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1"/>
  </bookViews>
  <sheets>
    <sheet name="March06- Summery" sheetId="1" r:id="rId1"/>
    <sheet name="March06- Detailed" sheetId="2" r:id="rId2"/>
  </sheets>
  <definedNames>
    <definedName name="_xlnm.Print_Titles" localSheetId="1">'March06- Detailed'!$1:$4</definedName>
    <definedName name="_xlnm.Print_Titles" localSheetId="0">'March06- Summery'!$1:$4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2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exchange rates changes created a gap of  169,114 CFA from 4,040,000   to 3,870,886</t>
        </r>
      </text>
    </comment>
  </commentList>
</comments>
</file>

<file path=xl/comments2.xml><?xml version="1.0" encoding="utf-8"?>
<comments xmlns="http://schemas.openxmlformats.org/spreadsheetml/2006/main">
  <authors>
    <author>LAGA</author>
    <author>USER</author>
    <author>GLOBAL WITNESS</author>
    <author>user</author>
    <author>pcn center q</author>
    <author>Talla Tene Marius</author>
  </authors>
  <commentList>
    <comment ref="C57" authorId="0">
      <text>
        <r>
          <rPr>
            <b/>
            <sz val="8"/>
            <rFont val="Tahoma"/>
            <family val="0"/>
          </rPr>
          <t>i21:</t>
        </r>
        <r>
          <rPr>
            <sz val="8"/>
            <rFont val="Tahoma"/>
            <family val="0"/>
          </rPr>
          <t xml:space="preserve">
special taxi to house after operation</t>
        </r>
      </text>
    </comment>
    <comment ref="C59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i21,transport from vally to enguissa and back to vally,then to park national.</t>
        </r>
      </text>
    </comment>
    <comment ref="C60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i21transport to nkondongo and to park national.</t>
        </r>
      </text>
    </comment>
    <comment ref="C61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i21,transport from park to nkondongo and back twice.</t>
        </r>
      </text>
    </comment>
    <comment ref="C62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i21,transport from park national to nkondongo and back.</t>
        </r>
      </text>
    </comment>
    <comment ref="C81" authorId="0">
      <text>
        <r>
          <rPr>
            <b/>
            <sz val="8"/>
            <rFont val="Tahoma"/>
            <family val="0"/>
          </rPr>
          <t>i17
through bafoussam</t>
        </r>
        <r>
          <rPr>
            <sz val="8"/>
            <rFont val="Tahoma"/>
            <family val="0"/>
          </rPr>
          <t xml:space="preserve">
</t>
        </r>
      </text>
    </comment>
    <comment ref="C75" authorId="0">
      <text>
        <r>
          <rPr>
            <b/>
            <sz val="8"/>
            <rFont val="Tahoma"/>
            <family val="0"/>
          </rPr>
          <t>i17
bought credit to dealer</t>
        </r>
        <r>
          <rPr>
            <sz val="8"/>
            <rFont val="Tahoma"/>
            <family val="0"/>
          </rPr>
          <t xml:space="preserve">
</t>
        </r>
      </text>
    </comment>
    <comment ref="C88" authorId="0">
      <text>
        <r>
          <rPr>
            <b/>
            <sz val="8"/>
            <rFont val="Tahoma"/>
            <family val="0"/>
          </rPr>
          <t>i17
house-office-house,agencyand bafoussam town</t>
        </r>
        <r>
          <rPr>
            <sz val="8"/>
            <rFont val="Tahoma"/>
            <family val="0"/>
          </rPr>
          <t xml:space="preserve">
</t>
        </r>
      </text>
    </comment>
    <comment ref="C89" authorId="0">
      <text>
        <r>
          <rPr>
            <b/>
            <sz val="8"/>
            <rFont val="Tahoma"/>
            <family val="0"/>
          </rPr>
          <t>i17
bafoussam-foumban</t>
        </r>
        <r>
          <rPr>
            <sz val="8"/>
            <rFont val="Tahoma"/>
            <family val="0"/>
          </rPr>
          <t xml:space="preserve">
</t>
        </r>
      </text>
    </comment>
    <comment ref="C90" authorId="0">
      <text>
        <r>
          <rPr>
            <b/>
            <sz val="8"/>
            <rFont val="Tahoma"/>
            <family val="0"/>
          </rPr>
          <t>i17
foumban town</t>
        </r>
        <r>
          <rPr>
            <sz val="8"/>
            <rFont val="Tahoma"/>
            <family val="0"/>
          </rPr>
          <t xml:space="preserve">
</t>
        </r>
      </text>
    </comment>
    <comment ref="C91" authorId="0">
      <text>
        <r>
          <rPr>
            <b/>
            <sz val="8"/>
            <rFont val="Tahoma"/>
            <family val="0"/>
          </rPr>
          <t>i17
Foumban-bafoussam</t>
        </r>
        <r>
          <rPr>
            <sz val="8"/>
            <rFont val="Tahoma"/>
            <family val="0"/>
          </rPr>
          <t xml:space="preserve">
</t>
        </r>
      </text>
    </comment>
    <comment ref="C92" authorId="0">
      <text>
        <r>
          <rPr>
            <b/>
            <sz val="8"/>
            <rFont val="Tahoma"/>
            <family val="0"/>
          </rPr>
          <t>i17
bafoussam town</t>
        </r>
        <r>
          <rPr>
            <sz val="8"/>
            <rFont val="Tahoma"/>
            <family val="0"/>
          </rPr>
          <t xml:space="preserve">
</t>
        </r>
      </text>
    </comment>
    <comment ref="C94" authorId="0">
      <text>
        <r>
          <rPr>
            <b/>
            <sz val="8"/>
            <rFont val="Tahoma"/>
            <family val="0"/>
          </rPr>
          <t>agency-house-office-house</t>
        </r>
        <r>
          <rPr>
            <sz val="8"/>
            <rFont val="Tahoma"/>
            <family val="0"/>
          </rPr>
          <t xml:space="preserve">
</t>
        </r>
      </text>
    </comment>
    <comment ref="C110" authorId="0">
      <text>
        <r>
          <rPr>
            <b/>
            <sz val="8"/>
            <rFont val="Tahoma"/>
            <family val="0"/>
          </rPr>
          <t>i17
Nikou Louis</t>
        </r>
        <r>
          <rPr>
            <sz val="8"/>
            <rFont val="Tahoma"/>
            <family val="0"/>
          </rPr>
          <t xml:space="preserve">
</t>
        </r>
      </text>
    </comment>
    <comment ref="C207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this was transferred credit</t>
        </r>
      </text>
    </comment>
    <comment ref="C208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this was transferde credit</t>
        </r>
      </text>
    </comment>
    <comment ref="C21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 left y`de late so I had to take a private car to arrive earlier</t>
        </r>
      </text>
    </comment>
    <comment ref="C214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 tood a private car from rond point deido to limbe</t>
        </r>
      </text>
    </comment>
    <comment ref="C215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 took a private car</t>
        </r>
      </text>
    </comment>
    <comment ref="C228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this was local transport withen d`la and withen limbe on the same day</t>
        </r>
      </text>
    </comment>
    <comment ref="C25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 gave this to informer thomas</t>
        </r>
      </text>
    </comment>
    <comment ref="C317" authorId="0">
      <text>
        <r>
          <rPr>
            <b/>
            <sz val="8"/>
            <rFont val="Tahoma"/>
            <family val="0"/>
          </rPr>
          <t>i17
kribi + campo towns</t>
        </r>
        <r>
          <rPr>
            <sz val="8"/>
            <rFont val="Tahoma"/>
            <family val="0"/>
          </rPr>
          <t xml:space="preserve">
</t>
        </r>
      </text>
    </comment>
    <comment ref="C318" authorId="0">
      <text>
        <r>
          <rPr>
            <b/>
            <sz val="8"/>
            <rFont val="Tahoma"/>
            <family val="0"/>
          </rPr>
          <t>i17
campo town -campo beach( to and from)</t>
        </r>
        <r>
          <rPr>
            <sz val="8"/>
            <rFont val="Tahoma"/>
            <family val="0"/>
          </rPr>
          <t xml:space="preserve">
</t>
        </r>
      </text>
    </comment>
    <comment ref="C319" authorId="0">
      <text>
        <r>
          <rPr>
            <b/>
            <sz val="8"/>
            <rFont val="Tahoma"/>
            <family val="0"/>
          </rPr>
          <t xml:space="preserve">i17
campo-ipono
</t>
        </r>
        <r>
          <rPr>
            <sz val="8"/>
            <rFont val="Tahoma"/>
            <family val="0"/>
          </rPr>
          <t xml:space="preserve">
</t>
        </r>
      </text>
    </comment>
    <comment ref="C320" authorId="0">
      <text>
        <r>
          <rPr>
            <b/>
            <sz val="8"/>
            <rFont val="Tahoma"/>
            <family val="0"/>
          </rPr>
          <t xml:space="preserve">Li17
ipono-campo </t>
        </r>
        <r>
          <rPr>
            <sz val="8"/>
            <rFont val="Tahoma"/>
            <family val="0"/>
          </rPr>
          <t xml:space="preserve">
</t>
        </r>
      </text>
    </comment>
    <comment ref="C321" authorId="0">
      <text>
        <r>
          <rPr>
            <b/>
            <sz val="8"/>
            <rFont val="Tahoma"/>
            <family val="0"/>
          </rPr>
          <t>i17
minef,sonel</t>
        </r>
        <r>
          <rPr>
            <sz val="8"/>
            <rFont val="Tahoma"/>
            <family val="0"/>
          </rPr>
          <t xml:space="preserve">
</t>
        </r>
      </text>
    </comment>
    <comment ref="C322" authorId="0">
      <text>
        <r>
          <rPr>
            <b/>
            <sz val="8"/>
            <rFont val="Tahoma"/>
            <family val="0"/>
          </rPr>
          <t>i17
campo-mvass</t>
        </r>
        <r>
          <rPr>
            <sz val="8"/>
            <rFont val="Tahoma"/>
            <family val="0"/>
          </rPr>
          <t xml:space="preserve">
</t>
        </r>
      </text>
    </comment>
    <comment ref="C323" authorId="0">
      <text>
        <r>
          <rPr>
            <b/>
            <sz val="8"/>
            <rFont val="Tahoma"/>
            <family val="0"/>
          </rPr>
          <t>i17
campo-beach(to and from)</t>
        </r>
        <r>
          <rPr>
            <sz val="8"/>
            <rFont val="Tahoma"/>
            <family val="0"/>
          </rPr>
          <t xml:space="preserve">
</t>
        </r>
      </text>
    </comment>
    <comment ref="C324" authorId="0">
      <text>
        <r>
          <rPr>
            <b/>
            <sz val="8"/>
            <rFont val="Tahoma"/>
            <family val="0"/>
          </rPr>
          <t>i17
mvass-campo</t>
        </r>
        <r>
          <rPr>
            <sz val="8"/>
            <rFont val="Tahoma"/>
            <family val="0"/>
          </rPr>
          <t xml:space="preserve">
</t>
        </r>
      </text>
    </comment>
    <comment ref="C325" authorId="0">
      <text>
        <r>
          <rPr>
            <b/>
            <sz val="8"/>
            <rFont val="Tahoma"/>
            <family val="0"/>
          </rPr>
          <t>i17
campo-mvass with informer(chylo)</t>
        </r>
        <r>
          <rPr>
            <sz val="8"/>
            <rFont val="Tahoma"/>
            <family val="0"/>
          </rPr>
          <t xml:space="preserve">
</t>
        </r>
      </text>
    </comment>
    <comment ref="C326" authorId="0">
      <text>
        <r>
          <rPr>
            <b/>
            <sz val="8"/>
            <rFont val="Tahoma"/>
            <family val="0"/>
          </rPr>
          <t>i17
mvass-ipono with informer(chylo)</t>
        </r>
        <r>
          <rPr>
            <sz val="8"/>
            <rFont val="Tahoma"/>
            <family val="0"/>
          </rPr>
          <t xml:space="preserve">
</t>
        </r>
      </text>
    </comment>
    <comment ref="C327" authorId="0">
      <text>
        <r>
          <rPr>
            <b/>
            <sz val="8"/>
            <rFont val="Tahoma"/>
            <family val="0"/>
          </rPr>
          <t>i17
campo-bouajo</t>
        </r>
        <r>
          <rPr>
            <sz val="8"/>
            <rFont val="Tahoma"/>
            <family val="0"/>
          </rPr>
          <t xml:space="preserve">
</t>
        </r>
      </text>
    </comment>
    <comment ref="C328" authorId="0">
      <text>
        <r>
          <rPr>
            <b/>
            <sz val="8"/>
            <rFont val="Tahoma"/>
            <family val="0"/>
          </rPr>
          <t>i17
bouajo-campo</t>
        </r>
        <r>
          <rPr>
            <sz val="8"/>
            <rFont val="Tahoma"/>
            <family val="0"/>
          </rPr>
          <t xml:space="preserve">
</t>
        </r>
      </text>
    </comment>
    <comment ref="C329" authorId="0">
      <text>
        <r>
          <rPr>
            <b/>
            <sz val="8"/>
            <rFont val="Tahoma"/>
            <family val="0"/>
          </rPr>
          <t>i17
kribi,campo and yaounde towns</t>
        </r>
        <r>
          <rPr>
            <sz val="8"/>
            <rFont val="Tahoma"/>
            <family val="0"/>
          </rPr>
          <t xml:space="preserve">
</t>
        </r>
      </text>
    </comment>
    <comment ref="C343" authorId="0">
      <text>
        <r>
          <rPr>
            <b/>
            <sz val="8"/>
            <rFont val="Tahoma"/>
            <family val="0"/>
          </rPr>
          <t>i17
because mission was forwarded to the next mission on the same day and late in the night</t>
        </r>
        <r>
          <rPr>
            <sz val="8"/>
            <rFont val="Tahoma"/>
            <family val="0"/>
          </rPr>
          <t xml:space="preserve">
</t>
        </r>
      </text>
    </comment>
    <comment ref="C272" authorId="1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within d`la with informer Hans</t>
        </r>
      </text>
    </comment>
    <comment ref="C288" authorId="1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informer Hans</t>
        </r>
      </text>
    </comment>
    <comment ref="C347" authorId="0">
      <text>
        <r>
          <rPr>
            <b/>
            <sz val="8"/>
            <rFont val="Tahoma"/>
            <family val="0"/>
          </rPr>
          <t>i17
boniface(barman)</t>
        </r>
        <r>
          <rPr>
            <sz val="8"/>
            <rFont val="Tahoma"/>
            <family val="0"/>
          </rPr>
          <t xml:space="preserve">
</t>
        </r>
      </text>
    </comment>
    <comment ref="D348" authorId="0">
      <text>
        <r>
          <rPr>
            <b/>
            <sz val="8"/>
            <rFont val="Tahoma"/>
            <family val="0"/>
          </rPr>
          <t>i17
Salvado</t>
        </r>
        <r>
          <rPr>
            <sz val="8"/>
            <rFont val="Tahoma"/>
            <family val="0"/>
          </rPr>
          <t xml:space="preserve">
</t>
        </r>
      </text>
    </comment>
    <comment ref="C375" authorId="0">
      <text>
        <r>
          <rPr>
            <b/>
            <sz val="8"/>
            <rFont val="Tahoma"/>
            <family val="0"/>
          </rPr>
          <t>i17
no ticket because I took a private car</t>
        </r>
        <r>
          <rPr>
            <sz val="8"/>
            <rFont val="Tahoma"/>
            <family val="0"/>
          </rPr>
          <t xml:space="preserve">
</t>
        </r>
      </text>
    </comment>
    <comment ref="C377" authorId="1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 left for kribi in a haste and so I took an extra seat in a bus with no receipt issued</t>
        </r>
      </text>
    </comment>
    <comment ref="D383" authorId="0">
      <text>
        <r>
          <rPr>
            <b/>
            <sz val="8"/>
            <rFont val="Tahoma"/>
            <family val="0"/>
          </rPr>
          <t>i17
campo-bouanjo by motor-cycle</t>
        </r>
        <r>
          <rPr>
            <sz val="8"/>
            <rFont val="Tahoma"/>
            <family val="0"/>
          </rPr>
          <t xml:space="preserve">
</t>
        </r>
      </text>
    </comment>
    <comment ref="C384" authorId="0">
      <text>
        <r>
          <rPr>
            <b/>
            <sz val="8"/>
            <rFont val="Tahoma"/>
            <family val="0"/>
          </rPr>
          <t>i17
bouanjo-campo by motor-cycle</t>
        </r>
        <r>
          <rPr>
            <sz val="8"/>
            <rFont val="Tahoma"/>
            <family val="0"/>
          </rPr>
          <t xml:space="preserve">
</t>
        </r>
      </text>
    </comment>
    <comment ref="C385" authorId="0">
      <text>
        <r>
          <rPr>
            <b/>
            <sz val="8"/>
            <rFont val="Tahoma"/>
            <family val="0"/>
          </rPr>
          <t>i17
campo-mvasse by motor-cycle</t>
        </r>
        <r>
          <rPr>
            <sz val="8"/>
            <rFont val="Tahoma"/>
            <family val="0"/>
          </rPr>
          <t xml:space="preserve">
</t>
        </r>
      </text>
    </comment>
    <comment ref="C386" authorId="0">
      <text>
        <r>
          <rPr>
            <b/>
            <sz val="8"/>
            <rFont val="Tahoma"/>
            <family val="0"/>
          </rPr>
          <t>i17
mvasse-campo by motor-cycle</t>
        </r>
        <r>
          <rPr>
            <sz val="8"/>
            <rFont val="Tahoma"/>
            <family val="0"/>
          </rPr>
          <t xml:space="preserve">
</t>
        </r>
      </text>
    </comment>
    <comment ref="C388" authorId="0">
      <text>
        <r>
          <rPr>
            <b/>
            <sz val="8"/>
            <rFont val="Tahoma"/>
            <family val="0"/>
          </rPr>
          <t>i17
campo-mvasse by motor-cycle</t>
        </r>
        <r>
          <rPr>
            <sz val="8"/>
            <rFont val="Tahoma"/>
            <family val="0"/>
          </rPr>
          <t xml:space="preserve">
</t>
        </r>
      </text>
    </comment>
    <comment ref="C389" authorId="0">
      <text>
        <r>
          <rPr>
            <b/>
            <sz val="8"/>
            <rFont val="Tahoma"/>
            <family val="0"/>
          </rPr>
          <t>i17
mvasse-campo by motor-cycle</t>
        </r>
        <r>
          <rPr>
            <sz val="8"/>
            <rFont val="Tahoma"/>
            <family val="0"/>
          </rPr>
          <t xml:space="preserve">
</t>
        </r>
      </text>
    </comment>
    <comment ref="C390" authorId="0">
      <text>
        <r>
          <rPr>
            <b/>
            <sz val="8"/>
            <rFont val="Tahoma"/>
            <family val="0"/>
          </rPr>
          <t>campo-beach x 2 by motor-cycle</t>
        </r>
        <r>
          <rPr>
            <sz val="8"/>
            <rFont val="Tahoma"/>
            <family val="0"/>
          </rPr>
          <t xml:space="preserve">
</t>
        </r>
      </text>
    </comment>
    <comment ref="C391" authorId="0">
      <text>
        <r>
          <rPr>
            <b/>
            <sz val="8"/>
            <rFont val="Tahoma"/>
            <family val="0"/>
          </rPr>
          <t>beach-campo x 2 by motor-cycle</t>
        </r>
        <r>
          <rPr>
            <sz val="8"/>
            <rFont val="Tahoma"/>
            <family val="0"/>
          </rPr>
          <t xml:space="preserve">
</t>
        </r>
      </text>
    </comment>
    <comment ref="C392" authorId="0">
      <text>
        <r>
          <rPr>
            <b/>
            <sz val="8"/>
            <rFont val="Tahoma"/>
            <family val="0"/>
          </rPr>
          <t>i17
hiring of motor-cycle for investigations at beach,ipono,mvasse saw-mill and mvasse camp for one day</t>
        </r>
        <r>
          <rPr>
            <sz val="8"/>
            <rFont val="Tahoma"/>
            <family val="0"/>
          </rPr>
          <t xml:space="preserve">
</t>
        </r>
      </text>
    </comment>
    <comment ref="C393" authorId="0">
      <text>
        <r>
          <rPr>
            <b/>
            <sz val="8"/>
            <rFont val="Tahoma"/>
            <family val="0"/>
          </rPr>
          <t>i17
fueling of motor-cycle(charlie) for bouanjo and ebodje</t>
        </r>
        <r>
          <rPr>
            <sz val="8"/>
            <rFont val="Tahoma"/>
            <family val="0"/>
          </rPr>
          <t xml:space="preserve">
</t>
        </r>
      </text>
    </comment>
    <comment ref="C394" authorId="0">
      <text>
        <r>
          <rPr>
            <b/>
            <sz val="8"/>
            <rFont val="Tahoma"/>
            <family val="0"/>
          </rPr>
          <t>i17
campo-beach x 2</t>
        </r>
        <r>
          <rPr>
            <sz val="8"/>
            <rFont val="Tahoma"/>
            <family val="0"/>
          </rPr>
          <t xml:space="preserve">
</t>
        </r>
      </text>
    </comment>
    <comment ref="C395" authorId="0">
      <text>
        <r>
          <rPr>
            <b/>
            <sz val="8"/>
            <rFont val="Tahoma"/>
            <family val="0"/>
          </rPr>
          <t>i17
hiring of motor-cycle for ipono and mvasse</t>
        </r>
        <r>
          <rPr>
            <sz val="8"/>
            <rFont val="Tahoma"/>
            <family val="0"/>
          </rPr>
          <t xml:space="preserve">
</t>
        </r>
      </text>
    </comment>
    <comment ref="C396" authorId="0">
      <text>
        <r>
          <rPr>
            <b/>
            <sz val="8"/>
            <rFont val="Tahoma"/>
            <family val="0"/>
          </rPr>
          <t>i17
campo-mvasse-campo</t>
        </r>
        <r>
          <rPr>
            <sz val="8"/>
            <rFont val="Tahoma"/>
            <family val="0"/>
          </rPr>
          <t xml:space="preserve">
</t>
        </r>
      </text>
    </comment>
    <comment ref="C397" authorId="0">
      <text>
        <r>
          <rPr>
            <b/>
            <sz val="8"/>
            <rFont val="Tahoma"/>
            <family val="0"/>
          </rPr>
          <t>i17
hiring of motor-cycle for to take me from campo to kribi because no car and money finished</t>
        </r>
        <r>
          <rPr>
            <sz val="8"/>
            <rFont val="Tahoma"/>
            <family val="0"/>
          </rPr>
          <t xml:space="preserve">
</t>
        </r>
      </text>
    </comment>
    <comment ref="C398" authorId="0">
      <text>
        <r>
          <rPr>
            <b/>
            <sz val="8"/>
            <rFont val="Tahoma"/>
            <family val="0"/>
          </rPr>
          <t>i17
payment of petrol for transport by motor-cycle</t>
        </r>
        <r>
          <rPr>
            <sz val="8"/>
            <rFont val="Tahoma"/>
            <family val="0"/>
          </rPr>
          <t xml:space="preserve">
</t>
        </r>
      </text>
    </comment>
    <comment ref="C399" authorId="0">
      <text>
        <r>
          <rPr>
            <b/>
            <sz val="8"/>
            <rFont val="Tahoma"/>
            <family val="0"/>
          </rPr>
          <t>i17
hiring of motor-cycle for investigation at marine and saw-mill</t>
        </r>
        <r>
          <rPr>
            <sz val="8"/>
            <rFont val="Tahoma"/>
            <family val="0"/>
          </rPr>
          <t xml:space="preserve">
</t>
        </r>
      </text>
    </comment>
    <comment ref="C400" authorId="0">
      <text>
        <r>
          <rPr>
            <b/>
            <sz val="8"/>
            <rFont val="Tahoma"/>
            <family val="0"/>
          </rPr>
          <t>i17
campo-mvasse-campo</t>
        </r>
        <r>
          <rPr>
            <sz val="8"/>
            <rFont val="Tahoma"/>
            <family val="0"/>
          </rPr>
          <t xml:space="preserve">
</t>
        </r>
      </text>
    </comment>
    <comment ref="C401" authorId="0">
      <text>
        <r>
          <rPr>
            <b/>
            <sz val="8"/>
            <rFont val="Tahoma"/>
            <family val="0"/>
          </rPr>
          <t>i17
kribi town</t>
        </r>
        <r>
          <rPr>
            <sz val="8"/>
            <rFont val="Tahoma"/>
            <family val="0"/>
          </rPr>
          <t xml:space="preserve">
</t>
        </r>
      </text>
    </comment>
    <comment ref="C403" authorId="0">
      <text>
        <r>
          <rPr>
            <b/>
            <sz val="8"/>
            <rFont val="Tahoma"/>
            <family val="0"/>
          </rPr>
          <t>i17
campo-beach-ipono-marine-mvasse</t>
        </r>
        <r>
          <rPr>
            <sz val="8"/>
            <rFont val="Tahoma"/>
            <family val="0"/>
          </rPr>
          <t xml:space="preserve">
</t>
        </r>
      </text>
    </comment>
    <comment ref="C404" authorId="0">
      <text>
        <r>
          <rPr>
            <b/>
            <sz val="8"/>
            <rFont val="Tahoma"/>
            <family val="0"/>
          </rPr>
          <t>i17
mvasse-ipono-beach-campo</t>
        </r>
        <r>
          <rPr>
            <sz val="8"/>
            <rFont val="Tahoma"/>
            <family val="0"/>
          </rPr>
          <t xml:space="preserve">
</t>
        </r>
      </text>
    </comment>
    <comment ref="C405" authorId="0">
      <text>
        <r>
          <rPr>
            <b/>
            <sz val="8"/>
            <rFont val="Tahoma"/>
            <family val="0"/>
          </rPr>
          <t>i17
fueling of motor-cycle for chylo(dealer at saw-mill) to use at night and in the morning</t>
        </r>
        <r>
          <rPr>
            <sz val="8"/>
            <rFont val="Tahoma"/>
            <family val="0"/>
          </rPr>
          <t xml:space="preserve">
</t>
        </r>
      </text>
    </comment>
    <comment ref="C406" authorId="0">
      <text>
        <r>
          <rPr>
            <b/>
            <sz val="8"/>
            <rFont val="Tahoma"/>
            <family val="0"/>
          </rPr>
          <t>i17
campo-beach-ipono-mvasse with undercover</t>
        </r>
        <r>
          <rPr>
            <sz val="8"/>
            <rFont val="Tahoma"/>
            <family val="0"/>
          </rPr>
          <t xml:space="preserve">
</t>
        </r>
      </text>
    </comment>
    <comment ref="C407" authorId="0">
      <text>
        <r>
          <rPr>
            <b/>
            <sz val="8"/>
            <rFont val="Tahoma"/>
            <family val="0"/>
          </rPr>
          <t>i17
mvasse-ipono-beach-campo with undercover(daniel)</t>
        </r>
        <r>
          <rPr>
            <sz val="8"/>
            <rFont val="Tahoma"/>
            <family val="0"/>
          </rPr>
          <t xml:space="preserve">
</t>
        </r>
      </text>
    </comment>
    <comment ref="C408" authorId="0">
      <text>
        <r>
          <rPr>
            <b/>
            <sz val="8"/>
            <rFont val="Tahoma"/>
            <family val="0"/>
          </rPr>
          <t>mvasse-mvini with dealer(chylo and another informer samuel) for investigation on elephant teeth.3500f was for petrol that I bought (see receipt)</t>
        </r>
        <r>
          <rPr>
            <sz val="8"/>
            <rFont val="Tahoma"/>
            <family val="0"/>
          </rPr>
          <t xml:space="preserve">
</t>
        </r>
      </text>
    </comment>
    <comment ref="C409" authorId="0">
      <text>
        <r>
          <rPr>
            <b/>
            <sz val="8"/>
            <rFont val="Tahoma"/>
            <family val="0"/>
          </rPr>
          <t>i17
mvini-mvasse with dealer and samuel</t>
        </r>
        <r>
          <rPr>
            <sz val="8"/>
            <rFont val="Tahoma"/>
            <family val="0"/>
          </rPr>
          <t xml:space="preserve">
</t>
        </r>
      </text>
    </comment>
    <comment ref="C410" authorId="0">
      <text>
        <r>
          <rPr>
            <b/>
            <sz val="8"/>
            <rFont val="Tahoma"/>
            <family val="0"/>
          </rPr>
          <t>i17
hiring of motor-cycle during operaton</t>
        </r>
        <r>
          <rPr>
            <sz val="8"/>
            <rFont val="Tahoma"/>
            <family val="0"/>
          </rPr>
          <t xml:space="preserve">
</t>
        </r>
      </text>
    </comment>
    <comment ref="C412" authorId="0">
      <text>
        <r>
          <rPr>
            <b/>
            <sz val="8"/>
            <rFont val="Tahoma"/>
            <family val="0"/>
          </rPr>
          <t>i17
boumyele-yaounde</t>
        </r>
        <r>
          <rPr>
            <sz val="8"/>
            <rFont val="Tahoma"/>
            <family val="0"/>
          </rPr>
          <t xml:space="preserve">
</t>
        </r>
      </text>
    </comment>
    <comment ref="C441" authorId="0">
      <text>
        <r>
          <rPr>
            <b/>
            <sz val="8"/>
            <rFont val="Tahoma"/>
            <family val="0"/>
          </rPr>
          <t>i17</t>
        </r>
        <r>
          <rPr>
            <sz val="8"/>
            <rFont val="Tahoma"/>
            <family val="0"/>
          </rPr>
          <t xml:space="preserve">
went above the normal amount because feeding cost was high where I was making investigation</t>
        </r>
      </text>
    </comment>
    <comment ref="C378" authorId="1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the car had a break down at boumnyebel so I then paid a public transport car to continue with the journey to y`de</t>
        </r>
      </text>
    </comment>
    <comment ref="C449" authorId="0">
      <text>
        <r>
          <rPr>
            <b/>
            <sz val="8"/>
            <rFont val="Tahoma"/>
            <family val="0"/>
          </rPr>
          <t>i17
boni</t>
        </r>
        <r>
          <rPr>
            <sz val="8"/>
            <rFont val="Tahoma"/>
            <family val="0"/>
          </rPr>
          <t xml:space="preserve">
</t>
        </r>
      </text>
    </comment>
    <comment ref="C450" authorId="0">
      <text>
        <r>
          <rPr>
            <b/>
            <sz val="8"/>
            <rFont val="Tahoma"/>
            <family val="0"/>
          </rPr>
          <t>i17
chylo</t>
        </r>
        <r>
          <rPr>
            <sz val="8"/>
            <rFont val="Tahoma"/>
            <family val="0"/>
          </rPr>
          <t xml:space="preserve">
</t>
        </r>
      </text>
    </comment>
    <comment ref="C451" authorId="0">
      <text>
        <r>
          <rPr>
            <b/>
            <sz val="8"/>
            <rFont val="Tahoma"/>
            <family val="0"/>
          </rPr>
          <t>i17
boni at beach</t>
        </r>
      </text>
    </comment>
    <comment ref="C452" authorId="0">
      <text>
        <r>
          <rPr>
            <b/>
            <sz val="8"/>
            <rFont val="Tahoma"/>
            <family val="0"/>
          </rPr>
          <t>i17
chylo=1250
samuel=2000</t>
        </r>
        <r>
          <rPr>
            <sz val="8"/>
            <rFont val="Tahoma"/>
            <family val="0"/>
          </rPr>
          <t xml:space="preserve">
</t>
        </r>
      </text>
    </comment>
    <comment ref="C453" authorId="0">
      <text>
        <r>
          <rPr>
            <b/>
            <sz val="8"/>
            <rFont val="Tahoma"/>
            <family val="0"/>
          </rPr>
          <t>i17
ali ibrihim</t>
        </r>
        <r>
          <rPr>
            <sz val="8"/>
            <rFont val="Tahoma"/>
            <family val="0"/>
          </rPr>
          <t xml:space="preserve">
</t>
        </r>
      </text>
    </comment>
    <comment ref="C461" authorId="0">
      <text>
        <r>
          <rPr>
            <b/>
            <sz val="8"/>
            <rFont val="Tahoma"/>
            <family val="0"/>
          </rPr>
          <t>i17
payment of audio recorder battery</t>
        </r>
        <r>
          <rPr>
            <sz val="8"/>
            <rFont val="Tahoma"/>
            <family val="0"/>
          </rPr>
          <t xml:space="preserve">
</t>
        </r>
      </text>
    </comment>
    <comment ref="C462" authorId="0">
      <text>
        <r>
          <rPr>
            <b/>
            <sz val="8"/>
            <rFont val="Tahoma"/>
            <family val="0"/>
          </rPr>
          <t>i17
payment of audio recorder battery</t>
        </r>
        <r>
          <rPr>
            <sz val="8"/>
            <rFont val="Tahoma"/>
            <family val="0"/>
          </rPr>
          <t xml:space="preserve">
</t>
        </r>
      </text>
    </comment>
    <comment ref="C471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Akong</t>
        </r>
      </text>
    </comment>
    <comment ref="C481" authorId="0">
      <text>
        <r>
          <rPr>
            <b/>
            <sz val="8"/>
            <rFont val="Tahoma"/>
            <family val="0"/>
          </rPr>
          <t>i17
no ticket because I took bus by the road</t>
        </r>
        <r>
          <rPr>
            <sz val="8"/>
            <rFont val="Tahoma"/>
            <family val="0"/>
          </rPr>
          <t xml:space="preserve">
</t>
        </r>
      </text>
    </comment>
    <comment ref="C489" authorId="0">
      <text>
        <r>
          <rPr>
            <b/>
            <sz val="8"/>
            <rFont val="Tahoma"/>
            <family val="0"/>
          </rPr>
          <t>i17
for the next mission(sangmelima),house-office x2,house mvan x2</t>
        </r>
        <r>
          <rPr>
            <sz val="8"/>
            <rFont val="Tahoma"/>
            <family val="0"/>
          </rPr>
          <t xml:space="preserve">
</t>
        </r>
      </text>
    </comment>
    <comment ref="C490" authorId="0">
      <text>
        <r>
          <rPr>
            <b/>
            <sz val="8"/>
            <rFont val="Tahoma"/>
            <family val="0"/>
          </rPr>
          <t>i17
sangmelima-yakombo(to and from)</t>
        </r>
        <r>
          <rPr>
            <sz val="8"/>
            <rFont val="Tahoma"/>
            <family val="0"/>
          </rPr>
          <t xml:space="preserve">
</t>
        </r>
      </text>
    </comment>
    <comment ref="C491" authorId="0">
      <text>
        <r>
          <rPr>
            <b/>
            <sz val="8"/>
            <rFont val="Tahoma"/>
            <family val="0"/>
          </rPr>
          <t>i17
sangmelima town</t>
        </r>
        <r>
          <rPr>
            <sz val="8"/>
            <rFont val="Tahoma"/>
            <family val="0"/>
          </rPr>
          <t xml:space="preserve">
</t>
        </r>
      </text>
    </comment>
    <comment ref="C492" authorId="0">
      <text>
        <r>
          <rPr>
            <b/>
            <sz val="8"/>
            <rFont val="Tahoma"/>
            <family val="0"/>
          </rPr>
          <t>i17
hiring of motor-cycle for 3 hours and to wait wuith me at the Djoum control point</t>
        </r>
        <r>
          <rPr>
            <sz val="8"/>
            <rFont val="Tahoma"/>
            <family val="0"/>
          </rPr>
          <t xml:space="preserve">
</t>
        </r>
      </text>
    </comment>
    <comment ref="C493" authorId="0">
      <text>
        <r>
          <rPr>
            <b/>
            <sz val="8"/>
            <rFont val="Tahoma"/>
            <family val="0"/>
          </rPr>
          <t>i17
yaounde town</t>
        </r>
        <r>
          <rPr>
            <sz val="8"/>
            <rFont val="Tahoma"/>
            <family val="0"/>
          </rPr>
          <t xml:space="preserve">
</t>
        </r>
      </text>
    </comment>
    <comment ref="C494" authorId="0">
      <text>
        <r>
          <rPr>
            <b/>
            <sz val="8"/>
            <rFont val="Tahoma"/>
            <family val="0"/>
          </rPr>
          <t>i17
house-office-house</t>
        </r>
        <r>
          <rPr>
            <sz val="8"/>
            <rFont val="Tahoma"/>
            <family val="0"/>
          </rPr>
          <t xml:space="preserve">
</t>
        </r>
      </text>
    </comment>
    <comment ref="C499" authorId="0">
      <text>
        <r>
          <rPr>
            <b/>
            <sz val="8"/>
            <rFont val="Tahoma"/>
            <family val="0"/>
          </rPr>
          <t>i17
no ticket because I arrived late and the only room amounted to 7000f.i had to join with one passenger 4 one room ,of which no ticket was issued</t>
        </r>
        <r>
          <rPr>
            <sz val="8"/>
            <rFont val="Tahoma"/>
            <family val="0"/>
          </rPr>
          <t xml:space="preserve">
</t>
        </r>
      </text>
    </comment>
    <comment ref="C553" authorId="2">
      <text>
        <r>
          <rPr>
            <b/>
            <sz val="8"/>
            <rFont val="Tahoma"/>
            <family val="0"/>
          </rPr>
          <t>i21:</t>
        </r>
        <r>
          <rPr>
            <sz val="8"/>
            <rFont val="Tahoma"/>
            <family val="0"/>
          </rPr>
          <t xml:space="preserve">
by train, no receipt issued</t>
        </r>
      </text>
    </comment>
    <comment ref="C555" authorId="2">
      <text>
        <r>
          <rPr>
            <b/>
            <sz val="8"/>
            <rFont val="Tahoma"/>
            <family val="0"/>
          </rPr>
          <t>i21:</t>
        </r>
        <r>
          <rPr>
            <sz val="8"/>
            <rFont val="Tahoma"/>
            <family val="0"/>
          </rPr>
          <t xml:space="preserve">
by train, no receipt issued</t>
        </r>
      </text>
    </comment>
    <comment ref="C557" authorId="2">
      <text>
        <r>
          <rPr>
            <b/>
            <sz val="8"/>
            <rFont val="Tahoma"/>
            <family val="0"/>
          </rPr>
          <t>i21:</t>
        </r>
        <r>
          <rPr>
            <sz val="8"/>
            <rFont val="Tahoma"/>
            <family val="0"/>
          </rPr>
          <t xml:space="preserve">
by train, no receipt issued</t>
        </r>
      </text>
    </comment>
    <comment ref="C585" authorId="1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there was no credit as Eunice was on the way to b`da, so I made transfer credit twice for 1000 each time</t>
        </r>
      </text>
    </comment>
    <comment ref="C586" authorId="1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this was transfer credit</t>
        </r>
      </text>
    </comment>
    <comment ref="C597" authorId="1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withen douala with informer john</t>
        </r>
      </text>
    </comment>
    <comment ref="C599" authorId="1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b`da to babanki and back and to bafut. No receipts are issued on these roads</t>
        </r>
      </text>
    </comment>
    <comment ref="C603" authorId="1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 reached b`da at 4:a.m and negotiated for a room and no receipt was issued</t>
        </r>
      </text>
    </comment>
    <comment ref="C619" authorId="1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informer john</t>
        </r>
      </text>
    </comment>
    <comment ref="C641" authorId="0">
      <text>
        <r>
          <rPr>
            <sz val="8"/>
            <rFont val="Tahoma"/>
            <family val="0"/>
          </rPr>
          <t>I21
:transport to valley,mvan,rong point,and to bonaberri.</t>
        </r>
      </text>
    </comment>
    <comment ref="C642" authorId="0">
      <text>
        <r>
          <rPr>
            <b/>
            <sz val="8"/>
            <rFont val="Tahoma"/>
            <family val="0"/>
          </rPr>
          <t>:</t>
        </r>
        <r>
          <rPr>
            <sz val="8"/>
            <rFont val="Tahoma"/>
            <family val="0"/>
          </rPr>
          <t xml:space="preserve">
i21:bonaberri -fair rouge,to marche de chevre,diedo, ndokoti,and back to bonaberri.</t>
        </r>
      </text>
    </comment>
    <comment ref="C643" authorId="0">
      <text>
        <r>
          <rPr>
            <sz val="8"/>
            <rFont val="Tahoma"/>
            <family val="0"/>
          </rPr>
          <t xml:space="preserve">
i21:transport to fair rouge,shell yabassi,diedo,and to airport.</t>
        </r>
      </text>
    </comment>
    <comment ref="C644" authorId="0">
      <text>
        <r>
          <rPr>
            <sz val="8"/>
            <rFont val="Tahoma"/>
            <family val="0"/>
          </rPr>
          <t xml:space="preserve">i21:transport to  fair rouge,bonanjo and to park.
</t>
        </r>
      </text>
    </comment>
    <comment ref="C649" authorId="0">
      <text>
        <r>
          <rPr>
            <sz val="8"/>
            <rFont val="Tahoma"/>
            <family val="0"/>
          </rPr>
          <t xml:space="preserve">
i21:lodging fees for three nights,23/3/2006-26/3/2006.</t>
        </r>
      </text>
    </comment>
    <comment ref="C676" authorId="0">
      <text>
        <r>
          <rPr>
            <b/>
            <sz val="8"/>
            <rFont val="Tahoma"/>
            <family val="0"/>
          </rPr>
          <t>i17
call box</t>
        </r>
        <r>
          <rPr>
            <sz val="8"/>
            <rFont val="Tahoma"/>
            <family val="0"/>
          </rPr>
          <t xml:space="preserve">
</t>
        </r>
      </text>
    </comment>
    <comment ref="C683" authorId="0">
      <text>
        <r>
          <rPr>
            <sz val="8"/>
            <rFont val="Tahoma"/>
            <family val="0"/>
          </rPr>
          <t xml:space="preserve">
I21:n o reciet be cause it was not the right means.</t>
        </r>
      </text>
    </comment>
    <comment ref="C690" authorId="0">
      <text>
        <r>
          <rPr>
            <sz val="8"/>
            <rFont val="Tahoma"/>
            <family val="0"/>
          </rPr>
          <t xml:space="preserve">
I21:to,valley,gare voyageur valley parck.</t>
        </r>
      </text>
    </comment>
    <comment ref="C692" authorId="0">
      <text>
        <r>
          <rPr>
            <sz val="8"/>
            <rFont val="Tahoma"/>
            <family val="0"/>
          </rPr>
          <t xml:space="preserve">I21:transport to gare voyogeur ,valley and park national.
</t>
        </r>
      </text>
    </comment>
    <comment ref="C693" authorId="0">
      <text>
        <r>
          <rPr>
            <sz val="8"/>
            <rFont val="Tahoma"/>
            <family val="0"/>
          </rPr>
          <t xml:space="preserve">
I21:transport to charite,tongoloh valley and park national.</t>
        </r>
      </text>
    </comment>
    <comment ref="C694" authorId="0">
      <text>
        <r>
          <rPr>
            <b/>
            <sz val="8"/>
            <rFont val="Tahoma"/>
            <family val="0"/>
          </rPr>
          <t>i17
transport around Yde for 2 x days</t>
        </r>
        <r>
          <rPr>
            <sz val="8"/>
            <rFont val="Tahoma"/>
            <family val="0"/>
          </rPr>
          <t xml:space="preserve">
</t>
        </r>
      </text>
    </comment>
    <comment ref="C695" authorId="0">
      <text>
        <r>
          <rPr>
            <b/>
            <sz val="8"/>
            <rFont val="Tahoma"/>
            <family val="0"/>
          </rPr>
          <t>i17
yaounde town</t>
        </r>
        <r>
          <rPr>
            <sz val="8"/>
            <rFont val="Tahoma"/>
            <family val="0"/>
          </rPr>
          <t xml:space="preserve">
</t>
        </r>
      </text>
    </comment>
    <comment ref="C696" authorId="0">
      <text>
        <r>
          <rPr>
            <b/>
            <sz val="8"/>
            <rFont val="Tahoma"/>
            <family val="0"/>
          </rPr>
          <t>i17
around yaounde in markets, including office</t>
        </r>
        <r>
          <rPr>
            <sz val="8"/>
            <rFont val="Tahoma"/>
            <family val="0"/>
          </rPr>
          <t xml:space="preserve">
</t>
        </r>
      </text>
    </comment>
    <comment ref="C697" authorId="0">
      <text>
        <r>
          <rPr>
            <b/>
            <sz val="8"/>
            <rFont val="Tahoma"/>
            <family val="0"/>
          </rPr>
          <t>i17
obala-yaounde by train(no ticket)</t>
        </r>
        <r>
          <rPr>
            <sz val="8"/>
            <rFont val="Tahoma"/>
            <family val="0"/>
          </rPr>
          <t xml:space="preserve">
</t>
        </r>
      </text>
    </comment>
    <comment ref="C702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within y`de</t>
        </r>
      </text>
    </comment>
    <comment ref="C70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special taxi for police</t>
        </r>
      </text>
    </comment>
    <comment ref="C715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informer Akongnwi in y`de</t>
        </r>
      </text>
    </comment>
    <comment ref="C716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informer Akongnwi in y`de</t>
        </r>
      </text>
    </comment>
    <comment ref="C824" authorId="2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for Campo operations</t>
        </r>
      </text>
    </comment>
    <comment ref="C747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for y`de operation</t>
        </r>
      </text>
    </comment>
    <comment ref="C748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for y`de operation</t>
        </r>
      </text>
    </comment>
    <comment ref="C125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element</t>
        </r>
      </text>
    </comment>
    <comment ref="C127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element</t>
        </r>
      </text>
    </comment>
    <comment ref="C135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element</t>
        </r>
      </text>
    </comment>
    <comment ref="C140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element</t>
        </r>
      </text>
    </comment>
    <comment ref="C142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element</t>
        </r>
      </text>
    </comment>
    <comment ref="C147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for investigation in nguti</t>
        </r>
      </text>
    </comment>
    <comment ref="C158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element</t>
        </r>
      </text>
    </comment>
    <comment ref="C160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no receipts</t>
        </r>
      </text>
    </comment>
    <comment ref="C161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no receipt issued,element</t>
        </r>
      </text>
    </comment>
    <comment ref="C162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element, no receipt</t>
        </r>
      </text>
    </comment>
    <comment ref="C163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no reciept issued</t>
        </r>
      </text>
    </comment>
    <comment ref="C176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element</t>
        </r>
      </text>
    </comment>
    <comment ref="C178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element</t>
        </r>
      </text>
    </comment>
    <comment ref="C180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element</t>
        </r>
      </text>
    </comment>
    <comment ref="C182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element</t>
        </r>
      </text>
    </comment>
    <comment ref="C184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element</t>
        </r>
      </text>
    </comment>
    <comment ref="C190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for investigation in nguti</t>
        </r>
      </text>
    </comment>
    <comment ref="C796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 2 elements</t>
        </r>
      </text>
    </comment>
    <comment ref="C798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 2 elements</t>
        </r>
      </text>
    </comment>
    <comment ref="C800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 2 elements</t>
        </r>
      </text>
    </comment>
    <comment ref="C807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 2 elements</t>
        </r>
      </text>
    </comment>
    <comment ref="C809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 2 elements</t>
        </r>
      </text>
    </comment>
    <comment ref="C811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3 elements during operation</t>
        </r>
      </text>
    </comment>
    <comment ref="C822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for 2 days,those from D`la</t>
        </r>
      </text>
    </comment>
    <comment ref="C823" authorId="0">
      <text>
        <r>
          <rPr>
            <b/>
            <sz val="8"/>
            <rFont val="Tahoma"/>
            <family val="0"/>
          </rPr>
          <t>julius</t>
        </r>
        <r>
          <rPr>
            <sz val="8"/>
            <rFont val="Tahoma"/>
            <family val="0"/>
          </rPr>
          <t xml:space="preserve">
element from kribi</t>
        </r>
      </text>
    </comment>
    <comment ref="C781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hired car for operation in campo-studying the terrain</t>
        </r>
      </text>
    </comment>
    <comment ref="C782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hired car for operation in campo the whole day from kribi to campo and back to kribi</t>
        </r>
      </text>
    </comment>
    <comment ref="C82" authorId="0">
      <text>
        <r>
          <rPr>
            <b/>
            <sz val="8"/>
            <rFont val="Tahoma"/>
            <family val="0"/>
          </rPr>
          <t>i17
bafoussam-bamenda</t>
        </r>
        <r>
          <rPr>
            <sz val="8"/>
            <rFont val="Tahoma"/>
            <family val="0"/>
          </rPr>
          <t xml:space="preserve">
</t>
        </r>
      </text>
    </comment>
    <comment ref="C83" authorId="0">
      <text>
        <r>
          <rPr>
            <b/>
            <sz val="8"/>
            <rFont val="Tahoma"/>
            <family val="0"/>
          </rPr>
          <t>i17
Balamba-Yaounde
breakdown with my vehicle and I had to take another car</t>
        </r>
        <r>
          <rPr>
            <sz val="8"/>
            <rFont val="Tahoma"/>
            <family val="0"/>
          </rPr>
          <t xml:space="preserve">
</t>
        </r>
      </text>
    </comment>
    <comment ref="C129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kumba-nguti</t>
        </r>
      </text>
    </comment>
    <comment ref="C130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nguti-kumba</t>
        </r>
      </text>
    </comment>
    <comment ref="C131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hired car from santchou to zoa</t>
        </r>
      </text>
    </comment>
    <comment ref="C164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hired car from kumba to tongang village</t>
        </r>
      </text>
    </comment>
    <comment ref="C165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hired car from kumba to tongang village</t>
        </r>
      </text>
    </comment>
    <comment ref="C166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hired 2 motobikes for zoa through tongang village</t>
        </r>
      </text>
    </comment>
    <comment ref="C217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this was limbe-edinau-limbe</t>
        </r>
      </text>
    </comment>
    <comment ref="C218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 rented two motobikes that took I and informer thomas from edinau to bush </t>
        </r>
      </text>
    </comment>
    <comment ref="C219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 rented two motobikes that took I and informer thomas from edinau to bush </t>
        </r>
      </text>
    </comment>
    <comment ref="C457" authorId="3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I5 sick in Kribi IV dripps</t>
        </r>
      </text>
    </comment>
    <comment ref="C482" authorId="0">
      <text>
        <r>
          <rPr>
            <b/>
            <sz val="8"/>
            <rFont val="Tahoma"/>
            <family val="0"/>
          </rPr>
          <t>i17
hired a taxi to follow-up to yaounde, millitary car  leaving from Djoum</t>
        </r>
        <r>
          <rPr>
            <sz val="8"/>
            <rFont val="Tahoma"/>
            <family val="0"/>
          </rPr>
          <t xml:space="preserve">
</t>
        </r>
      </text>
    </comment>
    <comment ref="C48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special taxi to toll gate Mbalmayo during the the attempted operation</t>
        </r>
      </text>
    </comment>
    <comment ref="C484" authorId="3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Marius hired a taxi for 4 hours  to make roadblock.Prices change at night=5000 an hour</t>
        </r>
      </text>
    </comment>
    <comment ref="C749" authorId="3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Taking subject to jail again</t>
        </r>
      </text>
    </comment>
    <comment ref="E914" authorId="4">
      <text>
        <r>
          <rPr>
            <b/>
            <sz val="8"/>
            <rFont val="Tahoma"/>
            <family val="0"/>
          </rPr>
          <t>horline: call box</t>
        </r>
        <r>
          <rPr>
            <sz val="8"/>
            <rFont val="Tahoma"/>
            <family val="0"/>
          </rPr>
          <t xml:space="preserve">
</t>
        </r>
      </text>
    </comment>
    <comment ref="C932" authorId="5">
      <text>
        <r>
          <rPr>
            <b/>
            <sz val="8"/>
            <rFont val="Tahoma"/>
            <family val="0"/>
          </rPr>
          <t>Marius:Moving to fouban with fidele</t>
        </r>
      </text>
    </comment>
    <comment ref="C956" authorId="5">
      <text>
        <r>
          <rPr>
            <b/>
            <sz val="8"/>
            <rFont val="Tahoma"/>
            <family val="0"/>
          </rPr>
          <t>Marius:taking taxi in depot to bring LAGA books in the office</t>
        </r>
        <r>
          <rPr>
            <sz val="8"/>
            <rFont val="Tahoma"/>
            <family val="0"/>
          </rPr>
          <t xml:space="preserve">
</t>
        </r>
      </text>
    </comment>
    <comment ref="E986" authorId="4">
      <text>
        <r>
          <rPr>
            <b/>
            <sz val="8"/>
            <rFont val="Tahoma"/>
            <family val="0"/>
          </rPr>
          <t>horline: special taxi to carry emene to the court with gendarmes</t>
        </r>
        <r>
          <rPr>
            <sz val="8"/>
            <rFont val="Tahoma"/>
            <family val="0"/>
          </rPr>
          <t xml:space="preserve">
</t>
        </r>
      </text>
    </comment>
    <comment ref="E987" authorId="4">
      <text>
        <r>
          <rPr>
            <b/>
            <sz val="8"/>
            <rFont val="Tahoma"/>
            <family val="0"/>
          </rPr>
          <t>horline: special taxi going to mvog beti,
ofir's idea</t>
        </r>
        <r>
          <rPr>
            <sz val="8"/>
            <rFont val="Tahoma"/>
            <family val="0"/>
          </rPr>
          <t xml:space="preserve">
</t>
        </r>
      </text>
    </comment>
    <comment ref="C989" authorId="4">
      <text>
        <r>
          <rPr>
            <b/>
            <sz val="8"/>
            <rFont val="Tahoma"/>
            <family val="0"/>
          </rPr>
          <t>horline: in Bda</t>
        </r>
        <r>
          <rPr>
            <sz val="8"/>
            <rFont val="Tahoma"/>
            <family val="0"/>
          </rPr>
          <t xml:space="preserve">
</t>
        </r>
      </text>
    </comment>
    <comment ref="C990" authorId="4">
      <text>
        <r>
          <rPr>
            <b/>
            <sz val="8"/>
            <rFont val="Tahoma"/>
            <family val="0"/>
          </rPr>
          <t>horline: in bda</t>
        </r>
        <r>
          <rPr>
            <sz val="8"/>
            <rFont val="Tahoma"/>
            <family val="0"/>
          </rPr>
          <t xml:space="preserve">
</t>
        </r>
      </text>
    </comment>
    <comment ref="E994" authorId="4">
      <text>
        <r>
          <rPr>
            <b/>
            <sz val="8"/>
            <rFont val="Tahoma"/>
            <family val="0"/>
          </rPr>
          <t>horline: special taxi going to home</t>
        </r>
        <r>
          <rPr>
            <sz val="8"/>
            <rFont val="Tahoma"/>
            <family val="0"/>
          </rPr>
          <t xml:space="preserve">
</t>
        </r>
      </text>
    </comment>
    <comment ref="E1002" authorId="4">
      <text>
        <r>
          <rPr>
            <b/>
            <sz val="8"/>
            <rFont val="Tahoma"/>
            <family val="0"/>
          </rPr>
          <t>horline: special taxi coming back home</t>
        </r>
        <r>
          <rPr>
            <sz val="8"/>
            <rFont val="Tahoma"/>
            <family val="0"/>
          </rPr>
          <t xml:space="preserve">
</t>
        </r>
      </text>
    </comment>
    <comment ref="E1006" authorId="4">
      <text>
        <r>
          <rPr>
            <b/>
            <sz val="8"/>
            <rFont val="Tahoma"/>
            <family val="0"/>
          </rPr>
          <t>horline: in Bda</t>
        </r>
        <r>
          <rPr>
            <sz val="8"/>
            <rFont val="Tahoma"/>
            <family val="0"/>
          </rPr>
          <t xml:space="preserve">
</t>
        </r>
      </text>
    </comment>
    <comment ref="E1010" authorId="4">
      <text>
        <r>
          <rPr>
            <b/>
            <sz val="8"/>
            <rFont val="Tahoma"/>
            <family val="0"/>
          </rPr>
          <t>horline: going back home</t>
        </r>
        <r>
          <rPr>
            <sz val="8"/>
            <rFont val="Tahoma"/>
            <family val="0"/>
          </rPr>
          <t xml:space="preserve">
</t>
        </r>
      </text>
    </comment>
    <comment ref="E1087" authorId="4">
      <text>
        <r>
          <rPr>
            <b/>
            <sz val="8"/>
            <rFont val="Tahoma"/>
            <family val="0"/>
          </rPr>
          <t>horline: oumarou haman</t>
        </r>
        <r>
          <rPr>
            <sz val="8"/>
            <rFont val="Tahoma"/>
            <family val="0"/>
          </rPr>
          <t xml:space="preserve">
</t>
        </r>
      </text>
    </comment>
    <comment ref="E1088" authorId="4">
      <text>
        <r>
          <rPr>
            <b/>
            <sz val="8"/>
            <rFont val="Tahoma"/>
            <family val="0"/>
          </rPr>
          <t>horline: Adamou Ndjidda</t>
        </r>
        <r>
          <rPr>
            <sz val="8"/>
            <rFont val="Tahoma"/>
            <family val="0"/>
          </rPr>
          <t xml:space="preserve">
</t>
        </r>
      </text>
    </comment>
    <comment ref="C1112" authorId="5">
      <text>
        <r>
          <rPr>
            <b/>
            <sz val="8"/>
            <rFont val="Tahoma"/>
            <family val="0"/>
          </rPr>
          <t>Marius:Taiping and printing the memory of magistrate tejiozem (Master in wildlife law)</t>
        </r>
        <r>
          <rPr>
            <sz val="8"/>
            <rFont val="Tahoma"/>
            <family val="0"/>
          </rPr>
          <t xml:space="preserve">
</t>
        </r>
      </text>
    </comment>
    <comment ref="C1113" authorId="5">
      <text>
        <r>
          <rPr>
            <b/>
            <sz val="8"/>
            <rFont val="Tahoma"/>
            <family val="0"/>
          </rPr>
          <t>Marius:Taiping and printing the memory of magistrate tejiozem (Master in wildlife law)</t>
        </r>
        <r>
          <rPr>
            <sz val="8"/>
            <rFont val="Tahoma"/>
            <family val="0"/>
          </rPr>
          <t xml:space="preserve">
</t>
        </r>
      </text>
    </comment>
    <comment ref="C1114" authorId="5">
      <text>
        <r>
          <rPr>
            <b/>
            <sz val="8"/>
            <rFont val="Tahoma"/>
            <family val="0"/>
          </rPr>
          <t>Marius:Taiping and printing the memory of magistrate tejiozem (Master in wildlife law)</t>
        </r>
        <r>
          <rPr>
            <sz val="8"/>
            <rFont val="Tahoma"/>
            <family val="0"/>
          </rPr>
          <t xml:space="preserve">
</t>
        </r>
      </text>
    </comment>
    <comment ref="E1116" authorId="4">
      <text>
        <r>
          <rPr>
            <b/>
            <sz val="8"/>
            <rFont val="Tahoma"/>
            <family val="0"/>
          </rPr>
          <t>horline: horline biz cards</t>
        </r>
        <r>
          <rPr>
            <sz val="8"/>
            <rFont val="Tahoma"/>
            <family val="0"/>
          </rPr>
          <t xml:space="preserve">
</t>
        </r>
      </text>
    </comment>
    <comment ref="E1117" authorId="4">
      <text>
        <r>
          <rPr>
            <b/>
            <sz val="8"/>
            <rFont val="Tahoma"/>
            <family val="0"/>
          </rPr>
          <t>horline: legal repot</t>
        </r>
        <r>
          <rPr>
            <sz val="8"/>
            <rFont val="Tahoma"/>
            <family val="0"/>
          </rPr>
          <t xml:space="preserve">
</t>
        </r>
      </text>
    </comment>
    <comment ref="E1119" authorId="4">
      <text>
        <r>
          <rPr>
            <b/>
            <sz val="8"/>
            <rFont val="Tahoma"/>
            <family val="0"/>
          </rPr>
          <t>horline: MOU french</t>
        </r>
        <r>
          <rPr>
            <sz val="8"/>
            <rFont val="Tahoma"/>
            <family val="0"/>
          </rPr>
          <t xml:space="preserve">
</t>
        </r>
      </text>
    </comment>
    <comment ref="E1120" authorId="4">
      <text>
        <r>
          <rPr>
            <b/>
            <sz val="8"/>
            <rFont val="Tahoma"/>
            <family val="0"/>
          </rPr>
          <t>horline: complaint reports(bafia, yaounde, douala)</t>
        </r>
        <r>
          <rPr>
            <sz val="8"/>
            <rFont val="Tahoma"/>
            <family val="0"/>
          </rPr>
          <t xml:space="preserve">
</t>
        </r>
      </text>
    </comment>
    <comment ref="E1130" authorId="4">
      <text>
        <r>
          <rPr>
            <b/>
            <sz val="8"/>
            <rFont val="Tahoma"/>
            <family val="0"/>
          </rPr>
          <t>horline: legal CD</t>
        </r>
        <r>
          <rPr>
            <sz val="8"/>
            <rFont val="Tahoma"/>
            <family val="0"/>
          </rPr>
          <t xml:space="preserve">
</t>
        </r>
      </text>
    </comment>
    <comment ref="E1131" authorId="4">
      <text>
        <r>
          <rPr>
            <b/>
            <sz val="8"/>
            <rFont val="Tahoma"/>
            <family val="0"/>
          </rPr>
          <t>horline: for the legal CD</t>
        </r>
        <r>
          <rPr>
            <sz val="8"/>
            <rFont val="Tahoma"/>
            <family val="0"/>
          </rPr>
          <t xml:space="preserve">
</t>
        </r>
      </text>
    </comment>
    <comment ref="F1137" authorId="4">
      <text>
        <r>
          <rPr>
            <b/>
            <sz val="8"/>
            <rFont val="Tahoma"/>
            <family val="0"/>
          </rPr>
          <t>horline: me maurice will give the facture on monday</t>
        </r>
        <r>
          <rPr>
            <sz val="8"/>
            <rFont val="Tahoma"/>
            <family val="0"/>
          </rPr>
          <t xml:space="preserve">
</t>
        </r>
      </text>
    </comment>
    <comment ref="C1196" authorId="1">
      <text>
        <r>
          <rPr>
            <b/>
            <sz val="8"/>
            <rFont val="Tahoma"/>
            <family val="0"/>
          </rPr>
          <t>vincent: email time to send the three typed messages</t>
        </r>
        <r>
          <rPr>
            <sz val="8"/>
            <rFont val="Tahoma"/>
            <family val="0"/>
          </rPr>
          <t xml:space="preserve">
</t>
        </r>
      </text>
    </comment>
    <comment ref="C1197" authorId="1">
      <text>
        <r>
          <rPr>
            <b/>
            <sz val="8"/>
            <rFont val="Tahoma"/>
            <family val="0"/>
          </rPr>
          <t>cynthia: to correct french version of speech for MoU signing</t>
        </r>
        <r>
          <rPr>
            <sz val="8"/>
            <rFont val="Tahoma"/>
            <family val="0"/>
          </rPr>
          <t xml:space="preserve">
</t>
        </r>
      </text>
    </comment>
    <comment ref="C1198" authorId="1">
      <text>
        <r>
          <rPr>
            <b/>
            <sz val="8"/>
            <rFont val="Tahoma"/>
            <family val="0"/>
          </rPr>
          <t>cynthia: MoU speech, press releases on wildlife justice and MoU, press coverage letter</t>
        </r>
        <r>
          <rPr>
            <sz val="8"/>
            <rFont val="Tahoma"/>
            <family val="0"/>
          </rPr>
          <t xml:space="preserve">
</t>
        </r>
      </text>
    </comment>
    <comment ref="C1230" authorId="1">
      <text>
        <r>
          <rPr>
            <b/>
            <sz val="8"/>
            <rFont val="Tahoma"/>
            <family val="0"/>
          </rPr>
          <t>VINCENT:fuel for transport for CRTV television journalists covering mou ceremony</t>
        </r>
        <r>
          <rPr>
            <sz val="8"/>
            <rFont val="Tahoma"/>
            <family val="0"/>
          </rPr>
          <t xml:space="preserve">
</t>
        </r>
      </text>
    </comment>
    <comment ref="C1233" authorId="1">
      <text>
        <r>
          <rPr>
            <sz val="8"/>
            <rFont val="Tahoma"/>
            <family val="0"/>
          </rPr>
          <t xml:space="preserve">vincent:taxi hire for transportation of wildlife justice magazine
</t>
        </r>
      </text>
    </comment>
    <comment ref="C1238" authorId="1">
      <text>
        <r>
          <rPr>
            <b/>
            <sz val="8"/>
            <rFont val="Tahoma"/>
            <family val="0"/>
          </rPr>
          <t>cynthia:1:15-4:31 hire of taxi for wildlife justice distribution</t>
        </r>
        <r>
          <rPr>
            <sz val="8"/>
            <rFont val="Tahoma"/>
            <family val="0"/>
          </rPr>
          <t xml:space="preserve">
</t>
        </r>
      </text>
    </comment>
    <comment ref="C1242" authorId="1">
      <text>
        <r>
          <rPr>
            <b/>
            <sz val="8"/>
            <rFont val="Tahoma"/>
            <family val="0"/>
          </rPr>
          <t>cynthia:10:06-2:06- 4hours of taxi hire for wildlife justice distribution</t>
        </r>
        <r>
          <rPr>
            <sz val="8"/>
            <rFont val="Tahoma"/>
            <family val="0"/>
          </rPr>
          <t xml:space="preserve">
</t>
        </r>
      </text>
    </comment>
    <comment ref="C1243" authorId="1">
      <text>
        <r>
          <rPr>
            <b/>
            <sz val="8"/>
            <rFont val="Tahoma"/>
            <family val="0"/>
          </rPr>
          <t>cynthia:course to follow-up speech by Minister translation and typing for MoU signing driver did not sign a receipt</t>
        </r>
        <r>
          <rPr>
            <sz val="8"/>
            <rFont val="Tahoma"/>
            <family val="0"/>
          </rPr>
          <t xml:space="preserve">
</t>
        </r>
      </text>
    </comment>
    <comment ref="C1245" authorId="1">
      <text>
        <r>
          <rPr>
            <b/>
            <sz val="8"/>
            <rFont val="Tahoma"/>
            <family val="0"/>
          </rPr>
          <t>cynthia: one hour taxi hire to distribute request for press coverage letters to media houses for MoU signing</t>
        </r>
        <r>
          <rPr>
            <sz val="8"/>
            <rFont val="Tahoma"/>
            <family val="0"/>
          </rPr>
          <t xml:space="preserve">
</t>
        </r>
      </text>
    </comment>
    <comment ref="C1247" authorId="1">
      <text>
        <r>
          <rPr>
            <b/>
            <sz val="8"/>
            <rFont val="Tahoma"/>
            <family val="0"/>
          </rPr>
          <t>cynthia: taxi hire for one hour to follow up photcopy and work concerning MoU signing.</t>
        </r>
        <r>
          <rPr>
            <sz val="8"/>
            <rFont val="Tahoma"/>
            <family val="0"/>
          </rPr>
          <t xml:space="preserve">
</t>
        </r>
      </text>
    </comment>
    <comment ref="C1249" authorId="1">
      <text>
        <r>
          <rPr>
            <sz val="8"/>
            <rFont val="Tahoma"/>
            <family val="0"/>
          </rPr>
          <t xml:space="preserve">cynthia:depot to MINFOF carrying things to prepare for MoU signing
</t>
        </r>
      </text>
    </comment>
    <comment ref="C1304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PANORAMIC</t>
        </r>
      </text>
    </comment>
    <comment ref="C1332" authorId="1">
      <text>
        <r>
          <rPr>
            <b/>
            <sz val="8"/>
            <rFont val="Tahoma"/>
            <family val="0"/>
          </rPr>
          <t>VINCENT:recording radio talk show,flashes and features 28-31/3/6</t>
        </r>
        <r>
          <rPr>
            <sz val="8"/>
            <rFont val="Tahoma"/>
            <family val="0"/>
          </rPr>
          <t xml:space="preserve">
</t>
        </r>
      </text>
    </comment>
    <comment ref="C1333" authorId="1">
      <text>
        <r>
          <rPr>
            <b/>
            <sz val="8"/>
            <rFont val="Tahoma"/>
            <family val="0"/>
          </rPr>
          <t xml:space="preserve">cynthia:4pages of speech and one page of press release from french to english </t>
        </r>
        <r>
          <rPr>
            <sz val="8"/>
            <rFont val="Tahoma"/>
            <family val="0"/>
          </rPr>
          <t xml:space="preserve">
</t>
        </r>
      </text>
    </comment>
    <comment ref="C1334" authorId="1">
      <text>
        <r>
          <rPr>
            <b/>
            <sz val="8"/>
            <rFont val="Tahoma"/>
            <family val="0"/>
          </rPr>
          <t>cynthia: french version of speech and press release</t>
        </r>
        <r>
          <rPr>
            <sz val="8"/>
            <rFont val="Tahoma"/>
            <family val="0"/>
          </rPr>
          <t xml:space="preserve">
</t>
        </r>
      </text>
    </comment>
    <comment ref="C1339" authorId="1">
      <text>
        <r>
          <rPr>
            <b/>
            <sz val="8"/>
            <rFont val="Tahoma"/>
            <family val="0"/>
          </rPr>
          <t>vincent:advance payment for final layout of wildlife justice magazine by max</t>
        </r>
        <r>
          <rPr>
            <sz val="8"/>
            <rFont val="Tahoma"/>
            <family val="0"/>
          </rPr>
          <t xml:space="preserve">
</t>
        </r>
      </text>
    </comment>
    <comment ref="C1341" authorId="1">
      <text>
        <r>
          <rPr>
            <b/>
            <sz val="8"/>
            <rFont val="Tahoma"/>
            <family val="0"/>
          </rPr>
          <t>vincent: balance payment for lay out fees for wildlife justice</t>
        </r>
        <r>
          <rPr>
            <sz val="8"/>
            <rFont val="Tahoma"/>
            <family val="0"/>
          </rPr>
          <t xml:space="preserve">
</t>
        </r>
      </text>
    </comment>
    <comment ref="C1342" authorId="1">
      <text>
        <r>
          <rPr>
            <b/>
            <sz val="8"/>
            <rFont val="Tahoma"/>
            <family val="0"/>
          </rPr>
          <t>vincent: one page press release on wildlife justice from english to french</t>
        </r>
        <r>
          <rPr>
            <sz val="8"/>
            <rFont val="Tahoma"/>
            <family val="0"/>
          </rPr>
          <t xml:space="preserve">
</t>
        </r>
      </text>
    </comment>
    <comment ref="C1346" authorId="1">
      <text>
        <r>
          <rPr>
            <b/>
            <sz val="8"/>
            <rFont val="Tahoma"/>
            <family val="0"/>
          </rPr>
          <t>vincent: radio talkshows issues of today and panoramic</t>
        </r>
        <r>
          <rPr>
            <sz val="8"/>
            <rFont val="Tahoma"/>
            <family val="0"/>
          </rPr>
          <t xml:space="preserve">
</t>
        </r>
      </text>
    </comment>
    <comment ref="C1350" authorId="1">
      <text>
        <r>
          <rPr>
            <b/>
            <sz val="8"/>
            <rFont val="Tahoma"/>
            <family val="0"/>
          </rPr>
          <t>vincent: two pages of introduction to SG and Marius radio talkshow programme</t>
        </r>
        <r>
          <rPr>
            <sz val="8"/>
            <rFont val="Tahoma"/>
            <family val="0"/>
          </rPr>
          <t xml:space="preserve">
</t>
        </r>
      </text>
    </comment>
    <comment ref="C1354" authorId="1">
      <text>
        <r>
          <rPr>
            <b/>
            <sz val="8"/>
            <rFont val="Tahoma"/>
            <family val="0"/>
          </rPr>
          <t>vincent: media introductory scripts for panaramic radio talkshow</t>
        </r>
        <r>
          <rPr>
            <sz val="8"/>
            <rFont val="Tahoma"/>
            <family val="0"/>
          </rPr>
          <t xml:space="preserve">
</t>
        </r>
      </text>
    </comment>
    <comment ref="C1357" authorId="1">
      <text>
        <r>
          <rPr>
            <sz val="8"/>
            <rFont val="Tahoma"/>
            <family val="0"/>
          </rPr>
          <t xml:space="preserve">vincent:payment for the producecd CDs was done in March butTamTam weekend February
</t>
        </r>
      </text>
    </comment>
    <comment ref="C1358" authorId="1">
      <text>
        <r>
          <rPr>
            <b/>
            <sz val="8"/>
            <rFont val="Tahoma"/>
            <family val="0"/>
          </rPr>
          <t>vincent: editing of footage for tam-tam week end</t>
        </r>
        <r>
          <rPr>
            <sz val="8"/>
            <rFont val="Tahoma"/>
            <family val="0"/>
          </rPr>
          <t xml:space="preserve">
new footage chimps</t>
        </r>
      </text>
    </comment>
    <comment ref="C1359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vincent, edit footage for tam-tam week end tv report</t>
        </r>
      </text>
    </comment>
    <comment ref="C1360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vincent, copy ,edit, and produced 2CDs on Minister Egbe and SG MINFOF on tam-tam week end.</t>
        </r>
      </text>
    </comment>
    <comment ref="C1365" authorId="1">
      <text>
        <r>
          <rPr>
            <sz val="8"/>
            <rFont val="Tahoma"/>
            <family val="0"/>
          </rPr>
          <t xml:space="preserve">vincent: facts sheets and figure for journalists of morning safari
</t>
        </r>
      </text>
    </comment>
    <comment ref="C1366" authorId="1">
      <text>
        <r>
          <rPr>
            <b/>
            <sz val="8"/>
            <rFont val="Tahoma"/>
            <family val="0"/>
          </rPr>
          <t>vincent: memos for minister of justice and general delegate for national security</t>
        </r>
        <r>
          <rPr>
            <sz val="8"/>
            <rFont val="Tahoma"/>
            <family val="0"/>
          </rPr>
          <t xml:space="preserve">
</t>
        </r>
      </text>
    </comment>
    <comment ref="C1367" authorId="1">
      <text>
        <r>
          <rPr>
            <sz val="8"/>
            <rFont val="Tahoma"/>
            <family val="0"/>
          </rPr>
          <t xml:space="preserve">vincent: typing of three pages of messages 
</t>
        </r>
      </text>
    </comment>
    <comment ref="C1368" authorId="1">
      <text>
        <r>
          <rPr>
            <b/>
            <sz val="8"/>
            <rFont val="Tahoma"/>
            <family val="0"/>
          </rPr>
          <t>vincent:press release and request letter for press coverage of MoU signing</t>
        </r>
        <r>
          <rPr>
            <sz val="8"/>
            <rFont val="Tahoma"/>
            <family val="0"/>
          </rPr>
          <t xml:space="preserve">
</t>
        </r>
      </text>
    </comment>
    <comment ref="C1369" authorId="1">
      <text>
        <r>
          <rPr>
            <b/>
            <sz val="8"/>
            <rFont val="Tahoma"/>
            <family val="0"/>
          </rPr>
          <t>vincent: minister's speech on MoU signing</t>
        </r>
        <r>
          <rPr>
            <sz val="8"/>
            <rFont val="Tahoma"/>
            <family val="0"/>
          </rPr>
          <t xml:space="preserve">
</t>
        </r>
      </text>
    </comment>
    <comment ref="C1371" authorId="1">
      <text>
        <r>
          <rPr>
            <b/>
            <sz val="8"/>
            <rFont val="Tahoma"/>
            <family val="0"/>
          </rPr>
          <t xml:space="preserve">cynthia: 2 pagedraft speech of MoU </t>
        </r>
        <r>
          <rPr>
            <sz val="8"/>
            <rFont val="Tahoma"/>
            <family val="0"/>
          </rPr>
          <t xml:space="preserve">
</t>
        </r>
      </text>
    </comment>
    <comment ref="C1373" authorId="1">
      <text>
        <r>
          <rPr>
            <b/>
            <sz val="8"/>
            <rFont val="Tahoma"/>
            <family val="0"/>
          </rPr>
          <t>cynthia: 10 copies of two pages facts and figures sheet for journalist at 25 per page</t>
        </r>
        <r>
          <rPr>
            <sz val="8"/>
            <rFont val="Tahoma"/>
            <family val="0"/>
          </rPr>
          <t xml:space="preserve">
</t>
        </r>
      </text>
    </comment>
    <comment ref="C1374" authorId="1">
      <text>
        <r>
          <rPr>
            <b/>
            <sz val="8"/>
            <rFont val="Tahoma"/>
            <family val="0"/>
          </rPr>
          <t>cynthia:4 pages of minister's draft speech</t>
        </r>
        <r>
          <rPr>
            <sz val="8"/>
            <rFont val="Tahoma"/>
            <family val="0"/>
          </rPr>
          <t xml:space="preserve">
</t>
        </r>
      </text>
    </comment>
    <comment ref="C1375" authorId="1">
      <text>
        <r>
          <rPr>
            <b/>
            <sz val="8"/>
            <rFont val="Tahoma"/>
            <family val="0"/>
          </rPr>
          <t>cynthia:5 pages of frecn version of minister's speech for MoU signing</t>
        </r>
        <r>
          <rPr>
            <sz val="8"/>
            <rFont val="Tahoma"/>
            <family val="0"/>
          </rPr>
          <t xml:space="preserve">
</t>
        </r>
      </text>
    </comment>
    <comment ref="C1376" authorId="1">
      <text>
        <r>
          <rPr>
            <b/>
            <sz val="8"/>
            <rFont val="Tahoma"/>
            <family val="0"/>
          </rPr>
          <t>cynthia: 5 pages of french copy of speech</t>
        </r>
        <r>
          <rPr>
            <sz val="8"/>
            <rFont val="Tahoma"/>
            <family val="0"/>
          </rPr>
          <t xml:space="preserve">
</t>
        </r>
      </text>
    </comment>
    <comment ref="C1378" authorId="1">
      <text>
        <r>
          <rPr>
            <b/>
            <sz val="8"/>
            <rFont val="Tahoma"/>
            <family val="0"/>
          </rPr>
          <t>cynthia:5copies of 14pages english version of law booklet,3copies of 16pages french version of law booklet,10 copies of 2 page each french2 and english2 facts and figure sheets,10 copies each of 1page french1 and english1 facts and figures sheet for MoU signing</t>
        </r>
        <r>
          <rPr>
            <sz val="8"/>
            <rFont val="Tahoma"/>
            <family val="0"/>
          </rPr>
          <t xml:space="preserve">
</t>
        </r>
      </text>
    </comment>
    <comment ref="C1379" authorId="1">
      <text>
        <r>
          <rPr>
            <b/>
            <sz val="8"/>
            <rFont val="Tahoma"/>
            <family val="0"/>
          </rPr>
          <t>cynthia:10 copies each of french and english version s of press release on MoU signing</t>
        </r>
        <r>
          <rPr>
            <sz val="8"/>
            <rFont val="Tahoma"/>
            <family val="0"/>
          </rPr>
          <t xml:space="preserve">
</t>
        </r>
      </text>
    </comment>
    <comment ref="C1380" authorId="1">
      <text>
        <r>
          <rPr>
            <b/>
            <sz val="8"/>
            <rFont val="Tahoma"/>
            <family val="0"/>
          </rPr>
          <t>cynthia5 copies more of press coverage letters at 15 frs each</t>
        </r>
        <r>
          <rPr>
            <sz val="8"/>
            <rFont val="Tahoma"/>
            <family val="0"/>
          </rPr>
          <t xml:space="preserve">
for MoU signing</t>
        </r>
      </text>
    </comment>
    <comment ref="C1381" authorId="1">
      <text>
        <r>
          <rPr>
            <b/>
            <sz val="8"/>
            <rFont val="Tahoma"/>
            <family val="0"/>
          </rPr>
          <t>cynthia:10 copies of 4 pages of english version of minister's speech at 25 frs each</t>
        </r>
        <r>
          <rPr>
            <sz val="8"/>
            <rFont val="Tahoma"/>
            <family val="0"/>
          </rPr>
          <t xml:space="preserve">
</t>
        </r>
      </text>
    </comment>
    <comment ref="C1382" authorId="1">
      <text>
        <r>
          <rPr>
            <b/>
            <sz val="8"/>
            <rFont val="Tahoma"/>
            <family val="0"/>
          </rPr>
          <t>cynthia:10 copies each of 5 pages of french version of minister's speech for MoU signing</t>
        </r>
        <r>
          <rPr>
            <sz val="8"/>
            <rFont val="Tahoma"/>
            <family val="0"/>
          </rPr>
          <t xml:space="preserve">
</t>
        </r>
      </text>
    </comment>
    <comment ref="C1384" authorId="1">
      <text>
        <r>
          <rPr>
            <b/>
            <sz val="8"/>
            <rFont val="Tahoma"/>
            <family val="0"/>
          </rPr>
          <t>cynthia:19 copies of english version of ofir's speech at 15frs each</t>
        </r>
        <r>
          <rPr>
            <sz val="8"/>
            <rFont val="Tahoma"/>
            <family val="0"/>
          </rPr>
          <t xml:space="preserve">
</t>
        </r>
      </text>
    </comment>
    <comment ref="C1385" authorId="1">
      <text>
        <r>
          <rPr>
            <b/>
            <sz val="8"/>
            <rFont val="Tahoma"/>
            <family val="0"/>
          </rPr>
          <t>cynthia:2pages of ofir's speech at 25 frs each</t>
        </r>
        <r>
          <rPr>
            <sz val="8"/>
            <rFont val="Tahoma"/>
            <family val="0"/>
          </rPr>
          <t xml:space="preserve">
</t>
        </r>
      </text>
    </comment>
    <comment ref="C1386" authorId="1">
      <text>
        <r>
          <rPr>
            <b/>
            <sz val="8"/>
            <rFont val="Tahoma"/>
            <family val="0"/>
          </rPr>
          <t>cynthia: 5pages of french version and 4pages of english version for Dikalo press</t>
        </r>
        <r>
          <rPr>
            <sz val="8"/>
            <rFont val="Tahoma"/>
            <family val="0"/>
          </rPr>
          <t xml:space="preserve">
</t>
        </r>
      </text>
    </comment>
    <comment ref="C1393" authorId="1">
      <text>
        <r>
          <rPr>
            <b/>
            <sz val="8"/>
            <rFont val="Tahoma"/>
            <family val="0"/>
          </rPr>
          <t>vincent: each battery pack at 500frs each</t>
        </r>
        <r>
          <rPr>
            <sz val="8"/>
            <rFont val="Tahoma"/>
            <family val="0"/>
          </rPr>
          <t xml:space="preserve">
</t>
        </r>
      </text>
    </comment>
    <comment ref="C1425" authorId="1">
      <text>
        <r>
          <rPr>
            <b/>
            <sz val="8"/>
            <rFont val="Tahoma"/>
            <family val="0"/>
          </rPr>
          <t>vincent: fees for cocktail in Minister's cabinet for MoU signing,30x5000</t>
        </r>
        <r>
          <rPr>
            <sz val="8"/>
            <rFont val="Tahoma"/>
            <family val="0"/>
          </rPr>
          <t xml:space="preserve">
</t>
        </r>
      </text>
    </comment>
    <comment ref="F1425" authorId="1">
      <text>
        <r>
          <rPr>
            <b/>
            <sz val="8"/>
            <rFont val="Tahoma"/>
            <family val="0"/>
          </rPr>
          <t>vincent: receipt pending from vincent ofir cancelled the signed one a proforma is needed</t>
        </r>
        <r>
          <rPr>
            <sz val="8"/>
            <rFont val="Tahoma"/>
            <family val="0"/>
          </rPr>
          <t xml:space="preserve">
</t>
        </r>
      </text>
    </comment>
    <comment ref="C1426" authorId="1">
      <text>
        <r>
          <rPr>
            <b/>
            <sz val="8"/>
            <rFont val="Tahoma"/>
            <family val="0"/>
          </rPr>
          <t>vincent: fees for dinks in Minister's cabinet for MoU signing,20x4000</t>
        </r>
        <r>
          <rPr>
            <sz val="8"/>
            <rFont val="Tahoma"/>
            <family val="0"/>
          </rPr>
          <t xml:space="preserve">
</t>
        </r>
      </text>
    </comment>
    <comment ref="F1426" authorId="1">
      <text>
        <r>
          <rPr>
            <b/>
            <sz val="8"/>
            <rFont val="Tahoma"/>
            <family val="0"/>
          </rPr>
          <t>vincent: receipt pending from vincent ofir cancelled the signed one a proforma is needed</t>
        </r>
        <r>
          <rPr>
            <sz val="8"/>
            <rFont val="Tahoma"/>
            <family val="0"/>
          </rPr>
          <t xml:space="preserve">
</t>
        </r>
      </text>
    </comment>
    <comment ref="C1498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special taxi to and fro bank</t>
        </r>
      </text>
    </comment>
    <comment ref="C1505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special from to bank</t>
        </r>
      </text>
    </comment>
    <comment ref="C1558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special taxi by clare to minfof-zoo</t>
        </r>
      </text>
    </comment>
    <comment ref="C1587" authorId="1">
      <text>
        <r>
          <rPr>
            <b/>
            <sz val="8"/>
            <rFont val="Tahoma"/>
            <family val="0"/>
          </rPr>
          <t>vincent:translatio of meme into french for minister fo justice</t>
        </r>
        <r>
          <rPr>
            <sz val="8"/>
            <rFont val="Tahoma"/>
            <family val="0"/>
          </rPr>
          <t xml:space="preserve">
</t>
        </r>
      </text>
    </comment>
    <comment ref="C1588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receipts for BHC</t>
        </r>
      </text>
    </comment>
    <comment ref="C1590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newspaper fro CED</t>
        </r>
      </text>
    </comment>
    <comment ref="C1591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 English legal registration</t>
        </r>
      </text>
    </comment>
    <comment ref="C1592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French legal registration</t>
        </r>
      </text>
    </comment>
    <comment ref="C1593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mission sheet</t>
        </r>
      </text>
    </comment>
    <comment ref="C1594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article for kits</t>
        </r>
      </text>
    </comment>
    <comment ref="C1595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English introduction-20 copies</t>
        </r>
      </text>
    </comment>
    <comment ref="C1596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French introduction-20copies</t>
        </r>
      </text>
    </comment>
    <comment ref="C1607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100.000 to i5 in mamfe in bonanjo</t>
        </r>
      </text>
    </comment>
    <comment ref="C1608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100.000 to i5 in mamfe in bonanjo</t>
        </r>
      </text>
    </comment>
    <comment ref="C1609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25.000 to i17 in foumban</t>
        </r>
      </text>
    </comment>
    <comment ref="C1610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20.000 to i5 in D`LA</t>
        </r>
      </text>
    </comment>
    <comment ref="C1611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60.000 to JULIUS in BAFOUSSAM</t>
        </r>
      </text>
    </comment>
    <comment ref="C1612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50.000 to JULIUS in BAFOUSSAM</t>
        </r>
      </text>
    </comment>
    <comment ref="C1613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50.000 to i17 in kribi</t>
        </r>
      </text>
    </comment>
    <comment ref="C1614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40.000 to i5 in D`la</t>
        </r>
      </text>
    </comment>
    <comment ref="C1615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70.000 to julius inb`foussam</t>
        </r>
      </text>
    </comment>
    <comment ref="C1616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60.000 to i17 in kribi</t>
        </r>
      </text>
    </comment>
    <comment ref="C1617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150.000 to i5 inD`la</t>
        </r>
      </text>
    </comment>
    <comment ref="C1618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50.000 to julius in kribi</t>
        </r>
      </text>
    </comment>
    <comment ref="C1619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100.000 to i5 in kribi</t>
        </r>
      </text>
    </comment>
    <comment ref="C1620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50.000 to i21 in D`la</t>
        </r>
      </text>
    </comment>
    <comment ref="C1621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50.000 to julius in bafoussam</t>
        </r>
      </text>
    </comment>
    <comment ref="C1637" authorId="2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for Emeline for work done in March</t>
        </r>
      </text>
    </comment>
    <comment ref="C1647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for international-women`s day</t>
        </r>
      </text>
    </comment>
    <comment ref="B484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</t>
        </r>
      </text>
    </comment>
    <comment ref="C743" authorId="0">
      <text>
        <r>
          <rPr>
            <b/>
            <sz val="8"/>
            <rFont val="Tahoma"/>
            <family val="0"/>
          </rPr>
          <t>marius:</t>
        </r>
        <r>
          <rPr>
            <sz val="8"/>
            <rFont val="Tahoma"/>
            <family val="0"/>
          </rPr>
          <t xml:space="preserve">
hired 2 taxis to take chimpazee dealer from Nlongkak to Delegation -Gendarmerie for 3.5 hours, one taxi for police and one for marius and brigadier</t>
        </r>
      </text>
    </comment>
    <comment ref="C1622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50.000 to julius in bafoussam</t>
        </r>
      </text>
    </comment>
    <comment ref="E1692" authorId="3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exchange rates changes created a gap of  169,114 CFA from 4,040,000   to 3,870,886</t>
        </r>
      </text>
    </comment>
  </commentList>
</comments>
</file>

<file path=xl/sharedStrings.xml><?xml version="1.0" encoding="utf-8"?>
<sst xmlns="http://schemas.openxmlformats.org/spreadsheetml/2006/main" count="5810" uniqueCount="959">
  <si>
    <t>phone-154</t>
  </si>
  <si>
    <t>phone-155-157</t>
  </si>
  <si>
    <t>phone-164</t>
  </si>
  <si>
    <t>phone-165-167</t>
  </si>
  <si>
    <t>phone-176</t>
  </si>
  <si>
    <t>hotline</t>
  </si>
  <si>
    <t>phone-163</t>
  </si>
  <si>
    <t>phone-178-179</t>
  </si>
  <si>
    <t>phone-184</t>
  </si>
  <si>
    <t>phone-191</t>
  </si>
  <si>
    <t>phone-193-194</t>
  </si>
  <si>
    <t>phone-198</t>
  </si>
  <si>
    <t>phone-205-206</t>
  </si>
  <si>
    <t>phone-213-215</t>
  </si>
  <si>
    <t>phone-228-234</t>
  </si>
  <si>
    <t>phone-244</t>
  </si>
  <si>
    <t>phone-247-249</t>
  </si>
  <si>
    <t>phone-262-264a</t>
  </si>
  <si>
    <t>for operations</t>
  </si>
  <si>
    <t>phone-265-266</t>
  </si>
  <si>
    <t>phone-273-281</t>
  </si>
  <si>
    <t>phone-287</t>
  </si>
  <si>
    <t>phone-291</t>
  </si>
  <si>
    <t>phone-300-302</t>
  </si>
  <si>
    <t>phone-304a-309</t>
  </si>
  <si>
    <t>follow up of operations</t>
  </si>
  <si>
    <t>phone-317</t>
  </si>
  <si>
    <t>phone-321-322</t>
  </si>
  <si>
    <t>phone-330</t>
  </si>
  <si>
    <t>phone-332-335</t>
  </si>
  <si>
    <t>phone-346</t>
  </si>
  <si>
    <t>phone-348-350</t>
  </si>
  <si>
    <t>phone-354</t>
  </si>
  <si>
    <t>phone-359-361</t>
  </si>
  <si>
    <t>ofir-7-8</t>
  </si>
  <si>
    <t>clare</t>
  </si>
  <si>
    <t>phone-6a</t>
  </si>
  <si>
    <t>phone-31-32</t>
  </si>
  <si>
    <t>phone-54</t>
  </si>
  <si>
    <t>phone-99</t>
  </si>
  <si>
    <t>phone-173</t>
  </si>
  <si>
    <t>phone-180</t>
  </si>
  <si>
    <t>phone-267</t>
  </si>
  <si>
    <t>phone-289</t>
  </si>
  <si>
    <t>Emeline</t>
  </si>
  <si>
    <t>phone-345</t>
  </si>
  <si>
    <t>corrector</t>
  </si>
  <si>
    <t>bloc note</t>
  </si>
  <si>
    <t>keyboard</t>
  </si>
  <si>
    <t>toilet paperx4</t>
  </si>
  <si>
    <t>toilet bulb</t>
  </si>
  <si>
    <t>Memo</t>
  </si>
  <si>
    <t>vin-20</t>
  </si>
  <si>
    <t>bubinga subscription</t>
  </si>
  <si>
    <t>Eun-20b</t>
  </si>
  <si>
    <t>photocopyx40</t>
  </si>
  <si>
    <t>photocopyx20</t>
  </si>
  <si>
    <t>photocopyx80</t>
  </si>
  <si>
    <t>photocopyx100</t>
  </si>
  <si>
    <t>Envelopesx10</t>
  </si>
  <si>
    <t>markersx4</t>
  </si>
  <si>
    <t>toilet paperx3</t>
  </si>
  <si>
    <t>ink printer</t>
  </si>
  <si>
    <t>Eun-4a</t>
  </si>
  <si>
    <t>Eun-29a</t>
  </si>
  <si>
    <t xml:space="preserve">Traditional Wraper </t>
  </si>
  <si>
    <t>laga family</t>
  </si>
  <si>
    <t>Women's Day</t>
  </si>
  <si>
    <t xml:space="preserve">      TOTAL EXPENDITURE MARCH</t>
  </si>
  <si>
    <t>phone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</si>
  <si>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</si>
  <si>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</si>
  <si>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</si>
  <si>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</si>
  <si>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</si>
  <si>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</si>
  <si>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</si>
  <si>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</si>
  <si>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The Last Great Ape Organization                                                                                     LAGA</t>
  </si>
  <si>
    <t>investigations</t>
  </si>
  <si>
    <t>Richard</t>
  </si>
  <si>
    <t>A-phone-10</t>
  </si>
  <si>
    <t>1/3</t>
  </si>
  <si>
    <t>transport</t>
  </si>
  <si>
    <t>local transport</t>
  </si>
  <si>
    <t>A-Richard-r</t>
  </si>
  <si>
    <t>2/3</t>
  </si>
  <si>
    <t>3/3</t>
  </si>
  <si>
    <t>feeding</t>
  </si>
  <si>
    <t>travelling expenses</t>
  </si>
  <si>
    <t>i21</t>
  </si>
  <si>
    <t>A1-phone-9</t>
  </si>
  <si>
    <t>A1-phone-19-21</t>
  </si>
  <si>
    <t>julius</t>
  </si>
  <si>
    <t>Ekono</t>
  </si>
  <si>
    <t>A1-i21-1</t>
  </si>
  <si>
    <t>10/3</t>
  </si>
  <si>
    <t>A1-i21-r</t>
  </si>
  <si>
    <t>9/3</t>
  </si>
  <si>
    <t>11/3</t>
  </si>
  <si>
    <t>12/3</t>
  </si>
  <si>
    <t>i5</t>
  </si>
  <si>
    <t>B-phone-68</t>
  </si>
  <si>
    <t>4/3</t>
  </si>
  <si>
    <t>i17</t>
  </si>
  <si>
    <t>B-phone-77</t>
  </si>
  <si>
    <t>6/3</t>
  </si>
  <si>
    <t>B-phone-11</t>
  </si>
  <si>
    <t>B-phone-27-28</t>
  </si>
  <si>
    <t>A1-phone-102</t>
  </si>
  <si>
    <t>yde-bafoussam</t>
  </si>
  <si>
    <t>B-i17-1</t>
  </si>
  <si>
    <t>Bda-yde</t>
  </si>
  <si>
    <t>B-i17-4</t>
  </si>
  <si>
    <t>inter-city transport</t>
  </si>
  <si>
    <t>communication</t>
  </si>
  <si>
    <t>B-i17-3</t>
  </si>
  <si>
    <t>B-i17-3a</t>
  </si>
  <si>
    <t>5/3</t>
  </si>
  <si>
    <t>B-i17-r</t>
  </si>
  <si>
    <t>lodging(2days)</t>
  </si>
  <si>
    <t>B-i17-2</t>
  </si>
  <si>
    <t>3-4/3</t>
  </si>
  <si>
    <t>Informer`s fees</t>
  </si>
  <si>
    <t>trust building</t>
  </si>
  <si>
    <t>C-phone-78</t>
  </si>
  <si>
    <t>C-phone-82</t>
  </si>
  <si>
    <t>7/3</t>
  </si>
  <si>
    <t>C-phone-84</t>
  </si>
  <si>
    <t>C-phone-90</t>
  </si>
  <si>
    <t>8/3</t>
  </si>
  <si>
    <t>temgoua</t>
  </si>
  <si>
    <t>C-phone-95</t>
  </si>
  <si>
    <t>C-phone-108</t>
  </si>
  <si>
    <t>C-phone-111</t>
  </si>
  <si>
    <t>C-phone-112</t>
  </si>
  <si>
    <t>C-phone-116</t>
  </si>
  <si>
    <t>C-phone-119</t>
  </si>
  <si>
    <t>C-i5-r</t>
  </si>
  <si>
    <t>y`de-d`la</t>
  </si>
  <si>
    <t>d`la-limbe</t>
  </si>
  <si>
    <t>limbe-d`la</t>
  </si>
  <si>
    <t>d`la-y`de</t>
  </si>
  <si>
    <t>C-i5-5</t>
  </si>
  <si>
    <t>lodging</t>
  </si>
  <si>
    <t>C-i5-1</t>
  </si>
  <si>
    <t>C-i5-2</t>
  </si>
  <si>
    <t>C-i5-3</t>
  </si>
  <si>
    <t>C-i5-4</t>
  </si>
  <si>
    <t>informer fees</t>
  </si>
  <si>
    <t>external assistance</t>
  </si>
  <si>
    <t>15/3</t>
  </si>
  <si>
    <t>16/3</t>
  </si>
  <si>
    <t>17/3</t>
  </si>
  <si>
    <t>18/3</t>
  </si>
  <si>
    <t>C1-phone-200</t>
  </si>
  <si>
    <t>20/3</t>
  </si>
  <si>
    <t>D-phone-81</t>
  </si>
  <si>
    <t>D-phone-82</t>
  </si>
  <si>
    <t>D-phone-91</t>
  </si>
  <si>
    <t>D-phone-125</t>
  </si>
  <si>
    <t>yde-kribi</t>
  </si>
  <si>
    <t>D-i17-5</t>
  </si>
  <si>
    <t>kribi-campo</t>
  </si>
  <si>
    <t>D-i17-7</t>
  </si>
  <si>
    <t>campo-kribi</t>
  </si>
  <si>
    <t>D-i17-9</t>
  </si>
  <si>
    <t>kribi-yde</t>
  </si>
  <si>
    <t>D-i17-10</t>
  </si>
  <si>
    <t>D-i17-r</t>
  </si>
  <si>
    <t>D-i17-6</t>
  </si>
  <si>
    <t>lodging(3days)</t>
  </si>
  <si>
    <t>D-i17-8</t>
  </si>
  <si>
    <t>9-11/3</t>
  </si>
  <si>
    <t>b`da-d`la</t>
  </si>
  <si>
    <t>C1-i5-11</t>
  </si>
  <si>
    <t>19/3</t>
  </si>
  <si>
    <t>C1-i5-r</t>
  </si>
  <si>
    <t>21/3</t>
  </si>
  <si>
    <t>22/3</t>
  </si>
  <si>
    <t>C1-i5-12</t>
  </si>
  <si>
    <t>19-20/3</t>
  </si>
  <si>
    <t>lodgingx2days</t>
  </si>
  <si>
    <t>D1-phone-160</t>
  </si>
  <si>
    <t>D1-phone-202</t>
  </si>
  <si>
    <t>D1-phone-222-223</t>
  </si>
  <si>
    <t>D1-phone-224</t>
  </si>
  <si>
    <t>22/3`</t>
  </si>
  <si>
    <t>D1-phone-242</t>
  </si>
  <si>
    <t>23/3</t>
  </si>
  <si>
    <t>D1-phone-243</t>
  </si>
  <si>
    <t>D1-phone-254-255</t>
  </si>
  <si>
    <t>24/3</t>
  </si>
  <si>
    <t>D1-phone-282</t>
  </si>
  <si>
    <t>25/3</t>
  </si>
  <si>
    <t>D1-phone-283-284</t>
  </si>
  <si>
    <t>D1-phone-295</t>
  </si>
  <si>
    <t>27/3</t>
  </si>
  <si>
    <t>D1-i17-11</t>
  </si>
  <si>
    <t>D1-i17-13</t>
  </si>
  <si>
    <t>D1-i17-17</t>
  </si>
  <si>
    <t>D1-i17-r</t>
  </si>
  <si>
    <t>D1-i17-20</t>
  </si>
  <si>
    <t>d`la-kribi</t>
  </si>
  <si>
    <t>D1-i5-r</t>
  </si>
  <si>
    <t>D1-i17-18</t>
  </si>
  <si>
    <t>D1-i17-25</t>
  </si>
  <si>
    <t>lodging(2 days)</t>
  </si>
  <si>
    <t>D1-i17-14</t>
  </si>
  <si>
    <t>15-16/3</t>
  </si>
  <si>
    <t>D1-i17-15</t>
  </si>
  <si>
    <t>17-18/3</t>
  </si>
  <si>
    <t>lodging(3 days)</t>
  </si>
  <si>
    <t>D1-i17-16</t>
  </si>
  <si>
    <t>19-21/3</t>
  </si>
  <si>
    <t>D1-i17-19</t>
  </si>
  <si>
    <t>D1-i17-21</t>
  </si>
  <si>
    <t>D1-i17-24</t>
  </si>
  <si>
    <t>D1-i5-15</t>
  </si>
  <si>
    <t>boumnyebel/y`de</t>
  </si>
  <si>
    <t>D1-i17-23</t>
  </si>
  <si>
    <t>others</t>
  </si>
  <si>
    <t>D1-i5-19</t>
  </si>
  <si>
    <t>battery</t>
  </si>
  <si>
    <t>material</t>
  </si>
  <si>
    <t>D1-i17-12</t>
  </si>
  <si>
    <t>D1-i17-19a</t>
  </si>
  <si>
    <t>informer</t>
  </si>
  <si>
    <t>E-phone-132</t>
  </si>
  <si>
    <t>13/3</t>
  </si>
  <si>
    <t>E-phone-137-140</t>
  </si>
  <si>
    <t>E-phone-141-143</t>
  </si>
  <si>
    <t>E-phone-148-149</t>
  </si>
  <si>
    <t>E-phone-150</t>
  </si>
  <si>
    <t>E-i5-7</t>
  </si>
  <si>
    <t>yde-sangmelima</t>
  </si>
  <si>
    <t>E-i17-r</t>
  </si>
  <si>
    <t>14/3</t>
  </si>
  <si>
    <t>E-i5-r</t>
  </si>
  <si>
    <t>F-phone-151</t>
  </si>
  <si>
    <t>F-phone-159</t>
  </si>
  <si>
    <t>F-phone-177</t>
  </si>
  <si>
    <t>y`de-obala</t>
  </si>
  <si>
    <t>F-i21-1a</t>
  </si>
  <si>
    <t>F-i21-r</t>
  </si>
  <si>
    <t>F-i21-2</t>
  </si>
  <si>
    <t>meat</t>
  </si>
  <si>
    <t>F1-phone-188</t>
  </si>
  <si>
    <t>F1-i21-4</t>
  </si>
  <si>
    <t>F1-i21-6</t>
  </si>
  <si>
    <t>F1-i21-3</t>
  </si>
  <si>
    <t>obala-y`de</t>
  </si>
  <si>
    <t>F1-i21-r</t>
  </si>
  <si>
    <t>F1-i21-5</t>
  </si>
  <si>
    <t>F1-i21-7</t>
  </si>
  <si>
    <t>G-phone-162</t>
  </si>
  <si>
    <t>G-phone-181</t>
  </si>
  <si>
    <t>G-phone-182</t>
  </si>
  <si>
    <t>G-phone-183</t>
  </si>
  <si>
    <t>G-phone-189</t>
  </si>
  <si>
    <t>G-phone-195</t>
  </si>
  <si>
    <t>G-i5-r</t>
  </si>
  <si>
    <t>G-i5-10</t>
  </si>
  <si>
    <t>y`de-b`da</t>
  </si>
  <si>
    <t>G-i5-7A</t>
  </si>
  <si>
    <t>G-i5-8</t>
  </si>
  <si>
    <t>G-i5-9</t>
  </si>
  <si>
    <t>H-phone-270</t>
  </si>
  <si>
    <t>orange subscribtion</t>
  </si>
  <si>
    <t>H-i21-9</t>
  </si>
  <si>
    <t>H-i2-10</t>
  </si>
  <si>
    <t>H-i21-11</t>
  </si>
  <si>
    <t>H-i21-14</t>
  </si>
  <si>
    <t>26/3</t>
  </si>
  <si>
    <t>H-i21-15</t>
  </si>
  <si>
    <t>H-i21-8</t>
  </si>
  <si>
    <t>H-i21-12</t>
  </si>
  <si>
    <t>H-i21-r</t>
  </si>
  <si>
    <t>H-i21-13</t>
  </si>
  <si>
    <t>operations</t>
  </si>
  <si>
    <t>I-phone-310</t>
  </si>
  <si>
    <t>I-phone-314</t>
  </si>
  <si>
    <t>28/3</t>
  </si>
  <si>
    <t>I-phone-315</t>
  </si>
  <si>
    <t>I-phone-324-325</t>
  </si>
  <si>
    <t>I-phone-326</t>
  </si>
  <si>
    <t>29/3</t>
  </si>
  <si>
    <t>I-phone-338</t>
  </si>
  <si>
    <t>I-phone-347</t>
  </si>
  <si>
    <t>30/3</t>
  </si>
  <si>
    <t>I-phone-352</t>
  </si>
  <si>
    <t>I-phone-362-363</t>
  </si>
  <si>
    <t>31/3</t>
  </si>
  <si>
    <t>I-i21-17</t>
  </si>
  <si>
    <t>I-i21-19</t>
  </si>
  <si>
    <t>I-i17-27</t>
  </si>
  <si>
    <t>I-i17-r</t>
  </si>
  <si>
    <t>I-i5-20</t>
  </si>
  <si>
    <t>I-i21-18</t>
  </si>
  <si>
    <t>I-i21-r</t>
  </si>
  <si>
    <t>yde-obala</t>
  </si>
  <si>
    <t>I-i17-28</t>
  </si>
  <si>
    <t>I-i5-r</t>
  </si>
  <si>
    <t>I-i21-16</t>
  </si>
  <si>
    <t>drink with informer</t>
  </si>
  <si>
    <t>purchase Leopard skin</t>
  </si>
  <si>
    <t>I-i5-21</t>
  </si>
  <si>
    <t>A1-phone-44</t>
  </si>
  <si>
    <t>A1-phone-63-64</t>
  </si>
  <si>
    <t>D1-phone-201</t>
  </si>
  <si>
    <t>D1-phone-203</t>
  </si>
  <si>
    <t>D1-phone-211</t>
  </si>
  <si>
    <t>D1-phone-212</t>
  </si>
  <si>
    <t>D1-phone-235</t>
  </si>
  <si>
    <t>D1-phone-236-237</t>
  </si>
  <si>
    <t>D1-phone-252-253</t>
  </si>
  <si>
    <t>D1-phone-258</t>
  </si>
  <si>
    <t>D1-phone-259-260a</t>
  </si>
  <si>
    <t>D1-phone-261</t>
  </si>
  <si>
    <t>ekono</t>
  </si>
  <si>
    <t>D1-phone-271</t>
  </si>
  <si>
    <t>D1-phone-285-286</t>
  </si>
  <si>
    <t>D1-Ekono-</t>
  </si>
  <si>
    <t>repair car</t>
  </si>
  <si>
    <t>D1-Ekono-r</t>
  </si>
  <si>
    <t>petrol</t>
  </si>
  <si>
    <t>Operations</t>
  </si>
  <si>
    <t>D1-i5-16</t>
  </si>
  <si>
    <t>D1-i5-17</t>
  </si>
  <si>
    <t>D1-i5-18</t>
  </si>
  <si>
    <t>office</t>
  </si>
  <si>
    <t>ofir-3</t>
  </si>
  <si>
    <t>ofir-4</t>
  </si>
  <si>
    <t>Mission A</t>
  </si>
  <si>
    <t>1-03306</t>
  </si>
  <si>
    <t>Mission B</t>
  </si>
  <si>
    <t>2-12306</t>
  </si>
  <si>
    <t>Mission C</t>
  </si>
  <si>
    <t>West-ivory</t>
  </si>
  <si>
    <t>3-06306</t>
  </si>
  <si>
    <t>Mission A1</t>
  </si>
  <si>
    <t>6-12306</t>
  </si>
  <si>
    <t>Douala-ivory</t>
  </si>
  <si>
    <t>Mission C1</t>
  </si>
  <si>
    <t>19-22306</t>
  </si>
  <si>
    <t>Mission D</t>
  </si>
  <si>
    <t>Mission D1</t>
  </si>
  <si>
    <t>8-12306</t>
  </si>
  <si>
    <t>15-27306</t>
  </si>
  <si>
    <t>Mission E</t>
  </si>
  <si>
    <t>Sangmelima-ivory</t>
  </si>
  <si>
    <t>12-14306</t>
  </si>
  <si>
    <t>Mission F</t>
  </si>
  <si>
    <t>15-16306</t>
  </si>
  <si>
    <t>Mission F1</t>
  </si>
  <si>
    <t>17-21306</t>
  </si>
  <si>
    <t>MissionG</t>
  </si>
  <si>
    <t>Bamenda-ivory</t>
  </si>
  <si>
    <t>15-18306</t>
  </si>
  <si>
    <t>MissionH</t>
  </si>
  <si>
    <t>23-26306</t>
  </si>
  <si>
    <t>Operation A1</t>
  </si>
  <si>
    <t>Salaries</t>
  </si>
  <si>
    <t>Temgoua</t>
  </si>
  <si>
    <t>bank file</t>
  </si>
  <si>
    <t>Julius</t>
  </si>
  <si>
    <t>Eun-45</t>
  </si>
  <si>
    <t>i21-report</t>
  </si>
  <si>
    <t>i5-report</t>
  </si>
  <si>
    <t>i17-report</t>
  </si>
  <si>
    <t>Bonus</t>
  </si>
  <si>
    <t>Eun-4</t>
  </si>
  <si>
    <t>bonus</t>
  </si>
  <si>
    <t>Eun-5</t>
  </si>
  <si>
    <t>Eun-6</t>
  </si>
  <si>
    <t>b`foussam-kumba</t>
  </si>
  <si>
    <t>B1-julius-1</t>
  </si>
  <si>
    <t>B1-julius-2</t>
  </si>
  <si>
    <t>kumba-b`foussam</t>
  </si>
  <si>
    <t>B1-julius-5</t>
  </si>
  <si>
    <t>B1-julius-6</t>
  </si>
  <si>
    <t>B1-julius-r</t>
  </si>
  <si>
    <t>B1-julius-4a</t>
  </si>
  <si>
    <t>B1-julius-3</t>
  </si>
  <si>
    <t>B1-julius-4</t>
  </si>
  <si>
    <t>B1julius-r</t>
  </si>
  <si>
    <t>undercover</t>
  </si>
  <si>
    <t>B1-julius-6a</t>
  </si>
  <si>
    <t>B1-phone-107A</t>
  </si>
  <si>
    <t>Mission B1</t>
  </si>
  <si>
    <t>B2-julius-6b-c</t>
  </si>
  <si>
    <t>b`foussam-loum</t>
  </si>
  <si>
    <t>B2-julius-r</t>
  </si>
  <si>
    <t>loum-b`foussam</t>
  </si>
  <si>
    <t>B2-julius-7b</t>
  </si>
  <si>
    <t>B2-julius-7a</t>
  </si>
  <si>
    <t>B2-julius-8a</t>
  </si>
  <si>
    <t>B2-julius-7</t>
  </si>
  <si>
    <t>B2-julius-8</t>
  </si>
  <si>
    <t>B2-julius-8b</t>
  </si>
  <si>
    <t>Mission B2</t>
  </si>
  <si>
    <t>14-21306</t>
  </si>
  <si>
    <t>b`foussam-D`la</t>
  </si>
  <si>
    <t>D1-julius-9</t>
  </si>
  <si>
    <t>D`la-kribi</t>
  </si>
  <si>
    <t>D1-julius-10</t>
  </si>
  <si>
    <t>kribi-b`foussam</t>
  </si>
  <si>
    <t>D1-julius-21-22</t>
  </si>
  <si>
    <t>D1-julius-11</t>
  </si>
  <si>
    <t>lodgingx2</t>
  </si>
  <si>
    <t>D1-julius-12-13</t>
  </si>
  <si>
    <t>D1-julius-14</t>
  </si>
  <si>
    <t>D1-julius-15-16</t>
  </si>
  <si>
    <t>D1-julius-17</t>
  </si>
  <si>
    <t>D1-julius-18-19</t>
  </si>
  <si>
    <t>D1-julius-r</t>
  </si>
  <si>
    <t>D1-julius-16a</t>
  </si>
  <si>
    <t>police bonusx2</t>
  </si>
  <si>
    <t>D1-julius-20</t>
  </si>
  <si>
    <t>police bonus</t>
  </si>
  <si>
    <t>D1-julius-20a</t>
  </si>
  <si>
    <t>9-13306</t>
  </si>
  <si>
    <t>iron bars</t>
  </si>
  <si>
    <t>ivory storage room</t>
  </si>
  <si>
    <t>blocking window</t>
  </si>
  <si>
    <t>police Bonus x3</t>
  </si>
  <si>
    <t>MINFOF Bonus Brigade</t>
  </si>
  <si>
    <t>MINFOF bonus brigadier-Ekono</t>
  </si>
  <si>
    <t>photocopies P.V/envelops/typing</t>
  </si>
  <si>
    <t>internet</t>
  </si>
  <si>
    <t>Investigations</t>
  </si>
  <si>
    <t>ofir-6</t>
  </si>
  <si>
    <t>typing</t>
  </si>
  <si>
    <t>printing</t>
  </si>
  <si>
    <t>dla-yde</t>
  </si>
  <si>
    <t>Bamenda-Ivory</t>
  </si>
  <si>
    <t>Eun-30</t>
  </si>
  <si>
    <t>Eun-31</t>
  </si>
  <si>
    <t>Eun-23</t>
  </si>
  <si>
    <t>Eun-11</t>
  </si>
  <si>
    <t>Eun-15</t>
  </si>
  <si>
    <t>legal</t>
  </si>
  <si>
    <t>hor-5</t>
  </si>
  <si>
    <t>akono phone</t>
  </si>
  <si>
    <t>marius</t>
  </si>
  <si>
    <t>Horline</t>
  </si>
  <si>
    <t>hor-2</t>
  </si>
  <si>
    <t>hor-9</t>
  </si>
  <si>
    <t>hor-13</t>
  </si>
  <si>
    <t>hor-8</t>
  </si>
  <si>
    <t>hor-15</t>
  </si>
  <si>
    <t>hor-r</t>
  </si>
  <si>
    <t>hor-16</t>
  </si>
  <si>
    <t>akono sangmelima-ebolowa</t>
  </si>
  <si>
    <t>akono feeding</t>
  </si>
  <si>
    <t>fidele fees</t>
  </si>
  <si>
    <t>akono fees</t>
  </si>
  <si>
    <t>hor-1</t>
  </si>
  <si>
    <t>photocopy</t>
  </si>
  <si>
    <t>hor-4</t>
  </si>
  <si>
    <t>hor-6</t>
  </si>
  <si>
    <t>hor-10</t>
  </si>
  <si>
    <t>hor-12</t>
  </si>
  <si>
    <t>Marius</t>
  </si>
  <si>
    <t>legal adv 1</t>
  </si>
  <si>
    <t>legal adv 2</t>
  </si>
  <si>
    <t>salaries</t>
  </si>
  <si>
    <t>vin-10</t>
  </si>
  <si>
    <t>Media</t>
  </si>
  <si>
    <t>media</t>
  </si>
  <si>
    <t>vin-3</t>
  </si>
  <si>
    <t>vin-5</t>
  </si>
  <si>
    <t>vincent</t>
  </si>
  <si>
    <t>phone-73</t>
  </si>
  <si>
    <t>phone-85</t>
  </si>
  <si>
    <t>phone-118</t>
  </si>
  <si>
    <t>vin-r</t>
  </si>
  <si>
    <t>vin-11</t>
  </si>
  <si>
    <t>vin-12</t>
  </si>
  <si>
    <t>Bonuses scaled to results</t>
  </si>
  <si>
    <t>vin-8</t>
  </si>
  <si>
    <t>vin-2</t>
  </si>
  <si>
    <t>photocopies</t>
  </si>
  <si>
    <t>vin-4</t>
  </si>
  <si>
    <t>vin-6</t>
  </si>
  <si>
    <t>vin-7</t>
  </si>
  <si>
    <t>vin-9</t>
  </si>
  <si>
    <t>Eun-12</t>
  </si>
  <si>
    <t>Eun-32</t>
  </si>
  <si>
    <t>vin-1</t>
  </si>
  <si>
    <t>media assistant</t>
  </si>
  <si>
    <t>media officer</t>
  </si>
  <si>
    <t>Management</t>
  </si>
  <si>
    <t>management</t>
  </si>
  <si>
    <t>Eunice</t>
  </si>
  <si>
    <t>phone-1</t>
  </si>
  <si>
    <t>phone-6</t>
  </si>
  <si>
    <t>ofir</t>
  </si>
  <si>
    <t>phone-74</t>
  </si>
  <si>
    <t>ofir-r</t>
  </si>
  <si>
    <t>salary+management</t>
  </si>
  <si>
    <t>rent-Director House</t>
  </si>
  <si>
    <t>office-r</t>
  </si>
  <si>
    <t>Director</t>
  </si>
  <si>
    <t>salary</t>
  </si>
  <si>
    <t>ofir-report</t>
  </si>
  <si>
    <t>Office</t>
  </si>
  <si>
    <t>Eun-26</t>
  </si>
  <si>
    <t>Eun-27</t>
  </si>
  <si>
    <t>Eun-r</t>
  </si>
  <si>
    <t>Eun-1</t>
  </si>
  <si>
    <t>Eun-2</t>
  </si>
  <si>
    <t>Eun-3</t>
  </si>
  <si>
    <t>Eun-8</t>
  </si>
  <si>
    <t>Eun-9</t>
  </si>
  <si>
    <t>rim of papers</t>
  </si>
  <si>
    <t>Eun-14</t>
  </si>
  <si>
    <t>Eun-18</t>
  </si>
  <si>
    <t>Eun-19</t>
  </si>
  <si>
    <t>Eun-22</t>
  </si>
  <si>
    <t>Eun-24</t>
  </si>
  <si>
    <t>Eun-28</t>
  </si>
  <si>
    <t>Eun-29</t>
  </si>
  <si>
    <t>biz cards</t>
  </si>
  <si>
    <t>Express Union</t>
  </si>
  <si>
    <t>Eun-7</t>
  </si>
  <si>
    <t>Eun-35</t>
  </si>
  <si>
    <t>water-snec</t>
  </si>
  <si>
    <t>rents+bills</t>
  </si>
  <si>
    <t>office-report</t>
  </si>
  <si>
    <t>electricity-sonel</t>
  </si>
  <si>
    <t>rent office</t>
  </si>
  <si>
    <t>Eun-17</t>
  </si>
  <si>
    <t>Bank charges</t>
  </si>
  <si>
    <t>UNICS</t>
  </si>
  <si>
    <t>Afriland</t>
  </si>
  <si>
    <t>LAGA Family - Investing in team spirit and professional level</t>
  </si>
  <si>
    <t>Bank file</t>
  </si>
  <si>
    <t>Legal</t>
  </si>
  <si>
    <t>horline</t>
  </si>
  <si>
    <t>phone-52-53</t>
  </si>
  <si>
    <t>phone-120</t>
  </si>
  <si>
    <t>phone-174-175</t>
  </si>
  <si>
    <t>phone-225-227</t>
  </si>
  <si>
    <t>mar-1</t>
  </si>
  <si>
    <t>mar-2</t>
  </si>
  <si>
    <t>mar-r</t>
  </si>
  <si>
    <t>mar-3</t>
  </si>
  <si>
    <t>hor-22</t>
  </si>
  <si>
    <t>yde-baff</t>
  </si>
  <si>
    <t>hor-21</t>
  </si>
  <si>
    <t>bda-yde</t>
  </si>
  <si>
    <t>hor-23</t>
  </si>
  <si>
    <t>jail visit Bafia</t>
  </si>
  <si>
    <t>mar-11</t>
  </si>
  <si>
    <t>amouzong fees</t>
  </si>
  <si>
    <t>akono ebolowa-sangmelima</t>
  </si>
  <si>
    <t>mar-6</t>
  </si>
  <si>
    <t>mar-8</t>
  </si>
  <si>
    <t>transfer charges</t>
  </si>
  <si>
    <t>DRC Case</t>
  </si>
  <si>
    <t>phone-192</t>
  </si>
  <si>
    <t>international phone</t>
  </si>
  <si>
    <t>hor-14</t>
  </si>
  <si>
    <t>DRC Bonobo Smuggling Case</t>
  </si>
  <si>
    <t>hor-19</t>
  </si>
  <si>
    <t>hor-20</t>
  </si>
  <si>
    <t>mar-4</t>
  </si>
  <si>
    <t>mar-7</t>
  </si>
  <si>
    <t>Cynthia</t>
  </si>
  <si>
    <t>phone-290</t>
  </si>
  <si>
    <t>vin-14</t>
  </si>
  <si>
    <t>vin-15</t>
  </si>
  <si>
    <t>translation</t>
  </si>
  <si>
    <t>Editing Costs</t>
  </si>
  <si>
    <t>vin-13</t>
  </si>
  <si>
    <t>vin-16</t>
  </si>
  <si>
    <t>vin-17</t>
  </si>
  <si>
    <t>Policy and External Relations</t>
  </si>
  <si>
    <t>phone-79</t>
  </si>
  <si>
    <t>phone-86</t>
  </si>
  <si>
    <t>phone-92</t>
  </si>
  <si>
    <t>phone-268-269</t>
  </si>
  <si>
    <t>phone-292</t>
  </si>
  <si>
    <t>phone-298-299</t>
  </si>
  <si>
    <t>Eun-16</t>
  </si>
  <si>
    <t>envelopes</t>
  </si>
  <si>
    <t>Eun-20a</t>
  </si>
  <si>
    <t>Eun-21</t>
  </si>
  <si>
    <t>pensx10</t>
  </si>
  <si>
    <t>Eun-20</t>
  </si>
  <si>
    <t>mar-5</t>
  </si>
  <si>
    <t>Budget line</t>
  </si>
  <si>
    <t>Amount CFA</t>
  </si>
  <si>
    <t>Amount USD</t>
  </si>
  <si>
    <t>Details</t>
  </si>
  <si>
    <t>Coordination</t>
  </si>
  <si>
    <t>office assistant</t>
  </si>
  <si>
    <t>Ape dealer-Yaounde-Belabo</t>
  </si>
  <si>
    <t>Operations D1+D2</t>
  </si>
  <si>
    <t>Primates+Elephants Campo-Maan</t>
  </si>
  <si>
    <t>Constucting ivory storage room</t>
  </si>
  <si>
    <t>Mamfe-Nguti-ecoguard killer -Ivory</t>
  </si>
  <si>
    <t>Kumba-Nguti</t>
  </si>
  <si>
    <t>Hired car Zoa</t>
  </si>
  <si>
    <t>undercoverX 2 days</t>
  </si>
  <si>
    <t>2 motorbike Zoa</t>
  </si>
  <si>
    <t>Hired car Tongang</t>
  </si>
  <si>
    <t>Idenaue and back</t>
  </si>
  <si>
    <t>Motorbike idenau-bush</t>
  </si>
  <si>
    <t>Malaria drips</t>
  </si>
  <si>
    <t>Hired car to to Yaounde</t>
  </si>
  <si>
    <t>Hired car Mbalmayo</t>
  </si>
  <si>
    <t>phone-2-5</t>
  </si>
  <si>
    <t>phone-15</t>
  </si>
  <si>
    <t>phone-16-17</t>
  </si>
  <si>
    <t>phone-23-26</t>
  </si>
  <si>
    <t>phone-37-40</t>
  </si>
  <si>
    <t>brigadier-Bamenda</t>
  </si>
  <si>
    <t>phone-41</t>
  </si>
  <si>
    <t>Prov-chief-west</t>
  </si>
  <si>
    <t>phone-42-43</t>
  </si>
  <si>
    <t>phone-45-49</t>
  </si>
  <si>
    <t>phone-61-62</t>
  </si>
  <si>
    <t>phone-65</t>
  </si>
  <si>
    <t>phone-76</t>
  </si>
  <si>
    <t>phone-83</t>
  </si>
  <si>
    <t>phone-87-88</t>
  </si>
  <si>
    <t>phone-89</t>
  </si>
  <si>
    <t>phone-93-94</t>
  </si>
  <si>
    <t>phone-97-98</t>
  </si>
  <si>
    <t>phone-105-106</t>
  </si>
  <si>
    <t>phone-113</t>
  </si>
  <si>
    <t>phone-115</t>
  </si>
  <si>
    <t>phone-121</t>
  </si>
  <si>
    <t>phone-122</t>
  </si>
  <si>
    <t>phone-134-136</t>
  </si>
  <si>
    <t>phone-146-147</t>
  </si>
  <si>
    <t>phone-152</t>
  </si>
  <si>
    <t>phone-158</t>
  </si>
  <si>
    <t>phone-168-169</t>
  </si>
  <si>
    <t>phone-170-172</t>
  </si>
  <si>
    <t>phone-185-187</t>
  </si>
  <si>
    <t>phone-190</t>
  </si>
  <si>
    <t>phone-196</t>
  </si>
  <si>
    <t>phone-204</t>
  </si>
  <si>
    <t>phone-207-208</t>
  </si>
  <si>
    <t>phone-210</t>
  </si>
  <si>
    <t>phone-219-221</t>
  </si>
  <si>
    <t>phone-238-239</t>
  </si>
  <si>
    <t>phone-240-241</t>
  </si>
  <si>
    <t>phone-250-251</t>
  </si>
  <si>
    <t>phone-257a-b</t>
  </si>
  <si>
    <t>phone-288</t>
  </si>
  <si>
    <t>phone-303-304</t>
  </si>
  <si>
    <t>phone-311-313</t>
  </si>
  <si>
    <t>phone-318</t>
  </si>
  <si>
    <t>phone-319-320</t>
  </si>
  <si>
    <t>phone-331</t>
  </si>
  <si>
    <t>phone-336-337</t>
  </si>
  <si>
    <t>phone-339-340</t>
  </si>
  <si>
    <t>phone-351</t>
  </si>
  <si>
    <t>phone-353</t>
  </si>
  <si>
    <t>phone-364-365</t>
  </si>
  <si>
    <t>fidele phone</t>
  </si>
  <si>
    <t>phone capitain Ndjatchou</t>
  </si>
  <si>
    <t>hor-7</t>
  </si>
  <si>
    <t>hor-17-18</t>
  </si>
  <si>
    <t>hor-24-25</t>
  </si>
  <si>
    <t>odered by ofir</t>
  </si>
  <si>
    <t>for operation</t>
  </si>
  <si>
    <t>hor-11</t>
  </si>
  <si>
    <t>Ydé-Bfssm</t>
  </si>
  <si>
    <t>mar-9</t>
  </si>
  <si>
    <t>Bfssm-Fban</t>
  </si>
  <si>
    <t>Fban-Bfssm</t>
  </si>
  <si>
    <t>Bfssm-bamenda</t>
  </si>
  <si>
    <t>Bamenda-Bfssm</t>
  </si>
  <si>
    <t>23/4</t>
  </si>
  <si>
    <t>fidele local transport</t>
  </si>
  <si>
    <t>akono local transport</t>
  </si>
  <si>
    <t>15/6</t>
  </si>
  <si>
    <t>jail visit Douala</t>
  </si>
  <si>
    <t>Jail visit Garoua</t>
  </si>
  <si>
    <t>fidele bfssm- bamenda</t>
  </si>
  <si>
    <t>Fidele feeding</t>
  </si>
  <si>
    <t>fidele bamenda-bfssm</t>
  </si>
  <si>
    <t>akona ebolowa- sangmelima</t>
  </si>
  <si>
    <t>fidele bfssm-fban</t>
  </si>
  <si>
    <t>akono ebolowa-djoum</t>
  </si>
  <si>
    <t>akono djoum-ebolowa</t>
  </si>
  <si>
    <t>fidele Bfssm Bamenda</t>
  </si>
  <si>
    <t>marr-r</t>
  </si>
  <si>
    <t>fidele fban-bfssm</t>
  </si>
  <si>
    <t>fidele bfssm-bamenda</t>
  </si>
  <si>
    <t>Jail visit Kribi</t>
  </si>
  <si>
    <t>adamou fees</t>
  </si>
  <si>
    <t>mar-10</t>
  </si>
  <si>
    <t>mohamadou fees</t>
  </si>
  <si>
    <t>baf- bda</t>
  </si>
  <si>
    <t>baff-yde</t>
  </si>
  <si>
    <t>bda-baff</t>
  </si>
  <si>
    <t>bda-buéa</t>
  </si>
  <si>
    <t>buéa-dla</t>
  </si>
  <si>
    <t>yde-bda</t>
  </si>
  <si>
    <t>court fees</t>
  </si>
  <si>
    <t>expedition fees</t>
  </si>
  <si>
    <t>LF-7</t>
  </si>
  <si>
    <t>LF-8</t>
  </si>
  <si>
    <t>lawyer fees</t>
  </si>
  <si>
    <t>Me maurice</t>
  </si>
  <si>
    <t>sending money fees</t>
  </si>
  <si>
    <t>taxe on money send</t>
  </si>
  <si>
    <t>printings</t>
  </si>
  <si>
    <t>photocopies legal text for Me NANGNA</t>
  </si>
  <si>
    <t>Mail fees</t>
  </si>
  <si>
    <t>hor-3</t>
  </si>
  <si>
    <t>external typing</t>
  </si>
  <si>
    <t>8 empty CD</t>
  </si>
  <si>
    <t>30 empty CD</t>
  </si>
  <si>
    <t>4xfolders with ruber</t>
  </si>
  <si>
    <t>5xsimple folders</t>
  </si>
  <si>
    <t>5xcartons folder</t>
  </si>
  <si>
    <t xml:space="preserve"> stickers</t>
  </si>
  <si>
    <t>Laga booksx100</t>
  </si>
  <si>
    <t>22/6</t>
  </si>
  <si>
    <t>printings texts law</t>
  </si>
  <si>
    <t>typing texts law</t>
  </si>
  <si>
    <t>photocopy texts law</t>
  </si>
  <si>
    <t>Camrail -Obala</t>
  </si>
  <si>
    <t>lodgingX3</t>
  </si>
  <si>
    <t>Douala-Protected species</t>
  </si>
  <si>
    <t>Camrail, Nkoldongo - Leopards, Ivory</t>
  </si>
  <si>
    <t>Mission I+M</t>
  </si>
  <si>
    <t>Police BonusX2</t>
  </si>
  <si>
    <t>16 investigations, 6 provinces</t>
  </si>
  <si>
    <t>3 operations - ape+ Campo Maan</t>
  </si>
  <si>
    <t>MoU signed</t>
  </si>
  <si>
    <t>45 media pieces +Launching Magazine</t>
  </si>
  <si>
    <t>phone-22</t>
  </si>
  <si>
    <t>phone-50-51</t>
  </si>
  <si>
    <t>phone-67</t>
  </si>
  <si>
    <t>phone-71-72</t>
  </si>
  <si>
    <t>phone-100</t>
  </si>
  <si>
    <t>phone-133</t>
  </si>
  <si>
    <t>phone-161</t>
  </si>
  <si>
    <t>phone-197</t>
  </si>
  <si>
    <t>phone-199</t>
  </si>
  <si>
    <t>phone-209</t>
  </si>
  <si>
    <t>phone-216-217</t>
  </si>
  <si>
    <t>phone-218</t>
  </si>
  <si>
    <t>phone-245</t>
  </si>
  <si>
    <t>phone-246</t>
  </si>
  <si>
    <t>phone-256-a</t>
  </si>
  <si>
    <t>phone-272</t>
  </si>
  <si>
    <t>phone-293-294</t>
  </si>
  <si>
    <t>phone-316</t>
  </si>
  <si>
    <t>phone-328</t>
  </si>
  <si>
    <t>phone-329</t>
  </si>
  <si>
    <t>phone-341-342</t>
  </si>
  <si>
    <t>phone-343-344</t>
  </si>
  <si>
    <t>vin-18</t>
  </si>
  <si>
    <t>vin-22</t>
  </si>
  <si>
    <t>vin-25</t>
  </si>
  <si>
    <t>vin-28</t>
  </si>
  <si>
    <t>vin-32</t>
  </si>
  <si>
    <t>Phone</t>
  </si>
  <si>
    <t>vin-37</t>
  </si>
  <si>
    <t>cyn-10</t>
  </si>
  <si>
    <t>cyn-1</t>
  </si>
  <si>
    <t xml:space="preserve">transport </t>
  </si>
  <si>
    <t>fuel car CARPE</t>
  </si>
  <si>
    <t>vin-38</t>
  </si>
  <si>
    <t>cyn-r</t>
  </si>
  <si>
    <t>vin-21</t>
  </si>
  <si>
    <t>Taxi 4 hours</t>
  </si>
  <si>
    <t>cyn-5</t>
  </si>
  <si>
    <t>cyn-6</t>
  </si>
  <si>
    <t>cyn-9</t>
  </si>
  <si>
    <t>cyn-14</t>
  </si>
  <si>
    <t>Talk Show E</t>
  </si>
  <si>
    <t>politics of wildlife law enforcement</t>
  </si>
  <si>
    <t>media file</t>
  </si>
  <si>
    <t xml:space="preserve">Talk Show E </t>
  </si>
  <si>
    <t>Minister and SG</t>
  </si>
  <si>
    <t>West province prosecution</t>
  </si>
  <si>
    <t>The Herald Newspaper</t>
  </si>
  <si>
    <t>newsflash E</t>
  </si>
  <si>
    <t>MoU</t>
  </si>
  <si>
    <t>newsflash F</t>
  </si>
  <si>
    <t>cameroon tribune E</t>
  </si>
  <si>
    <t xml:space="preserve">TV Newsflash E </t>
  </si>
  <si>
    <t>TV Newsflash F</t>
  </si>
  <si>
    <t>MoU agreement between LAGA and GoC</t>
  </si>
  <si>
    <t>wildlife justice</t>
  </si>
  <si>
    <t>wildlife justice Magazine</t>
  </si>
  <si>
    <t>talk show F</t>
  </si>
  <si>
    <t>Bafia drug and ape dealer</t>
  </si>
  <si>
    <t>Panoramic</t>
  </si>
  <si>
    <t>talkshow E</t>
  </si>
  <si>
    <t>Morning Safari</t>
  </si>
  <si>
    <t>Le Messager Newspaper</t>
  </si>
  <si>
    <t>news feature F</t>
  </si>
  <si>
    <t>News flash E</t>
  </si>
  <si>
    <t>news flash F</t>
  </si>
  <si>
    <t xml:space="preserve">ape dealer Yde-Belabo </t>
  </si>
  <si>
    <t>Guinean/Nigerian ivory dealers</t>
  </si>
  <si>
    <t>Guinean/Nigerian Ivory dealers</t>
  </si>
  <si>
    <t>Guinean/Nigerian Ivory dealers and other cases</t>
  </si>
  <si>
    <t>talkshow F</t>
  </si>
  <si>
    <t>Nigerian ivory dealer</t>
  </si>
  <si>
    <t>News flash F</t>
  </si>
  <si>
    <t>Recording</t>
  </si>
  <si>
    <t>vin-36</t>
  </si>
  <si>
    <t xml:space="preserve">MoU   </t>
  </si>
  <si>
    <t>cyn-7</t>
  </si>
  <si>
    <t>cyn-8</t>
  </si>
  <si>
    <t>layout magazine</t>
  </si>
  <si>
    <t>1000Xprinting magazine</t>
  </si>
  <si>
    <t>vin-26</t>
  </si>
  <si>
    <t>vin-27</t>
  </si>
  <si>
    <t>vin-23</t>
  </si>
  <si>
    <t>radio talkshow introduction</t>
  </si>
  <si>
    <t>vin-24</t>
  </si>
  <si>
    <t>talk shows</t>
  </si>
  <si>
    <t>produced 3CDs</t>
  </si>
  <si>
    <t>lion skin North/Bafia drug and ape dealer</t>
  </si>
  <si>
    <t>editing video</t>
  </si>
  <si>
    <t>tam-tam weekend</t>
  </si>
  <si>
    <t>vin-31</t>
  </si>
  <si>
    <t>South ivory case, ivory cases, National Brigade</t>
  </si>
  <si>
    <t>produced 2CDs</t>
  </si>
  <si>
    <t>TV</t>
  </si>
  <si>
    <t>Photocopy</t>
  </si>
  <si>
    <t>vin-29</t>
  </si>
  <si>
    <t>vin-30</t>
  </si>
  <si>
    <t>x1 packet small envelopes</t>
  </si>
  <si>
    <t>vin-39</t>
  </si>
  <si>
    <t>x1 packet ink for printer</t>
  </si>
  <si>
    <t>cyn-3</t>
  </si>
  <si>
    <t>cyn-4</t>
  </si>
  <si>
    <t>x6 A5 envelopes</t>
  </si>
  <si>
    <t>cyn-11</t>
  </si>
  <si>
    <t>cyn-12</t>
  </si>
  <si>
    <t>cyn-13</t>
  </si>
  <si>
    <t>cyn-15</t>
  </si>
  <si>
    <t>cyn-16</t>
  </si>
  <si>
    <t>printing-photos</t>
  </si>
  <si>
    <t>cyn-17</t>
  </si>
  <si>
    <t>miniDV tape</t>
  </si>
  <si>
    <t>lead tape</t>
  </si>
  <si>
    <t>x1 reel-reel tape</t>
  </si>
  <si>
    <t>x10packets of battery</t>
  </si>
  <si>
    <t>vin-19</t>
  </si>
  <si>
    <t>x10 audio cassettes</t>
  </si>
  <si>
    <t>vin-33</t>
  </si>
  <si>
    <t>x5packets of 4 small batteries</t>
  </si>
  <si>
    <t>x1 packet A4 envelopes</t>
  </si>
  <si>
    <t>cyn-2</t>
  </si>
  <si>
    <t>x3 cardboards</t>
  </si>
  <si>
    <t>45 media pieces+Magazine launch</t>
  </si>
  <si>
    <t>phone international</t>
  </si>
  <si>
    <t>policy and external relations</t>
  </si>
  <si>
    <t>sweden</t>
  </si>
  <si>
    <t>phone-323</t>
  </si>
  <si>
    <t>ofir-23</t>
  </si>
  <si>
    <t>vin-34</t>
  </si>
  <si>
    <t>printing name cards</t>
  </si>
  <si>
    <t>vin-35</t>
  </si>
  <si>
    <t>phone-7-8</t>
  </si>
  <si>
    <t>phone-12-14</t>
  </si>
  <si>
    <t>phone-29-30</t>
  </si>
  <si>
    <t>phone-33-36</t>
  </si>
  <si>
    <t>phone-55-60</t>
  </si>
  <si>
    <t>phone-66</t>
  </si>
  <si>
    <t>phone-69-70</t>
  </si>
  <si>
    <t>phone-80</t>
  </si>
  <si>
    <t>phone-96</t>
  </si>
  <si>
    <t>phone-101</t>
  </si>
  <si>
    <t>phone-107</t>
  </si>
  <si>
    <t>phone-109-110</t>
  </si>
  <si>
    <t>phone-114</t>
  </si>
  <si>
    <t>phone-123-124</t>
  </si>
  <si>
    <t>phone-127-131</t>
  </si>
  <si>
    <t>phone-144-145</t>
  </si>
  <si>
    <t xml:space="preserve"> </t>
  </si>
  <si>
    <t>Hired taxi x4hours</t>
  </si>
  <si>
    <t>ofir-11a</t>
  </si>
  <si>
    <t>i17-satelite phone</t>
  </si>
  <si>
    <t>ofir-5</t>
  </si>
  <si>
    <t>Eun-25</t>
  </si>
  <si>
    <t>ofir-2a</t>
  </si>
  <si>
    <t>2 Taxis-1day</t>
  </si>
  <si>
    <t>Hired car</t>
  </si>
  <si>
    <t>phone sattelite</t>
  </si>
  <si>
    <t>phone-sattelitex2 cards</t>
  </si>
  <si>
    <t>food X30</t>
  </si>
  <si>
    <t>drinksX30</t>
  </si>
  <si>
    <t xml:space="preserve">FINANCIAL REPORT      -     MARCH  2006        </t>
  </si>
  <si>
    <t>361</t>
  </si>
  <si>
    <t>362</t>
  </si>
  <si>
    <t>363</t>
  </si>
  <si>
    <t>AmountCFA</t>
  </si>
  <si>
    <t>Donor</t>
  </si>
  <si>
    <t>365</t>
  </si>
  <si>
    <t>Born Free</t>
  </si>
  <si>
    <t>Used</t>
  </si>
  <si>
    <t>World Bank</t>
  </si>
  <si>
    <t>AWI</t>
  </si>
  <si>
    <t xml:space="preserve">Used </t>
  </si>
  <si>
    <t>BHC</t>
  </si>
  <si>
    <t>WSPA</t>
  </si>
  <si>
    <t>Arcus</t>
  </si>
  <si>
    <t>TOTAL</t>
  </si>
  <si>
    <t>370</t>
  </si>
  <si>
    <t>Balance end 2005</t>
  </si>
  <si>
    <t>Donated February</t>
  </si>
  <si>
    <t>15/2</t>
  </si>
  <si>
    <t>Used January</t>
  </si>
  <si>
    <t>Used February</t>
  </si>
  <si>
    <t>388</t>
  </si>
  <si>
    <t>389</t>
  </si>
  <si>
    <t>The World Bank</t>
  </si>
  <si>
    <t>Donated January</t>
  </si>
  <si>
    <t>Check</t>
  </si>
  <si>
    <t>Donated December</t>
  </si>
  <si>
    <t>31/12</t>
  </si>
  <si>
    <t>406</t>
  </si>
  <si>
    <t xml:space="preserve">Advance payments  </t>
  </si>
  <si>
    <t>407</t>
  </si>
  <si>
    <t>409</t>
  </si>
  <si>
    <t>Guarantee</t>
  </si>
  <si>
    <t>equipping office</t>
  </si>
  <si>
    <t>House-rep</t>
  </si>
  <si>
    <t>1/2</t>
  </si>
  <si>
    <t>410</t>
  </si>
  <si>
    <t>411</t>
  </si>
  <si>
    <t>412</t>
  </si>
  <si>
    <t>722</t>
  </si>
  <si>
    <t>723</t>
  </si>
  <si>
    <t>Money transferred to the Bank</t>
  </si>
  <si>
    <t>Bank commission</t>
  </si>
  <si>
    <t>tax</t>
  </si>
  <si>
    <t>Transaction to the account</t>
  </si>
  <si>
    <t xml:space="preserve">      TOTAL EXPENDITURE March</t>
  </si>
  <si>
    <t>Used March</t>
  </si>
  <si>
    <t>Passing to April</t>
  </si>
  <si>
    <t>corrected</t>
  </si>
  <si>
    <t>Donated March</t>
  </si>
  <si>
    <t>$1=545CFA</t>
  </si>
  <si>
    <t>(Normal Rate on day of transaction=545)</t>
  </si>
  <si>
    <t>ProWildlife transaction - detailed</t>
  </si>
  <si>
    <t>ex. Rate =541.273</t>
  </si>
  <si>
    <t>ProWildlife</t>
  </si>
  <si>
    <t>Bankfile</t>
  </si>
  <si>
    <t>March</t>
  </si>
  <si>
    <t>MoU with the Government Ceremony</t>
  </si>
  <si>
    <t>Legal Books and CDs</t>
  </si>
  <si>
    <t>follow up 17 cases14 locked subjects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</si>
</sst>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_ [$€]\ * #,##0.00_ ;_ [$€]\ * \-#,##0.00_ ;_ [$€]\ * &quot;-&quot;??_ ;_ @_ "/>
    <numFmt numFmtId="194" formatCode="[$$-409]#,##0;[Red][$$-409]#,##0"/>
    <numFmt numFmtId="195" formatCode="#,##0\ _€"/>
    <numFmt numFmtId="196" formatCode="d/m;@"/>
    <numFmt numFmtId="197" formatCode="#,##0.00\ &quot;€&quot;"/>
    <numFmt numFmtId="198" formatCode="&quot;$&quot;#,##0"/>
  </numFmts>
  <fonts count="69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10"/>
      <color indexed="19"/>
      <name val="Arial"/>
      <family val="0"/>
    </font>
    <font>
      <sz val="10"/>
      <color indexed="50"/>
      <name val="Arial"/>
      <family val="2"/>
    </font>
    <font>
      <sz val="9"/>
      <color indexed="53"/>
      <name val="Arial"/>
      <family val="2"/>
    </font>
    <font>
      <sz val="10"/>
      <color indexed="57"/>
      <name val="Arial"/>
      <family val="2"/>
    </font>
    <font>
      <sz val="8"/>
      <color indexed="50"/>
      <name val="Arial"/>
      <family val="2"/>
    </font>
    <font>
      <sz val="8"/>
      <color indexed="19"/>
      <name val="Arial"/>
      <family val="2"/>
    </font>
    <font>
      <sz val="8"/>
      <color indexed="6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2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33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33" borderId="0" xfId="0" applyNumberFormat="1" applyFill="1" applyAlignment="1">
      <alignment horizontal="center" shrinkToFit="1"/>
    </xf>
    <xf numFmtId="49" fontId="5" fillId="0" borderId="0" xfId="0" applyNumberFormat="1" applyFont="1" applyAlignment="1">
      <alignment/>
    </xf>
    <xf numFmtId="49" fontId="0" fillId="33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center"/>
    </xf>
    <xf numFmtId="190" fontId="0" fillId="33" borderId="0" xfId="0" applyNumberFormat="1" applyFill="1" applyAlignment="1">
      <alignment/>
    </xf>
    <xf numFmtId="190" fontId="6" fillId="33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90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19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33" borderId="0" xfId="0" applyNumberFormat="1" applyFill="1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center"/>
    </xf>
    <xf numFmtId="19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  <xf numFmtId="3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19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9" fillId="0" borderId="0" xfId="0" applyNumberFormat="1" applyFont="1" applyAlignment="1">
      <alignment/>
    </xf>
    <xf numFmtId="1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1" fontId="0" fillId="33" borderId="0" xfId="0" applyNumberForma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/>
    </xf>
    <xf numFmtId="49" fontId="0" fillId="33" borderId="0" xfId="0" applyNumberFormat="1" applyFill="1" applyAlignment="1">
      <alignment horizontal="left"/>
    </xf>
    <xf numFmtId="3" fontId="10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center"/>
    </xf>
    <xf numFmtId="3" fontId="11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3" fontId="1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19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192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192" fontId="0" fillId="0" borderId="11" xfId="0" applyNumberForma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3" fontId="1" fillId="0" borderId="12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192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19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9" fontId="1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9" fillId="33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195" fontId="0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shrinkToFit="1"/>
    </xf>
    <xf numFmtId="49" fontId="0" fillId="33" borderId="0" xfId="0" applyNumberFormat="1" applyFont="1" applyFill="1" applyAlignment="1">
      <alignment/>
    </xf>
    <xf numFmtId="196" fontId="0" fillId="0" borderId="0" xfId="0" applyNumberFormat="1" applyFont="1" applyFill="1" applyBorder="1" applyAlignment="1">
      <alignment horizontal="center"/>
    </xf>
    <xf numFmtId="197" fontId="0" fillId="0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left"/>
    </xf>
    <xf numFmtId="3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Alignment="1" quotePrefix="1">
      <alignment/>
    </xf>
    <xf numFmtId="3" fontId="11" fillId="33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Alignment="1">
      <alignment/>
    </xf>
    <xf numFmtId="3" fontId="14" fillId="33" borderId="0" xfId="0" applyNumberFormat="1" applyFont="1" applyFill="1" applyAlignment="1">
      <alignment/>
    </xf>
    <xf numFmtId="1" fontId="11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92" fontId="0" fillId="0" borderId="0" xfId="0" applyNumberFormat="1" applyBorder="1" applyAlignment="1">
      <alignment/>
    </xf>
    <xf numFmtId="1" fontId="0" fillId="0" borderId="0" xfId="0" applyNumberFormat="1" applyFill="1" applyAlignment="1">
      <alignment horizontal="center"/>
    </xf>
    <xf numFmtId="3" fontId="16" fillId="0" borderId="0" xfId="0" applyNumberFormat="1" applyFont="1" applyAlignment="1">
      <alignment/>
    </xf>
    <xf numFmtId="190" fontId="11" fillId="0" borderId="0" xfId="0" applyNumberFormat="1" applyFont="1" applyFill="1" applyAlignment="1">
      <alignment/>
    </xf>
    <xf numFmtId="3" fontId="14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92" fontId="18" fillId="0" borderId="0" xfId="0" applyNumberFormat="1" applyFont="1" applyAlignment="1">
      <alignment/>
    </xf>
    <xf numFmtId="192" fontId="0" fillId="0" borderId="12" xfId="0" applyNumberFormat="1" applyBorder="1" applyAlignment="1">
      <alignment/>
    </xf>
    <xf numFmtId="3" fontId="14" fillId="0" borderId="12" xfId="0" applyNumberFormat="1" applyFont="1" applyFill="1" applyBorder="1" applyAlignment="1">
      <alignment/>
    </xf>
    <xf numFmtId="49" fontId="14" fillId="0" borderId="12" xfId="0" applyNumberFormat="1" applyFont="1" applyBorder="1" applyAlignment="1">
      <alignment/>
    </xf>
    <xf numFmtId="49" fontId="14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/>
    </xf>
    <xf numFmtId="49" fontId="19" fillId="0" borderId="12" xfId="0" applyNumberFormat="1" applyFont="1" applyFill="1" applyBorder="1" applyAlignment="1">
      <alignment/>
    </xf>
    <xf numFmtId="49" fontId="19" fillId="0" borderId="12" xfId="0" applyNumberFormat="1" applyFont="1" applyBorder="1" applyAlignment="1">
      <alignment/>
    </xf>
    <xf numFmtId="49" fontId="19" fillId="0" borderId="12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3" fontId="11" fillId="0" borderId="12" xfId="0" applyNumberFormat="1" applyFont="1" applyBorder="1" applyAlignment="1">
      <alignment/>
    </xf>
    <xf numFmtId="49" fontId="11" fillId="0" borderId="12" xfId="0" applyNumberFormat="1" applyFont="1" applyFill="1" applyBorder="1" applyAlignment="1">
      <alignment/>
    </xf>
    <xf numFmtId="49" fontId="11" fillId="0" borderId="12" xfId="0" applyNumberFormat="1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20" fillId="0" borderId="0" xfId="0" applyNumberFormat="1" applyFont="1" applyAlignment="1">
      <alignment/>
    </xf>
    <xf numFmtId="3" fontId="20" fillId="0" borderId="12" xfId="0" applyNumberFormat="1" applyFont="1" applyBorder="1" applyAlignment="1">
      <alignment/>
    </xf>
    <xf numFmtId="49" fontId="20" fillId="0" borderId="12" xfId="0" applyNumberFormat="1" applyFont="1" applyFill="1" applyBorder="1" applyAlignment="1">
      <alignment/>
    </xf>
    <xf numFmtId="49" fontId="20" fillId="0" borderId="12" xfId="0" applyNumberFormat="1" applyFont="1" applyBorder="1" applyAlignment="1">
      <alignment/>
    </xf>
    <xf numFmtId="49" fontId="20" fillId="0" borderId="12" xfId="0" applyNumberFormat="1" applyFont="1" applyBorder="1" applyAlignment="1">
      <alignment horizontal="center"/>
    </xf>
    <xf numFmtId="0" fontId="20" fillId="0" borderId="0" xfId="0" applyFont="1" applyAlignment="1">
      <alignment/>
    </xf>
    <xf numFmtId="3" fontId="16" fillId="0" borderId="12" xfId="0" applyNumberFormat="1" applyFont="1" applyBorder="1" applyAlignment="1">
      <alignment/>
    </xf>
    <xf numFmtId="49" fontId="16" fillId="0" borderId="12" xfId="0" applyNumberFormat="1" applyFont="1" applyFill="1" applyBorder="1" applyAlignment="1">
      <alignment/>
    </xf>
    <xf numFmtId="49" fontId="16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92" fontId="18" fillId="0" borderId="12" xfId="0" applyNumberFormat="1" applyFont="1" applyBorder="1" applyAlignment="1">
      <alignment/>
    </xf>
    <xf numFmtId="3" fontId="21" fillId="0" borderId="0" xfId="0" applyNumberFormat="1" applyFont="1" applyFill="1" applyAlignment="1">
      <alignment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horizontal="center"/>
    </xf>
    <xf numFmtId="3" fontId="21" fillId="33" borderId="0" xfId="0" applyNumberFormat="1" applyFont="1" applyFill="1" applyAlignment="1">
      <alignment/>
    </xf>
    <xf numFmtId="49" fontId="14" fillId="33" borderId="0" xfId="0" applyNumberFormat="1" applyFont="1" applyFill="1" applyAlignment="1">
      <alignment/>
    </xf>
    <xf numFmtId="49" fontId="14" fillId="33" borderId="0" xfId="0" applyNumberFormat="1" applyFont="1" applyFill="1" applyAlignment="1">
      <alignment horizontal="center"/>
    </xf>
    <xf numFmtId="3" fontId="15" fillId="33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192" fontId="18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192" fontId="18" fillId="33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3" fontId="19" fillId="33" borderId="0" xfId="0" applyNumberFormat="1" applyFont="1" applyFill="1" applyAlignment="1">
      <alignment/>
    </xf>
    <xf numFmtId="49" fontId="19" fillId="33" borderId="0" xfId="0" applyNumberFormat="1" applyFont="1" applyFill="1" applyAlignment="1">
      <alignment/>
    </xf>
    <xf numFmtId="49" fontId="19" fillId="33" borderId="0" xfId="0" applyNumberFormat="1" applyFont="1" applyFill="1" applyAlignment="1">
      <alignment horizontal="center"/>
    </xf>
    <xf numFmtId="3" fontId="24" fillId="33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49" fontId="11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3" fontId="25" fillId="0" borderId="0" xfId="0" applyNumberFormat="1" applyFont="1" applyFill="1" applyAlignment="1">
      <alignment/>
    </xf>
    <xf numFmtId="192" fontId="11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192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192" fontId="2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49" fontId="20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/>
    </xf>
    <xf numFmtId="49" fontId="20" fillId="33" borderId="0" xfId="0" applyNumberFormat="1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92" fontId="20" fillId="33" borderId="0" xfId="0" applyNumberFormat="1" applyFont="1" applyFill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49" fontId="16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center"/>
    </xf>
    <xf numFmtId="3" fontId="27" fillId="0" borderId="0" xfId="0" applyNumberFormat="1" applyFont="1" applyFill="1" applyAlignment="1">
      <alignment/>
    </xf>
    <xf numFmtId="192" fontId="27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49" fontId="16" fillId="33" borderId="0" xfId="0" applyNumberFormat="1" applyFont="1" applyFill="1" applyAlignment="1">
      <alignment/>
    </xf>
    <xf numFmtId="3" fontId="26" fillId="33" borderId="0" xfId="0" applyNumberFormat="1" applyFont="1" applyFill="1" applyAlignment="1">
      <alignment/>
    </xf>
    <xf numFmtId="49" fontId="16" fillId="33" borderId="0" xfId="0" applyNumberFormat="1" applyFont="1" applyFill="1" applyAlignment="1">
      <alignment horizontal="center"/>
    </xf>
    <xf numFmtId="3" fontId="27" fillId="33" borderId="0" xfId="0" applyNumberFormat="1" applyFont="1" applyFill="1" applyAlignment="1">
      <alignment/>
    </xf>
    <xf numFmtId="192" fontId="27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3" fontId="28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6" fillId="33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3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 horizontal="center"/>
    </xf>
    <xf numFmtId="190" fontId="16" fillId="0" borderId="0" xfId="0" applyNumberFormat="1" applyFont="1" applyAlignment="1">
      <alignment/>
    </xf>
    <xf numFmtId="49" fontId="10" fillId="0" borderId="0" xfId="0" applyNumberFormat="1" applyFont="1" applyFill="1" applyAlignment="1">
      <alignment/>
    </xf>
    <xf numFmtId="3" fontId="29" fillId="0" borderId="12" xfId="0" applyNumberFormat="1" applyFont="1" applyBorder="1" applyAlignment="1">
      <alignment/>
    </xf>
    <xf numFmtId="49" fontId="29" fillId="0" borderId="12" xfId="0" applyNumberFormat="1" applyFont="1" applyFill="1" applyBorder="1" applyAlignment="1">
      <alignment/>
    </xf>
    <xf numFmtId="49" fontId="29" fillId="0" borderId="12" xfId="0" applyNumberFormat="1" applyFont="1" applyBorder="1" applyAlignment="1">
      <alignment/>
    </xf>
    <xf numFmtId="49" fontId="29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49" fontId="29" fillId="0" borderId="0" xfId="0" applyNumberFormat="1" applyFont="1" applyFill="1" applyAlignment="1">
      <alignment horizontal="center"/>
    </xf>
    <xf numFmtId="3" fontId="30" fillId="0" borderId="0" xfId="0" applyNumberFormat="1" applyFont="1" applyFill="1" applyAlignment="1">
      <alignment/>
    </xf>
    <xf numFmtId="192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49" fontId="29" fillId="33" borderId="0" xfId="0" applyNumberFormat="1" applyFont="1" applyFill="1" applyAlignment="1">
      <alignment/>
    </xf>
    <xf numFmtId="3" fontId="29" fillId="33" borderId="0" xfId="0" applyNumberFormat="1" applyFont="1" applyFill="1" applyAlignment="1">
      <alignment/>
    </xf>
    <xf numFmtId="49" fontId="29" fillId="33" borderId="0" xfId="0" applyNumberFormat="1" applyFont="1" applyFill="1" applyAlignment="1">
      <alignment horizontal="center"/>
    </xf>
    <xf numFmtId="3" fontId="30" fillId="33" borderId="0" xfId="0" applyNumberFormat="1" applyFont="1" applyFill="1" applyAlignment="1">
      <alignment/>
    </xf>
    <xf numFmtId="192" fontId="29" fillId="33" borderId="0" xfId="0" applyNumberFormat="1" applyFont="1" applyFill="1" applyAlignment="1">
      <alignment/>
    </xf>
    <xf numFmtId="0" fontId="29" fillId="33" borderId="0" xfId="0" applyFont="1" applyFill="1" applyAlignment="1">
      <alignment/>
    </xf>
    <xf numFmtId="0" fontId="29" fillId="33" borderId="0" xfId="0" applyFont="1" applyFill="1" applyBorder="1" applyAlignment="1">
      <alignment/>
    </xf>
    <xf numFmtId="49" fontId="29" fillId="0" borderId="0" xfId="0" applyNumberFormat="1" applyFont="1" applyAlignment="1">
      <alignment/>
    </xf>
    <xf numFmtId="0" fontId="29" fillId="0" borderId="0" xfId="0" applyFont="1" applyAlignment="1">
      <alignment/>
    </xf>
    <xf numFmtId="198" fontId="29" fillId="0" borderId="0" xfId="0" applyNumberFormat="1" applyFont="1" applyFill="1" applyAlignment="1">
      <alignment/>
    </xf>
    <xf numFmtId="192" fontId="29" fillId="0" borderId="0" xfId="0" applyNumberFormat="1" applyFont="1" applyAlignment="1">
      <alignment/>
    </xf>
    <xf numFmtId="3" fontId="31" fillId="0" borderId="0" xfId="0" applyNumberFormat="1" applyFont="1" applyFill="1" applyAlignment="1">
      <alignment/>
    </xf>
    <xf numFmtId="49" fontId="32" fillId="0" borderId="0" xfId="0" applyNumberFormat="1" applyFont="1" applyFill="1" applyAlignment="1">
      <alignment/>
    </xf>
    <xf numFmtId="192" fontId="30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1" fontId="29" fillId="0" borderId="0" xfId="0" applyNumberFormat="1" applyFont="1" applyAlignment="1">
      <alignment/>
    </xf>
    <xf numFmtId="3" fontId="29" fillId="33" borderId="0" xfId="0" applyNumberFormat="1" applyFont="1" applyFill="1" applyAlignment="1" quotePrefix="1">
      <alignment/>
    </xf>
    <xf numFmtId="3" fontId="2" fillId="0" borderId="0" xfId="0" applyNumberFormat="1" applyFont="1" applyAlignment="1" quotePrefix="1">
      <alignment/>
    </xf>
    <xf numFmtId="3" fontId="1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 quotePrefix="1">
      <alignment/>
    </xf>
    <xf numFmtId="3" fontId="17" fillId="33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 quotePrefix="1">
      <alignment/>
    </xf>
    <xf numFmtId="3" fontId="11" fillId="0" borderId="0" xfId="0" applyNumberFormat="1" applyFont="1" applyFill="1" applyBorder="1" applyAlignment="1">
      <alignment/>
    </xf>
    <xf numFmtId="3" fontId="1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/>
    </xf>
    <xf numFmtId="190" fontId="2" fillId="0" borderId="0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33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J17" sqref="J17"/>
    </sheetView>
  </sheetViews>
  <sheetFormatPr defaultColWidth="0" defaultRowHeight="12.75" zeroHeight="1"/>
  <cols>
    <col min="1" max="1" width="5.140625" style="1" customWidth="1"/>
    <col min="2" max="2" width="10.2812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6" customWidth="1"/>
    <col min="7" max="7" width="6.8515625" style="26" customWidth="1"/>
    <col min="8" max="8" width="10.140625" style="5" customWidth="1"/>
    <col min="9" max="9" width="8.28125" style="4" customWidth="1"/>
    <col min="10" max="10" width="18.28125" style="0" customWidth="1"/>
    <col min="11" max="11" width="9.8515625" style="0" customWidth="1"/>
    <col min="12" max="16384" width="9.8515625" style="0" hidden="1" customWidth="1"/>
  </cols>
  <sheetData>
    <row r="1" spans="1:9" ht="15.75" customHeight="1">
      <c r="A1" s="16" t="s">
        <v>78</v>
      </c>
      <c r="B1" s="7"/>
      <c r="C1" s="8"/>
      <c r="D1" s="8"/>
      <c r="E1" s="9"/>
      <c r="F1" s="8"/>
      <c r="G1" s="8"/>
      <c r="H1" s="7"/>
      <c r="I1" s="3"/>
    </row>
    <row r="2" spans="1:9" ht="17.25" customHeight="1">
      <c r="A2" s="10"/>
      <c r="B2" s="296" t="s">
        <v>898</v>
      </c>
      <c r="C2" s="296"/>
      <c r="D2" s="296"/>
      <c r="E2" s="296"/>
      <c r="F2" s="296"/>
      <c r="G2" s="296"/>
      <c r="H2" s="296"/>
      <c r="I2" s="20"/>
    </row>
    <row r="3" spans="1:9" s="14" customFormat="1" ht="18" customHeight="1">
      <c r="A3" s="11"/>
      <c r="B3" s="12"/>
      <c r="C3" s="12"/>
      <c r="D3" s="12"/>
      <c r="E3" s="12"/>
      <c r="F3" s="12"/>
      <c r="G3" s="12"/>
      <c r="H3" s="12"/>
      <c r="I3" s="13"/>
    </row>
    <row r="4" spans="1:9" ht="15" customHeight="1">
      <c r="A4" s="10"/>
      <c r="B4" s="18" t="s">
        <v>70</v>
      </c>
      <c r="C4" s="17" t="s">
        <v>76</v>
      </c>
      <c r="D4" s="17" t="s">
        <v>71</v>
      </c>
      <c r="E4" s="17" t="s">
        <v>77</v>
      </c>
      <c r="F4" s="17" t="s">
        <v>72</v>
      </c>
      <c r="G4" s="15" t="s">
        <v>74</v>
      </c>
      <c r="H4" s="18" t="s">
        <v>73</v>
      </c>
      <c r="I4" s="19" t="s">
        <v>75</v>
      </c>
    </row>
    <row r="5" spans="1:11" ht="18.75" customHeight="1">
      <c r="A5" s="22"/>
      <c r="B5" s="22" t="s">
        <v>949</v>
      </c>
      <c r="C5" s="22"/>
      <c r="D5" s="22"/>
      <c r="E5" s="22"/>
      <c r="F5" s="27"/>
      <c r="G5" s="25"/>
      <c r="H5" s="23">
        <v>0</v>
      </c>
      <c r="I5" s="24">
        <v>545</v>
      </c>
      <c r="K5" s="2">
        <v>545</v>
      </c>
    </row>
    <row r="6" spans="2:11" ht="12.75">
      <c r="B6" s="28"/>
      <c r="C6" s="11"/>
      <c r="D6" s="11"/>
      <c r="E6" s="11"/>
      <c r="F6" s="29"/>
      <c r="H6" s="5">
        <v>0</v>
      </c>
      <c r="I6" s="21">
        <v>0</v>
      </c>
      <c r="K6" s="2">
        <v>545</v>
      </c>
    </row>
    <row r="7" spans="9:11" ht="12.75">
      <c r="I7" s="21"/>
      <c r="K7" s="2">
        <v>545</v>
      </c>
    </row>
    <row r="8" spans="9:11" ht="12.75">
      <c r="I8" s="21"/>
      <c r="K8" s="2">
        <v>545</v>
      </c>
    </row>
    <row r="9" spans="1:11" ht="12.75">
      <c r="A9" s="86"/>
      <c r="B9" s="87" t="s">
        <v>593</v>
      </c>
      <c r="C9" s="88"/>
      <c r="D9" s="88" t="s">
        <v>592</v>
      </c>
      <c r="E9" s="88" t="s">
        <v>595</v>
      </c>
      <c r="F9" s="89"/>
      <c r="G9" s="90"/>
      <c r="H9" s="91"/>
      <c r="I9" s="92" t="s">
        <v>594</v>
      </c>
      <c r="J9" s="93"/>
      <c r="K9" s="2">
        <v>545</v>
      </c>
    </row>
    <row r="10" spans="1:12" ht="12.75">
      <c r="A10" s="86"/>
      <c r="B10" s="87">
        <v>1739800</v>
      </c>
      <c r="C10" s="94"/>
      <c r="D10" s="88" t="s">
        <v>430</v>
      </c>
      <c r="E10" s="95" t="s">
        <v>735</v>
      </c>
      <c r="F10" s="96"/>
      <c r="G10" s="97"/>
      <c r="H10" s="98">
        <f>+H9-B10</f>
        <v>-1739800</v>
      </c>
      <c r="I10" s="99">
        <f>+B10/K10</f>
        <v>3192.293577981651</v>
      </c>
      <c r="J10" s="2"/>
      <c r="K10" s="2">
        <v>545</v>
      </c>
      <c r="L10" s="100"/>
    </row>
    <row r="11" spans="1:12" ht="12.75">
      <c r="A11" s="86"/>
      <c r="B11" s="87">
        <v>1140750</v>
      </c>
      <c r="C11" s="94"/>
      <c r="D11" s="88" t="s">
        <v>326</v>
      </c>
      <c r="E11" s="95" t="s">
        <v>736</v>
      </c>
      <c r="F11" s="96"/>
      <c r="G11" s="97"/>
      <c r="H11" s="98">
        <f aca="true" t="shared" si="0" ref="H11:H17">+H10-B11</f>
        <v>-2880550</v>
      </c>
      <c r="I11" s="99">
        <f aca="true" t="shared" si="1" ref="I11:I18">+B11/K11</f>
        <v>2093.119266055046</v>
      </c>
      <c r="J11" s="2"/>
      <c r="K11" s="2">
        <v>545</v>
      </c>
      <c r="L11" s="100"/>
    </row>
    <row r="12" spans="1:12" ht="12.75">
      <c r="A12" s="86"/>
      <c r="B12" s="87">
        <v>1628778</v>
      </c>
      <c r="C12" s="94"/>
      <c r="D12" s="88" t="s">
        <v>441</v>
      </c>
      <c r="E12" s="95" t="s">
        <v>958</v>
      </c>
      <c r="F12" s="96"/>
      <c r="G12" s="97"/>
      <c r="H12" s="98">
        <f t="shared" si="0"/>
        <v>-4509328</v>
      </c>
      <c r="I12" s="99">
        <f t="shared" si="1"/>
        <v>2988.5834862385323</v>
      </c>
      <c r="J12" s="2"/>
      <c r="K12" s="2">
        <v>545</v>
      </c>
      <c r="L12" s="100"/>
    </row>
    <row r="13" spans="1:12" ht="12.75">
      <c r="A13" s="86"/>
      <c r="B13" s="87">
        <v>1672890</v>
      </c>
      <c r="C13" s="94"/>
      <c r="D13" s="88" t="s">
        <v>468</v>
      </c>
      <c r="E13" s="95" t="s">
        <v>860</v>
      </c>
      <c r="F13" s="96"/>
      <c r="G13" s="97"/>
      <c r="H13" s="98">
        <f t="shared" si="0"/>
        <v>-6182218</v>
      </c>
      <c r="I13" s="99">
        <f t="shared" si="1"/>
        <v>3069.5229357798166</v>
      </c>
      <c r="J13" s="2"/>
      <c r="K13" s="2">
        <v>545</v>
      </c>
      <c r="L13" s="100"/>
    </row>
    <row r="14" spans="1:12" ht="12.75">
      <c r="A14" s="86"/>
      <c r="B14" s="87">
        <v>381833</v>
      </c>
      <c r="C14" s="94"/>
      <c r="D14" s="88" t="s">
        <v>578</v>
      </c>
      <c r="E14" s="95" t="s">
        <v>737</v>
      </c>
      <c r="F14" s="96"/>
      <c r="G14" s="97"/>
      <c r="H14" s="98">
        <f t="shared" si="0"/>
        <v>-6564051</v>
      </c>
      <c r="I14" s="99">
        <f t="shared" si="1"/>
        <v>700.6110091743119</v>
      </c>
      <c r="J14" s="2"/>
      <c r="K14" s="2">
        <v>545</v>
      </c>
      <c r="L14" s="100"/>
    </row>
    <row r="15" spans="1:12" ht="12.75">
      <c r="A15" s="86"/>
      <c r="B15" s="87">
        <v>1625800</v>
      </c>
      <c r="C15" s="94"/>
      <c r="D15" s="88" t="s">
        <v>492</v>
      </c>
      <c r="E15" s="94" t="s">
        <v>596</v>
      </c>
      <c r="F15" s="96"/>
      <c r="G15" s="97"/>
      <c r="H15" s="98">
        <f t="shared" si="0"/>
        <v>-8189851</v>
      </c>
      <c r="I15" s="99">
        <f t="shared" si="1"/>
        <v>2983.119266055046</v>
      </c>
      <c r="J15" s="2"/>
      <c r="K15" s="2">
        <v>545</v>
      </c>
      <c r="L15" s="100"/>
    </row>
    <row r="16" spans="1:12" ht="12.75">
      <c r="A16" s="86"/>
      <c r="B16" s="87">
        <v>396627</v>
      </c>
      <c r="C16" s="94"/>
      <c r="D16" s="88" t="s">
        <v>506</v>
      </c>
      <c r="E16" s="94"/>
      <c r="F16" s="96"/>
      <c r="G16" s="97"/>
      <c r="H16" s="98">
        <f t="shared" si="0"/>
        <v>-8586478</v>
      </c>
      <c r="I16" s="99">
        <f t="shared" si="1"/>
        <v>727.7559633027523</v>
      </c>
      <c r="J16" s="2"/>
      <c r="K16" s="2">
        <v>545</v>
      </c>
      <c r="L16" s="100"/>
    </row>
    <row r="17" spans="1:12" ht="12.75">
      <c r="A17" s="86"/>
      <c r="B17" s="87">
        <v>13000</v>
      </c>
      <c r="C17" s="94"/>
      <c r="D17" s="88" t="s">
        <v>536</v>
      </c>
      <c r="E17" s="94"/>
      <c r="F17" s="96"/>
      <c r="G17" s="97"/>
      <c r="H17" s="98">
        <f t="shared" si="0"/>
        <v>-8599478</v>
      </c>
      <c r="I17" s="99">
        <f t="shared" si="1"/>
        <v>23.853211009174313</v>
      </c>
      <c r="J17" s="2"/>
      <c r="K17" s="2">
        <v>545</v>
      </c>
      <c r="L17" s="100"/>
    </row>
    <row r="18" spans="1:12" ht="12.75">
      <c r="A18" s="86"/>
      <c r="B18" s="91">
        <v>8599478</v>
      </c>
      <c r="C18" s="101" t="s">
        <v>68</v>
      </c>
      <c r="D18" s="102"/>
      <c r="E18" s="102"/>
      <c r="F18" s="97"/>
      <c r="G18" s="97"/>
      <c r="H18" s="98">
        <v>0</v>
      </c>
      <c r="I18" s="295">
        <f t="shared" si="1"/>
        <v>15778.85871559633</v>
      </c>
      <c r="J18" s="2"/>
      <c r="K18" s="2">
        <v>545</v>
      </c>
      <c r="L18" s="100"/>
    </row>
    <row r="19" spans="9:11" ht="12.75">
      <c r="I19" s="21"/>
      <c r="K19" s="2">
        <v>545</v>
      </c>
    </row>
    <row r="20" spans="2:11" ht="12.75">
      <c r="B20" s="28"/>
      <c r="C20" s="11"/>
      <c r="D20" s="11"/>
      <c r="E20" s="11"/>
      <c r="F20" s="29"/>
      <c r="I20" s="21"/>
      <c r="K20" s="2">
        <v>545</v>
      </c>
    </row>
    <row r="21" spans="4:11" ht="12.75">
      <c r="D21" s="11"/>
      <c r="H21" s="5">
        <v>0</v>
      </c>
      <c r="I21" s="21">
        <v>0</v>
      </c>
      <c r="K21" s="2">
        <v>545</v>
      </c>
    </row>
    <row r="22" spans="1:256" s="103" customFormat="1" ht="13.5" thickBot="1">
      <c r="A22" s="70"/>
      <c r="B22" s="72">
        <v>1739800</v>
      </c>
      <c r="C22" s="70"/>
      <c r="D22" s="69" t="s">
        <v>79</v>
      </c>
      <c r="E22" s="70"/>
      <c r="F22" s="71"/>
      <c r="G22" s="71"/>
      <c r="H22" s="72">
        <v>-1739800</v>
      </c>
      <c r="I22" s="73">
        <v>3192.293577981651</v>
      </c>
      <c r="J22" s="74"/>
      <c r="K22" s="2">
        <v>545</v>
      </c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</row>
    <row r="23" spans="4:11" ht="12.75">
      <c r="D23" s="11"/>
      <c r="H23" s="5">
        <v>0</v>
      </c>
      <c r="I23" s="21">
        <v>0</v>
      </c>
      <c r="K23" s="2">
        <v>545</v>
      </c>
    </row>
    <row r="24" spans="4:11" ht="12.75">
      <c r="D24" s="11"/>
      <c r="H24" s="5">
        <v>0</v>
      </c>
      <c r="I24" s="21">
        <v>0</v>
      </c>
      <c r="K24" s="2">
        <v>545</v>
      </c>
    </row>
    <row r="25" spans="1:11" s="44" customFormat="1" ht="12.75">
      <c r="A25" s="10"/>
      <c r="B25" s="261">
        <v>7500</v>
      </c>
      <c r="C25" s="58" t="s">
        <v>333</v>
      </c>
      <c r="D25" s="45" t="s">
        <v>334</v>
      </c>
      <c r="E25" s="58" t="s">
        <v>435</v>
      </c>
      <c r="F25" s="17"/>
      <c r="G25" s="17"/>
      <c r="H25" s="40">
        <v>-7500</v>
      </c>
      <c r="I25" s="43">
        <v>13.761467889908257</v>
      </c>
      <c r="K25" s="2">
        <v>545</v>
      </c>
    </row>
    <row r="26" spans="2:11" ht="12.75">
      <c r="B26" s="274"/>
      <c r="D26" s="11"/>
      <c r="H26" s="5">
        <v>0</v>
      </c>
      <c r="I26" s="21">
        <v>0</v>
      </c>
      <c r="K26" s="2">
        <v>545</v>
      </c>
    </row>
    <row r="27" spans="2:11" ht="12.75">
      <c r="B27" s="274"/>
      <c r="H27" s="5">
        <v>0</v>
      </c>
      <c r="I27" s="21">
        <v>0</v>
      </c>
      <c r="K27" s="2">
        <v>545</v>
      </c>
    </row>
    <row r="28" spans="1:11" s="44" customFormat="1" ht="12.75">
      <c r="A28" s="10"/>
      <c r="B28" s="261">
        <v>18600</v>
      </c>
      <c r="C28" s="58" t="s">
        <v>340</v>
      </c>
      <c r="D28" s="45" t="s">
        <v>336</v>
      </c>
      <c r="E28" s="59" t="s">
        <v>598</v>
      </c>
      <c r="F28" s="17"/>
      <c r="G28" s="17"/>
      <c r="H28" s="40">
        <v>-18600</v>
      </c>
      <c r="I28" s="43">
        <v>34.12844036697248</v>
      </c>
      <c r="K28" s="2">
        <v>545</v>
      </c>
    </row>
    <row r="29" spans="2:11" ht="12.75">
      <c r="B29" s="274"/>
      <c r="H29" s="5">
        <v>0</v>
      </c>
      <c r="I29" s="21">
        <v>0</v>
      </c>
      <c r="K29" s="2">
        <v>545</v>
      </c>
    </row>
    <row r="30" spans="2:11" ht="12.75">
      <c r="B30" s="274"/>
      <c r="H30" s="5">
        <v>0</v>
      </c>
      <c r="I30" s="21">
        <v>0</v>
      </c>
      <c r="K30" s="2">
        <v>545</v>
      </c>
    </row>
    <row r="31" spans="1:11" s="44" customFormat="1" ht="12.75">
      <c r="A31" s="10"/>
      <c r="B31" s="261">
        <v>65800</v>
      </c>
      <c r="C31" s="58" t="s">
        <v>335</v>
      </c>
      <c r="D31" s="45" t="s">
        <v>339</v>
      </c>
      <c r="E31" s="58" t="s">
        <v>338</v>
      </c>
      <c r="F31" s="17"/>
      <c r="G31" s="17"/>
      <c r="H31" s="40">
        <v>-65800</v>
      </c>
      <c r="I31" s="43">
        <v>120.73394495412845</v>
      </c>
      <c r="K31" s="2">
        <v>545</v>
      </c>
    </row>
    <row r="32" spans="2:11" ht="12.75">
      <c r="B32" s="274"/>
      <c r="H32" s="5">
        <v>0</v>
      </c>
      <c r="I32" s="21">
        <v>0</v>
      </c>
      <c r="K32" s="2">
        <v>545</v>
      </c>
    </row>
    <row r="33" spans="2:11" ht="12.75">
      <c r="B33" s="274"/>
      <c r="H33" s="5">
        <v>0</v>
      </c>
      <c r="I33" s="21">
        <v>0</v>
      </c>
      <c r="K33" s="2">
        <v>545</v>
      </c>
    </row>
    <row r="34" spans="1:11" s="44" customFormat="1" ht="12.75">
      <c r="A34" s="10"/>
      <c r="B34" s="261">
        <v>97000</v>
      </c>
      <c r="C34" s="58" t="s">
        <v>389</v>
      </c>
      <c r="D34" s="45" t="s">
        <v>421</v>
      </c>
      <c r="E34" s="58" t="s">
        <v>602</v>
      </c>
      <c r="F34" s="17"/>
      <c r="G34" s="17"/>
      <c r="H34" s="40">
        <v>-97000</v>
      </c>
      <c r="I34" s="43">
        <v>177.9816513761468</v>
      </c>
      <c r="K34" s="2">
        <v>545</v>
      </c>
    </row>
    <row r="35" spans="2:11" ht="12.75">
      <c r="B35" s="274"/>
      <c r="H35" s="5">
        <v>0</v>
      </c>
      <c r="I35" s="21">
        <v>0</v>
      </c>
      <c r="K35" s="2">
        <v>545</v>
      </c>
    </row>
    <row r="36" spans="2:11" ht="12.75">
      <c r="B36" s="274"/>
      <c r="H36" s="5">
        <v>0</v>
      </c>
      <c r="I36" s="21">
        <v>0</v>
      </c>
      <c r="K36" s="2">
        <v>545</v>
      </c>
    </row>
    <row r="37" spans="1:11" s="44" customFormat="1" ht="12.75">
      <c r="A37" s="10"/>
      <c r="B37" s="261">
        <v>125000</v>
      </c>
      <c r="C37" s="58" t="s">
        <v>400</v>
      </c>
      <c r="D37" s="45" t="s">
        <v>401</v>
      </c>
      <c r="E37" s="58" t="s">
        <v>602</v>
      </c>
      <c r="F37" s="17"/>
      <c r="G37" s="17"/>
      <c r="H37" s="40">
        <v>-125000</v>
      </c>
      <c r="I37" s="43">
        <v>229.3577981651376</v>
      </c>
      <c r="K37" s="2">
        <v>545</v>
      </c>
    </row>
    <row r="38" spans="2:11" ht="12.75">
      <c r="B38" s="274"/>
      <c r="H38" s="5">
        <v>0</v>
      </c>
      <c r="I38" s="21">
        <v>0</v>
      </c>
      <c r="K38" s="2">
        <v>545</v>
      </c>
    </row>
    <row r="39" spans="8:11" ht="12.75">
      <c r="H39" s="5">
        <v>0</v>
      </c>
      <c r="I39" s="21">
        <v>0</v>
      </c>
      <c r="K39" s="2">
        <v>545</v>
      </c>
    </row>
    <row r="40" spans="1:11" s="44" customFormat="1" ht="12.75">
      <c r="A40" s="10"/>
      <c r="B40" s="189">
        <v>125000</v>
      </c>
      <c r="C40" s="58" t="s">
        <v>337</v>
      </c>
      <c r="D40" s="45" t="s">
        <v>341</v>
      </c>
      <c r="E40" s="58" t="s">
        <v>342</v>
      </c>
      <c r="F40" s="17"/>
      <c r="G40" s="17"/>
      <c r="H40" s="40">
        <v>-125000</v>
      </c>
      <c r="I40" s="43">
        <v>229.3577981651376</v>
      </c>
      <c r="K40" s="2">
        <v>545</v>
      </c>
    </row>
    <row r="41" spans="2:11" ht="12.75">
      <c r="B41" s="6"/>
      <c r="H41" s="5">
        <v>0</v>
      </c>
      <c r="I41" s="21">
        <v>0</v>
      </c>
      <c r="K41" s="2">
        <v>545</v>
      </c>
    </row>
    <row r="42" spans="2:11" ht="12.75">
      <c r="B42" s="6"/>
      <c r="H42" s="5">
        <v>0</v>
      </c>
      <c r="I42" s="21">
        <v>0</v>
      </c>
      <c r="K42" s="2">
        <v>545</v>
      </c>
    </row>
    <row r="43" spans="1:11" s="44" customFormat="1" ht="12.75">
      <c r="A43" s="10"/>
      <c r="B43" s="189">
        <v>42650</v>
      </c>
      <c r="C43" s="58" t="s">
        <v>343</v>
      </c>
      <c r="D43" s="45" t="s">
        <v>344</v>
      </c>
      <c r="E43" s="58" t="s">
        <v>342</v>
      </c>
      <c r="F43" s="17"/>
      <c r="G43" s="17"/>
      <c r="H43" s="40">
        <v>-42650</v>
      </c>
      <c r="I43" s="43">
        <v>78.25688073394495</v>
      </c>
      <c r="K43" s="2">
        <v>545</v>
      </c>
    </row>
    <row r="44" spans="2:11" ht="12.75">
      <c r="B44" s="6"/>
      <c r="H44" s="28">
        <v>0</v>
      </c>
      <c r="I44" s="21">
        <v>0</v>
      </c>
      <c r="K44" s="2">
        <v>545</v>
      </c>
    </row>
    <row r="45" spans="8:11" ht="12.75">
      <c r="H45" s="5">
        <v>0</v>
      </c>
      <c r="I45" s="21">
        <v>0</v>
      </c>
      <c r="K45" s="2">
        <v>545</v>
      </c>
    </row>
    <row r="46" spans="1:11" s="44" customFormat="1" ht="12.75">
      <c r="A46" s="10"/>
      <c r="B46" s="261">
        <v>89350</v>
      </c>
      <c r="C46" s="58" t="s">
        <v>345</v>
      </c>
      <c r="D46" s="45" t="s">
        <v>347</v>
      </c>
      <c r="E46" s="58" t="s">
        <v>600</v>
      </c>
      <c r="F46" s="17"/>
      <c r="G46" s="17"/>
      <c r="H46" s="40"/>
      <c r="I46" s="43">
        <v>163.94495412844037</v>
      </c>
      <c r="K46" s="2">
        <v>545</v>
      </c>
    </row>
    <row r="47" spans="1:11" s="14" customFormat="1" ht="12.75">
      <c r="A47" s="11"/>
      <c r="B47" s="254"/>
      <c r="C47" s="105"/>
      <c r="D47" s="39"/>
      <c r="E47" s="105"/>
      <c r="F47" s="29"/>
      <c r="G47" s="29"/>
      <c r="H47" s="28"/>
      <c r="I47" s="38"/>
      <c r="K47" s="2">
        <v>545</v>
      </c>
    </row>
    <row r="48" spans="8:11" ht="12.75">
      <c r="H48" s="5">
        <v>0</v>
      </c>
      <c r="I48" s="21">
        <v>0</v>
      </c>
      <c r="K48" s="2">
        <v>545</v>
      </c>
    </row>
    <row r="49" spans="1:11" s="44" customFormat="1" ht="12.75">
      <c r="A49" s="10"/>
      <c r="B49" s="189">
        <v>289100</v>
      </c>
      <c r="C49" s="58" t="s">
        <v>346</v>
      </c>
      <c r="D49" s="45" t="s">
        <v>348</v>
      </c>
      <c r="E49" s="58" t="s">
        <v>600</v>
      </c>
      <c r="F49" s="17"/>
      <c r="G49" s="17"/>
      <c r="H49" s="40"/>
      <c r="I49" s="43">
        <v>530.4587155963303</v>
      </c>
      <c r="K49" s="2">
        <v>545</v>
      </c>
    </row>
    <row r="50" spans="2:11" ht="12.75">
      <c r="B50" s="6"/>
      <c r="H50" s="5">
        <v>0</v>
      </c>
      <c r="I50" s="21">
        <v>0</v>
      </c>
      <c r="K50" s="2">
        <v>545</v>
      </c>
    </row>
    <row r="51" spans="2:11" ht="12.75">
      <c r="B51" s="6"/>
      <c r="H51" s="5">
        <v>0</v>
      </c>
      <c r="I51" s="21">
        <v>0</v>
      </c>
      <c r="K51" s="2">
        <v>545</v>
      </c>
    </row>
    <row r="52" spans="1:11" s="44" customFormat="1" ht="12.75">
      <c r="A52" s="10"/>
      <c r="B52" s="189">
        <v>112850</v>
      </c>
      <c r="C52" s="58" t="s">
        <v>349</v>
      </c>
      <c r="D52" s="45" t="s">
        <v>351</v>
      </c>
      <c r="E52" s="58" t="s">
        <v>350</v>
      </c>
      <c r="F52" s="17"/>
      <c r="G52" s="17"/>
      <c r="H52" s="40">
        <v>-112850</v>
      </c>
      <c r="I52" s="43">
        <v>207.06422018348624</v>
      </c>
      <c r="K52" s="2">
        <v>545</v>
      </c>
    </row>
    <row r="53" spans="2:11" ht="12.75">
      <c r="B53" s="6"/>
      <c r="H53" s="5">
        <v>0</v>
      </c>
      <c r="I53" s="21">
        <v>0</v>
      </c>
      <c r="K53" s="2">
        <v>545</v>
      </c>
    </row>
    <row r="54" spans="2:11" ht="12.75">
      <c r="B54" s="6"/>
      <c r="H54" s="5">
        <v>0</v>
      </c>
      <c r="I54" s="21">
        <v>0</v>
      </c>
      <c r="K54" s="2">
        <v>545</v>
      </c>
    </row>
    <row r="55" spans="1:11" s="44" customFormat="1" ht="12.75">
      <c r="A55" s="10"/>
      <c r="B55" s="189">
        <v>17900</v>
      </c>
      <c r="C55" s="58" t="s">
        <v>352</v>
      </c>
      <c r="D55" s="45" t="s">
        <v>353</v>
      </c>
      <c r="E55" s="58" t="s">
        <v>729</v>
      </c>
      <c r="F55" s="17"/>
      <c r="G55" s="17"/>
      <c r="H55" s="40">
        <v>-17900</v>
      </c>
      <c r="I55" s="43">
        <v>32.84403669724771</v>
      </c>
      <c r="K55" s="2">
        <v>545</v>
      </c>
    </row>
    <row r="56" spans="2:11" ht="12.75">
      <c r="B56" s="6"/>
      <c r="H56" s="5">
        <v>0</v>
      </c>
      <c r="I56" s="21">
        <v>0</v>
      </c>
      <c r="K56" s="2">
        <v>545</v>
      </c>
    </row>
    <row r="57" spans="2:11" ht="12.75">
      <c r="B57" s="6"/>
      <c r="H57" s="5">
        <v>0</v>
      </c>
      <c r="I57" s="21">
        <v>0</v>
      </c>
      <c r="K57" s="2">
        <v>545</v>
      </c>
    </row>
    <row r="58" spans="1:11" s="44" customFormat="1" ht="12.75">
      <c r="A58" s="10"/>
      <c r="B58" s="189">
        <v>25100</v>
      </c>
      <c r="C58" s="58" t="s">
        <v>354</v>
      </c>
      <c r="D58" s="45" t="s">
        <v>355</v>
      </c>
      <c r="E58" s="58" t="s">
        <v>729</v>
      </c>
      <c r="F58" s="17"/>
      <c r="G58" s="17"/>
      <c r="H58" s="40">
        <v>-25100</v>
      </c>
      <c r="I58" s="43">
        <v>46.055045871559635</v>
      </c>
      <c r="K58" s="2">
        <v>545</v>
      </c>
    </row>
    <row r="59" spans="2:11" ht="12.75">
      <c r="B59" s="6"/>
      <c r="H59" s="5">
        <v>0</v>
      </c>
      <c r="I59" s="21">
        <v>0</v>
      </c>
      <c r="K59" s="2">
        <v>545</v>
      </c>
    </row>
    <row r="60" spans="2:11" ht="12.75">
      <c r="B60" s="6"/>
      <c r="H60" s="5">
        <v>0</v>
      </c>
      <c r="I60" s="21">
        <v>0</v>
      </c>
      <c r="K60" s="2">
        <v>545</v>
      </c>
    </row>
    <row r="61" spans="1:11" s="44" customFormat="1" ht="12.75">
      <c r="A61" s="10"/>
      <c r="B61" s="189">
        <v>64750</v>
      </c>
      <c r="C61" s="58" t="s">
        <v>356</v>
      </c>
      <c r="D61" s="45" t="s">
        <v>358</v>
      </c>
      <c r="E61" s="58" t="s">
        <v>357</v>
      </c>
      <c r="F61" s="17"/>
      <c r="G61" s="17"/>
      <c r="H61" s="40">
        <v>-64750</v>
      </c>
      <c r="I61" s="43">
        <v>118.80733944954129</v>
      </c>
      <c r="K61" s="2">
        <v>545</v>
      </c>
    </row>
    <row r="62" spans="2:11" ht="12.75">
      <c r="B62" s="6"/>
      <c r="H62" s="5">
        <v>0</v>
      </c>
      <c r="I62" s="21">
        <v>0</v>
      </c>
      <c r="K62" s="2">
        <v>545</v>
      </c>
    </row>
    <row r="63" spans="2:11" ht="12.75">
      <c r="B63" s="6"/>
      <c r="H63" s="5">
        <v>0</v>
      </c>
      <c r="I63" s="21">
        <v>0</v>
      </c>
      <c r="K63" s="2">
        <v>545</v>
      </c>
    </row>
    <row r="64" spans="1:11" s="44" customFormat="1" ht="12.75">
      <c r="A64" s="10"/>
      <c r="B64" s="189">
        <v>41100</v>
      </c>
      <c r="C64" s="58" t="s">
        <v>359</v>
      </c>
      <c r="D64" s="45" t="s">
        <v>360</v>
      </c>
      <c r="E64" s="58" t="s">
        <v>731</v>
      </c>
      <c r="F64" s="17"/>
      <c r="G64" s="17"/>
      <c r="H64" s="40">
        <v>-41100</v>
      </c>
      <c r="I64" s="43">
        <v>75.41284403669725</v>
      </c>
      <c r="K64" s="2">
        <v>545</v>
      </c>
    </row>
    <row r="65" spans="2:11" ht="12.75">
      <c r="B65" s="6"/>
      <c r="H65" s="5">
        <v>0</v>
      </c>
      <c r="I65" s="21">
        <v>0</v>
      </c>
      <c r="K65" s="2">
        <v>545</v>
      </c>
    </row>
    <row r="66" spans="2:11" ht="12.75">
      <c r="B66" s="6"/>
      <c r="H66" s="5">
        <v>0</v>
      </c>
      <c r="I66" s="21">
        <v>0</v>
      </c>
      <c r="K66" s="2">
        <v>545</v>
      </c>
    </row>
    <row r="67" spans="1:11" s="44" customFormat="1" ht="12.75">
      <c r="A67" s="10"/>
      <c r="B67" s="48">
        <v>138100</v>
      </c>
      <c r="C67" s="58" t="s">
        <v>733</v>
      </c>
      <c r="D67" s="45" t="s">
        <v>360</v>
      </c>
      <c r="E67" s="58" t="s">
        <v>732</v>
      </c>
      <c r="F67" s="17"/>
      <c r="G67" s="17"/>
      <c r="H67" s="40"/>
      <c r="I67" s="43">
        <v>253.39449541284404</v>
      </c>
      <c r="K67" s="2">
        <v>545</v>
      </c>
    </row>
    <row r="68" spans="2:11" ht="12.75">
      <c r="B68" s="6"/>
      <c r="H68" s="28">
        <v>0</v>
      </c>
      <c r="I68" s="21">
        <v>0</v>
      </c>
      <c r="K68" s="2">
        <v>545</v>
      </c>
    </row>
    <row r="69" spans="8:11" ht="12.75">
      <c r="H69" s="5">
        <v>0</v>
      </c>
      <c r="I69" s="21">
        <v>0</v>
      </c>
      <c r="K69" s="2">
        <v>545</v>
      </c>
    </row>
    <row r="70" spans="1:11" s="44" customFormat="1" ht="12.75">
      <c r="A70" s="10"/>
      <c r="B70" s="282">
        <v>480000</v>
      </c>
      <c r="C70" s="59" t="s">
        <v>362</v>
      </c>
      <c r="D70" s="59" t="s">
        <v>79</v>
      </c>
      <c r="E70" s="59"/>
      <c r="F70" s="62"/>
      <c r="G70" s="62"/>
      <c r="H70" s="40">
        <v>0</v>
      </c>
      <c r="I70" s="43">
        <v>880.7339449541284</v>
      </c>
      <c r="K70" s="2">
        <v>545</v>
      </c>
    </row>
    <row r="71" spans="2:11" ht="12.75">
      <c r="B71" s="186">
        <v>90000</v>
      </c>
      <c r="C71" s="32" t="s">
        <v>90</v>
      </c>
      <c r="D71" s="32" t="s">
        <v>79</v>
      </c>
      <c r="E71" s="65"/>
      <c r="F71" s="26" t="s">
        <v>367</v>
      </c>
      <c r="G71" s="30" t="s">
        <v>229</v>
      </c>
      <c r="H71" s="5">
        <v>-90000</v>
      </c>
      <c r="I71" s="21">
        <v>165.13761467889907</v>
      </c>
      <c r="K71" s="2">
        <v>545</v>
      </c>
    </row>
    <row r="72" spans="2:11" ht="12.75">
      <c r="B72" s="6">
        <v>210000</v>
      </c>
      <c r="C72" s="1" t="s">
        <v>101</v>
      </c>
      <c r="D72" s="1" t="s">
        <v>79</v>
      </c>
      <c r="F72" s="26" t="s">
        <v>368</v>
      </c>
      <c r="G72" s="30" t="s">
        <v>229</v>
      </c>
      <c r="H72" s="5">
        <v>-300000</v>
      </c>
      <c r="I72" s="21">
        <v>385.3211009174312</v>
      </c>
      <c r="K72" s="2">
        <v>545</v>
      </c>
    </row>
    <row r="73" spans="2:11" ht="12.75">
      <c r="B73" s="6">
        <v>180000</v>
      </c>
      <c r="C73" s="11" t="s">
        <v>104</v>
      </c>
      <c r="D73" s="11" t="s">
        <v>79</v>
      </c>
      <c r="E73" s="11"/>
      <c r="F73" s="29" t="s">
        <v>369</v>
      </c>
      <c r="G73" s="30" t="s">
        <v>229</v>
      </c>
      <c r="H73" s="5">
        <v>-480000</v>
      </c>
      <c r="I73" s="21">
        <v>330.27522935779814</v>
      </c>
      <c r="K73" s="2">
        <v>545</v>
      </c>
    </row>
    <row r="74" spans="2:11" ht="12.75">
      <c r="B74" s="6"/>
      <c r="H74" s="5">
        <v>0</v>
      </c>
      <c r="I74" s="21">
        <v>0</v>
      </c>
      <c r="K74" s="2">
        <v>545</v>
      </c>
    </row>
    <row r="75" spans="2:11" ht="12.75">
      <c r="B75" s="6"/>
      <c r="H75" s="5">
        <v>0</v>
      </c>
      <c r="I75" s="21">
        <v>0</v>
      </c>
      <c r="K75" s="2">
        <v>545</v>
      </c>
    </row>
    <row r="76" spans="8:11" ht="12.75">
      <c r="H76" s="5">
        <v>0</v>
      </c>
      <c r="I76" s="21">
        <v>0</v>
      </c>
      <c r="K76" s="2">
        <v>545</v>
      </c>
    </row>
    <row r="77" spans="8:11" ht="12.75">
      <c r="H77" s="5">
        <v>0</v>
      </c>
      <c r="I77" s="21">
        <v>0</v>
      </c>
      <c r="K77" s="2">
        <v>545</v>
      </c>
    </row>
    <row r="78" spans="8:11" ht="12.75">
      <c r="H78" s="5">
        <v>0</v>
      </c>
      <c r="I78" s="21">
        <v>0</v>
      </c>
      <c r="K78" s="2">
        <v>545</v>
      </c>
    </row>
    <row r="79" spans="1:11" s="75" customFormat="1" ht="13.5" thickBot="1">
      <c r="A79" s="68"/>
      <c r="B79" s="67">
        <v>1140750</v>
      </c>
      <c r="C79" s="68"/>
      <c r="D79" s="69" t="s">
        <v>326</v>
      </c>
      <c r="E79" s="68"/>
      <c r="F79" s="82"/>
      <c r="G79" s="82"/>
      <c r="H79" s="83">
        <v>-1140750</v>
      </c>
      <c r="I79" s="84">
        <v>2093.119266055046</v>
      </c>
      <c r="K79" s="2">
        <v>545</v>
      </c>
    </row>
    <row r="80" spans="8:11" ht="12.75">
      <c r="H80" s="5">
        <v>0</v>
      </c>
      <c r="I80" s="21">
        <v>0</v>
      </c>
      <c r="K80" s="2">
        <v>545</v>
      </c>
    </row>
    <row r="81" spans="8:11" ht="12.75">
      <c r="H81" s="5">
        <v>0</v>
      </c>
      <c r="I81" s="21">
        <v>0</v>
      </c>
      <c r="K81" s="2">
        <v>545</v>
      </c>
    </row>
    <row r="82" spans="1:11" s="44" customFormat="1" ht="12.75">
      <c r="A82" s="10"/>
      <c r="B82" s="124">
        <v>135000</v>
      </c>
      <c r="C82" s="59" t="s">
        <v>361</v>
      </c>
      <c r="E82" s="59" t="s">
        <v>598</v>
      </c>
      <c r="F82" s="17"/>
      <c r="G82" s="17"/>
      <c r="H82" s="40">
        <v>-135000</v>
      </c>
      <c r="I82" s="43">
        <v>247.70642201834863</v>
      </c>
      <c r="K82" s="2">
        <v>545</v>
      </c>
    </row>
    <row r="83" spans="2:11" ht="12.75">
      <c r="B83" s="132"/>
      <c r="C83" s="11"/>
      <c r="F83" s="47"/>
      <c r="H83" s="5">
        <v>0</v>
      </c>
      <c r="I83" s="21">
        <v>0</v>
      </c>
      <c r="K83" s="2">
        <v>545</v>
      </c>
    </row>
    <row r="84" spans="2:11" ht="12.75">
      <c r="B84" s="132"/>
      <c r="C84" s="11"/>
      <c r="F84" s="47"/>
      <c r="H84" s="5">
        <v>0</v>
      </c>
      <c r="I84" s="21">
        <v>0</v>
      </c>
      <c r="K84" s="2">
        <v>545</v>
      </c>
    </row>
    <row r="85" spans="1:11" s="45" customFormat="1" ht="12.75">
      <c r="A85" s="77"/>
      <c r="B85" s="85">
        <v>511550</v>
      </c>
      <c r="C85" s="59" t="s">
        <v>599</v>
      </c>
      <c r="D85" s="58"/>
      <c r="E85" s="58" t="s">
        <v>600</v>
      </c>
      <c r="F85" s="81"/>
      <c r="G85" s="78"/>
      <c r="H85" s="79"/>
      <c r="I85" s="80">
        <v>938.6238532110092</v>
      </c>
      <c r="K85" s="2">
        <v>545</v>
      </c>
    </row>
    <row r="86" spans="2:11" ht="12.75">
      <c r="B86" s="132"/>
      <c r="C86" s="11"/>
      <c r="F86" s="46"/>
      <c r="H86" s="5">
        <v>0</v>
      </c>
      <c r="I86" s="21">
        <v>0</v>
      </c>
      <c r="K86" s="2">
        <v>545</v>
      </c>
    </row>
    <row r="87" spans="8:11" ht="12.75">
      <c r="H87" s="5">
        <v>0</v>
      </c>
      <c r="I87" s="21">
        <v>0</v>
      </c>
      <c r="K87" s="2">
        <v>545</v>
      </c>
    </row>
    <row r="88" spans="1:11" s="44" customFormat="1" ht="12.75">
      <c r="A88" s="10"/>
      <c r="B88" s="61">
        <v>360000</v>
      </c>
      <c r="C88" s="59" t="s">
        <v>362</v>
      </c>
      <c r="D88" s="59" t="s">
        <v>279</v>
      </c>
      <c r="E88" s="59"/>
      <c r="F88" s="62"/>
      <c r="G88" s="62"/>
      <c r="H88" s="40">
        <v>-360000</v>
      </c>
      <c r="I88" s="43">
        <v>660.5504587155963</v>
      </c>
      <c r="K88" s="2">
        <v>545</v>
      </c>
    </row>
    <row r="89" spans="1:11" s="14" customFormat="1" ht="12.75">
      <c r="A89" s="11"/>
      <c r="B89" s="64"/>
      <c r="C89" s="65"/>
      <c r="D89" s="65"/>
      <c r="E89" s="65"/>
      <c r="F89" s="66"/>
      <c r="G89" s="66"/>
      <c r="H89" s="28">
        <v>0</v>
      </c>
      <c r="I89" s="38"/>
      <c r="K89" s="2">
        <v>545</v>
      </c>
    </row>
    <row r="90" spans="3:11" ht="12.75">
      <c r="C90" s="11"/>
      <c r="F90" s="47"/>
      <c r="H90" s="5">
        <v>0</v>
      </c>
      <c r="I90" s="21">
        <v>0</v>
      </c>
      <c r="K90" s="2">
        <v>545</v>
      </c>
    </row>
    <row r="91" spans="1:11" s="44" customFormat="1" ht="12.75">
      <c r="A91" s="10"/>
      <c r="B91" s="220">
        <v>134200</v>
      </c>
      <c r="C91" s="10"/>
      <c r="D91" s="10"/>
      <c r="E91" s="10" t="s">
        <v>601</v>
      </c>
      <c r="F91" s="60"/>
      <c r="G91" s="17"/>
      <c r="H91" s="40">
        <v>0</v>
      </c>
      <c r="I91" s="43">
        <v>246.23853211009174</v>
      </c>
      <c r="K91" s="2">
        <v>545</v>
      </c>
    </row>
    <row r="92" spans="8:11" ht="12.75">
      <c r="H92" s="5">
        <v>0</v>
      </c>
      <c r="I92" s="21">
        <v>0</v>
      </c>
      <c r="K92" s="2">
        <v>545</v>
      </c>
    </row>
    <row r="93" spans="8:11" ht="12.75">
      <c r="H93" s="5">
        <v>0</v>
      </c>
      <c r="I93" s="21">
        <v>0</v>
      </c>
      <c r="K93" s="2">
        <v>545</v>
      </c>
    </row>
    <row r="94" spans="8:11" ht="12.75">
      <c r="H94" s="5">
        <v>0</v>
      </c>
      <c r="I94" s="21">
        <v>0</v>
      </c>
      <c r="K94" s="2">
        <v>545</v>
      </c>
    </row>
    <row r="95" spans="8:11" ht="12.75">
      <c r="H95" s="5">
        <v>0</v>
      </c>
      <c r="I95" s="21">
        <v>0</v>
      </c>
      <c r="K95" s="2">
        <v>545</v>
      </c>
    </row>
    <row r="96" spans="4:11" ht="12.75">
      <c r="D96" s="11"/>
      <c r="H96" s="5">
        <v>0</v>
      </c>
      <c r="I96" s="21">
        <v>0</v>
      </c>
      <c r="K96" s="2">
        <v>545</v>
      </c>
    </row>
    <row r="97" spans="1:11" s="74" customFormat="1" ht="13.5" thickBot="1">
      <c r="A97" s="70"/>
      <c r="B97" s="291">
        <v>1628778</v>
      </c>
      <c r="C97" s="68"/>
      <c r="D97" s="69" t="s">
        <v>538</v>
      </c>
      <c r="E97" s="69"/>
      <c r="F97" s="71"/>
      <c r="G97" s="71"/>
      <c r="H97" s="72">
        <v>-1628778</v>
      </c>
      <c r="I97" s="73">
        <v>2988.5834862385323</v>
      </c>
      <c r="K97" s="2">
        <v>545</v>
      </c>
    </row>
    <row r="98" spans="1:11" s="2" customFormat="1" ht="12.75">
      <c r="A98" s="86"/>
      <c r="B98" s="284"/>
      <c r="C98" s="104"/>
      <c r="D98" s="105"/>
      <c r="E98" s="105"/>
      <c r="F98" s="106"/>
      <c r="G98" s="106"/>
      <c r="H98" s="5">
        <v>0</v>
      </c>
      <c r="I98" s="21">
        <v>0</v>
      </c>
      <c r="K98" s="2">
        <v>545</v>
      </c>
    </row>
    <row r="99" spans="1:11" s="44" customFormat="1" ht="12.75">
      <c r="A99" s="10"/>
      <c r="B99" s="121">
        <v>380950</v>
      </c>
      <c r="C99" s="10" t="s">
        <v>69</v>
      </c>
      <c r="D99" s="10"/>
      <c r="E99" s="10"/>
      <c r="F99" s="17"/>
      <c r="G99" s="17"/>
      <c r="H99" s="40">
        <v>0</v>
      </c>
      <c r="I99" s="43">
        <v>698.9908256880734</v>
      </c>
      <c r="K99" s="2">
        <v>545</v>
      </c>
    </row>
    <row r="100" spans="2:11" ht="12.75">
      <c r="B100" s="63"/>
      <c r="H100" s="5">
        <v>0</v>
      </c>
      <c r="I100" s="21">
        <v>0</v>
      </c>
      <c r="K100" s="2">
        <v>545</v>
      </c>
    </row>
    <row r="101" spans="1:11" s="44" customFormat="1" ht="12.75">
      <c r="A101" s="10"/>
      <c r="B101" s="121">
        <v>4850</v>
      </c>
      <c r="C101" s="10" t="s">
        <v>429</v>
      </c>
      <c r="D101" s="10"/>
      <c r="E101" s="10"/>
      <c r="F101" s="17"/>
      <c r="G101" s="17"/>
      <c r="H101" s="40">
        <v>0</v>
      </c>
      <c r="I101" s="43">
        <v>8.899082568807339</v>
      </c>
      <c r="K101" s="2">
        <v>545</v>
      </c>
    </row>
    <row r="102" spans="2:11" ht="12.75">
      <c r="B102" s="63"/>
      <c r="H102" s="5">
        <v>0</v>
      </c>
      <c r="I102" s="21">
        <v>0</v>
      </c>
      <c r="K102" s="2">
        <v>545</v>
      </c>
    </row>
    <row r="103" spans="1:11" s="44" customFormat="1" ht="12.75">
      <c r="A103" s="10"/>
      <c r="B103" s="121">
        <v>44900</v>
      </c>
      <c r="C103" s="41" t="s">
        <v>114</v>
      </c>
      <c r="D103" s="41"/>
      <c r="E103" s="41"/>
      <c r="F103" s="42"/>
      <c r="G103" s="42"/>
      <c r="H103" s="40">
        <v>0</v>
      </c>
      <c r="I103" s="43"/>
      <c r="K103" s="2">
        <v>545</v>
      </c>
    </row>
    <row r="104" spans="2:11" ht="12.75">
      <c r="B104" s="119"/>
      <c r="C104" s="33"/>
      <c r="D104" s="33"/>
      <c r="E104" s="33"/>
      <c r="F104" s="34"/>
      <c r="G104" s="34"/>
      <c r="H104" s="5">
        <v>0</v>
      </c>
      <c r="I104" s="21"/>
      <c r="K104" s="2">
        <v>545</v>
      </c>
    </row>
    <row r="105" spans="1:11" s="44" customFormat="1" ht="12.75">
      <c r="A105" s="10"/>
      <c r="B105" s="121">
        <v>109650</v>
      </c>
      <c r="C105" s="10"/>
      <c r="D105" s="10"/>
      <c r="E105" s="10" t="s">
        <v>84</v>
      </c>
      <c r="F105" s="17"/>
      <c r="G105" s="17"/>
      <c r="H105" s="40">
        <v>0</v>
      </c>
      <c r="I105" s="43">
        <v>201.19266055045873</v>
      </c>
      <c r="K105" s="2">
        <v>545</v>
      </c>
    </row>
    <row r="106" spans="2:11" ht="12.75">
      <c r="B106" s="63"/>
      <c r="H106" s="5">
        <v>0</v>
      </c>
      <c r="I106" s="21">
        <v>0</v>
      </c>
      <c r="K106" s="2">
        <v>545</v>
      </c>
    </row>
    <row r="107" spans="1:11" s="44" customFormat="1" ht="12.75">
      <c r="A107" s="10"/>
      <c r="B107" s="121">
        <v>5000</v>
      </c>
      <c r="C107" s="111" t="s">
        <v>144</v>
      </c>
      <c r="D107" s="10"/>
      <c r="E107" s="10"/>
      <c r="F107" s="17"/>
      <c r="G107" s="17"/>
      <c r="H107" s="40">
        <v>0</v>
      </c>
      <c r="I107" s="43">
        <v>9.174311926605505</v>
      </c>
      <c r="K107" s="2">
        <v>545</v>
      </c>
    </row>
    <row r="108" spans="2:11" ht="12.75">
      <c r="B108" s="63"/>
      <c r="H108" s="5">
        <v>0</v>
      </c>
      <c r="I108" s="21">
        <v>0</v>
      </c>
      <c r="K108" s="2">
        <v>545</v>
      </c>
    </row>
    <row r="109" spans="1:11" s="44" customFormat="1" ht="12.75">
      <c r="A109" s="10"/>
      <c r="B109" s="121">
        <v>26000</v>
      </c>
      <c r="C109" s="10" t="s">
        <v>88</v>
      </c>
      <c r="D109" s="10"/>
      <c r="E109" s="10"/>
      <c r="F109" s="17"/>
      <c r="G109" s="17"/>
      <c r="H109" s="40">
        <v>0</v>
      </c>
      <c r="I109" s="43">
        <v>47.706422018348626</v>
      </c>
      <c r="K109" s="2">
        <v>545</v>
      </c>
    </row>
    <row r="110" spans="2:11" ht="12.75">
      <c r="B110" s="63"/>
      <c r="H110" s="5">
        <v>0</v>
      </c>
      <c r="I110" s="21">
        <v>0</v>
      </c>
      <c r="K110" s="2">
        <v>545</v>
      </c>
    </row>
    <row r="111" spans="1:11" s="44" customFormat="1" ht="12.75">
      <c r="A111" s="10"/>
      <c r="B111" s="121">
        <v>277600</v>
      </c>
      <c r="C111" s="10"/>
      <c r="D111" s="10"/>
      <c r="E111" s="10" t="s">
        <v>150</v>
      </c>
      <c r="F111" s="17"/>
      <c r="G111" s="17"/>
      <c r="H111" s="40">
        <v>0</v>
      </c>
      <c r="I111" s="43">
        <v>509.35779816513764</v>
      </c>
      <c r="K111" s="2">
        <v>545</v>
      </c>
    </row>
    <row r="112" spans="2:11" ht="12.75">
      <c r="B112" s="63"/>
      <c r="H112" s="5">
        <v>0</v>
      </c>
      <c r="I112" s="21">
        <v>0</v>
      </c>
      <c r="K112" s="2">
        <v>545</v>
      </c>
    </row>
    <row r="113" spans="1:11" s="44" customFormat="1" ht="12.75">
      <c r="A113" s="10"/>
      <c r="B113" s="121">
        <v>20000</v>
      </c>
      <c r="C113" s="10" t="s">
        <v>705</v>
      </c>
      <c r="D113" s="10"/>
      <c r="E113" s="10"/>
      <c r="F113" s="17"/>
      <c r="G113" s="17"/>
      <c r="H113" s="40">
        <v>0</v>
      </c>
      <c r="I113" s="43">
        <v>36.69724770642202</v>
      </c>
      <c r="K113" s="2">
        <v>545</v>
      </c>
    </row>
    <row r="114" spans="2:11" ht="12.75">
      <c r="B114" s="63"/>
      <c r="H114" s="5">
        <v>0</v>
      </c>
      <c r="I114" s="21">
        <v>0</v>
      </c>
      <c r="K114" s="2">
        <v>545</v>
      </c>
    </row>
    <row r="115" spans="1:11" s="44" customFormat="1" ht="12.75">
      <c r="A115" s="10"/>
      <c r="B115" s="124">
        <v>108103</v>
      </c>
      <c r="C115" s="10"/>
      <c r="D115" s="10"/>
      <c r="E115" s="10" t="s">
        <v>564</v>
      </c>
      <c r="F115" s="114"/>
      <c r="G115" s="17"/>
      <c r="H115" s="40">
        <v>0</v>
      </c>
      <c r="I115" s="43">
        <v>198.35412844036696</v>
      </c>
      <c r="K115" s="2">
        <v>545</v>
      </c>
    </row>
    <row r="116" spans="2:11" ht="12.75">
      <c r="B116" s="63"/>
      <c r="H116" s="5">
        <v>0</v>
      </c>
      <c r="I116" s="21">
        <v>0</v>
      </c>
      <c r="K116" s="2">
        <v>545</v>
      </c>
    </row>
    <row r="117" spans="1:11" s="44" customFormat="1" ht="12.75">
      <c r="A117" s="10"/>
      <c r="B117" s="289">
        <v>22725</v>
      </c>
      <c r="C117" s="10"/>
      <c r="D117" s="10"/>
      <c r="E117" s="10" t="s">
        <v>330</v>
      </c>
      <c r="F117" s="17"/>
      <c r="G117" s="17"/>
      <c r="H117" s="40">
        <v>0</v>
      </c>
      <c r="I117" s="43">
        <v>41.69724770642202</v>
      </c>
      <c r="K117" s="2">
        <v>545</v>
      </c>
    </row>
    <row r="118" spans="2:11" ht="12.75">
      <c r="B118" s="285"/>
      <c r="C118" s="11"/>
      <c r="D118" s="11"/>
      <c r="E118" s="11"/>
      <c r="F118" s="29"/>
      <c r="G118" s="29"/>
      <c r="H118" s="5">
        <v>0</v>
      </c>
      <c r="I118" s="21">
        <v>0</v>
      </c>
      <c r="K118" s="2">
        <v>545</v>
      </c>
    </row>
    <row r="119" spans="1:11" s="44" customFormat="1" ht="12.75">
      <c r="A119" s="10"/>
      <c r="B119" s="290">
        <v>144000</v>
      </c>
      <c r="C119" s="10" t="s">
        <v>957</v>
      </c>
      <c r="D119" s="10"/>
      <c r="E119" s="10"/>
      <c r="F119" s="17"/>
      <c r="G119" s="17"/>
      <c r="H119" s="40">
        <v>0</v>
      </c>
      <c r="I119" s="43">
        <v>264.2201834862385</v>
      </c>
      <c r="K119" s="2">
        <v>545</v>
      </c>
    </row>
    <row r="120" spans="1:11" s="14" customFormat="1" ht="12.75">
      <c r="A120" s="11"/>
      <c r="B120" s="119"/>
      <c r="C120" s="11"/>
      <c r="D120" s="11"/>
      <c r="E120" s="11"/>
      <c r="F120" s="29"/>
      <c r="G120" s="29"/>
      <c r="H120" s="28">
        <v>0</v>
      </c>
      <c r="I120" s="38">
        <v>0</v>
      </c>
      <c r="K120" s="2">
        <v>545</v>
      </c>
    </row>
    <row r="121" spans="1:11" s="44" customFormat="1" ht="12.75">
      <c r="A121" s="10"/>
      <c r="B121" s="289">
        <v>125000</v>
      </c>
      <c r="C121" s="10" t="s">
        <v>709</v>
      </c>
      <c r="D121" s="10"/>
      <c r="E121" s="10"/>
      <c r="F121" s="17"/>
      <c r="G121" s="17"/>
      <c r="H121" s="40">
        <v>0</v>
      </c>
      <c r="I121" s="43">
        <v>229.3577981651376</v>
      </c>
      <c r="K121" s="2">
        <v>545</v>
      </c>
    </row>
    <row r="122" spans="2:11" ht="12.75">
      <c r="B122" s="63"/>
      <c r="H122" s="5">
        <v>0</v>
      </c>
      <c r="I122" s="21">
        <v>0</v>
      </c>
      <c r="K122" s="2">
        <v>545</v>
      </c>
    </row>
    <row r="123" spans="1:11" s="44" customFormat="1" ht="12.75">
      <c r="A123" s="10"/>
      <c r="B123" s="121">
        <v>360000</v>
      </c>
      <c r="C123" s="10" t="s">
        <v>466</v>
      </c>
      <c r="D123" s="10"/>
      <c r="E123" s="10"/>
      <c r="F123" s="17"/>
      <c r="G123" s="17"/>
      <c r="H123" s="40">
        <v>0</v>
      </c>
      <c r="I123" s="43">
        <v>660.5504587155963</v>
      </c>
      <c r="K123" s="2">
        <v>545</v>
      </c>
    </row>
    <row r="124" spans="8:11" ht="12.75">
      <c r="H124" s="5">
        <v>0</v>
      </c>
      <c r="I124" s="21">
        <v>0</v>
      </c>
      <c r="K124" s="2">
        <v>545</v>
      </c>
    </row>
    <row r="125" spans="8:11" ht="12.75">
      <c r="H125" s="5">
        <v>0</v>
      </c>
      <c r="I125" s="21">
        <v>0</v>
      </c>
      <c r="K125" s="2">
        <v>545</v>
      </c>
    </row>
    <row r="126" ht="12.75">
      <c r="K126" s="2">
        <v>545</v>
      </c>
    </row>
    <row r="127" ht="12.75">
      <c r="K127" s="2">
        <v>545</v>
      </c>
    </row>
    <row r="128" ht="12.75">
      <c r="K128" s="2">
        <v>545</v>
      </c>
    </row>
    <row r="129" spans="4:11" ht="12.75">
      <c r="D129" s="11"/>
      <c r="H129" s="5">
        <v>0</v>
      </c>
      <c r="I129" s="21">
        <v>0</v>
      </c>
      <c r="K129" s="2">
        <v>545</v>
      </c>
    </row>
    <row r="130" spans="1:11" s="74" customFormat="1" ht="13.5" thickBot="1">
      <c r="A130" s="70"/>
      <c r="B130" s="115">
        <v>1672890</v>
      </c>
      <c r="C130" s="116"/>
      <c r="D130" s="69" t="s">
        <v>468</v>
      </c>
      <c r="E130" s="116" t="s">
        <v>738</v>
      </c>
      <c r="F130" s="117"/>
      <c r="G130" s="118"/>
      <c r="H130" s="72"/>
      <c r="I130" s="73">
        <v>3069.5229357798166</v>
      </c>
      <c r="K130" s="2">
        <v>545</v>
      </c>
    </row>
    <row r="131" spans="2:11" ht="12.75">
      <c r="B131" s="31"/>
      <c r="C131" s="32"/>
      <c r="D131" s="11"/>
      <c r="E131" s="32"/>
      <c r="G131" s="30"/>
      <c r="H131" s="5">
        <v>0</v>
      </c>
      <c r="I131" s="21">
        <v>0</v>
      </c>
      <c r="K131" s="2">
        <v>545</v>
      </c>
    </row>
    <row r="132" spans="1:11" s="44" customFormat="1" ht="12.75">
      <c r="A132" s="10"/>
      <c r="B132" s="121">
        <v>140000</v>
      </c>
      <c r="C132" s="10" t="s">
        <v>69</v>
      </c>
      <c r="D132" s="10"/>
      <c r="E132" s="10"/>
      <c r="F132" s="17"/>
      <c r="G132" s="17"/>
      <c r="H132" s="40">
        <v>0</v>
      </c>
      <c r="I132" s="43">
        <v>256.8807339449541</v>
      </c>
      <c r="K132" s="2">
        <v>545</v>
      </c>
    </row>
    <row r="133" spans="2:11" ht="12.75">
      <c r="B133" s="63"/>
      <c r="H133" s="5">
        <v>0</v>
      </c>
      <c r="I133" s="21">
        <v>0</v>
      </c>
      <c r="K133" s="2">
        <v>545</v>
      </c>
    </row>
    <row r="134" spans="1:11" s="44" customFormat="1" ht="12.75">
      <c r="A134" s="10"/>
      <c r="B134" s="121">
        <v>2100</v>
      </c>
      <c r="C134" s="10" t="s">
        <v>429</v>
      </c>
      <c r="D134" s="10"/>
      <c r="E134" s="10"/>
      <c r="F134" s="17"/>
      <c r="G134" s="17"/>
      <c r="H134" s="40">
        <v>0</v>
      </c>
      <c r="I134" s="43">
        <v>3.853211009174312</v>
      </c>
      <c r="K134" s="2">
        <v>545</v>
      </c>
    </row>
    <row r="135" spans="2:11" ht="11.25" customHeight="1">
      <c r="B135" s="63"/>
      <c r="H135" s="5">
        <v>0</v>
      </c>
      <c r="I135" s="21">
        <v>0</v>
      </c>
      <c r="K135" s="2">
        <v>545</v>
      </c>
    </row>
    <row r="136" spans="1:11" s="44" customFormat="1" ht="12.75">
      <c r="A136" s="10"/>
      <c r="B136" s="121">
        <v>85700</v>
      </c>
      <c r="C136" s="10"/>
      <c r="D136" s="10"/>
      <c r="E136" s="10" t="s">
        <v>84</v>
      </c>
      <c r="F136" s="17"/>
      <c r="G136" s="17"/>
      <c r="H136" s="40">
        <v>0</v>
      </c>
      <c r="I136" s="43">
        <v>157.24770642201835</v>
      </c>
      <c r="K136" s="2">
        <v>545</v>
      </c>
    </row>
    <row r="137" spans="2:11" ht="12.75">
      <c r="B137" s="63"/>
      <c r="H137" s="5">
        <v>0</v>
      </c>
      <c r="I137" s="21">
        <v>0</v>
      </c>
      <c r="K137" s="2">
        <v>545</v>
      </c>
    </row>
    <row r="138" spans="2:11" ht="12.75">
      <c r="B138" s="63"/>
      <c r="H138" s="5">
        <v>0</v>
      </c>
      <c r="I138" s="21">
        <v>0</v>
      </c>
      <c r="K138" s="2">
        <v>545</v>
      </c>
    </row>
    <row r="139" spans="2:11" ht="12.75">
      <c r="B139" s="63"/>
      <c r="H139" s="5">
        <v>0</v>
      </c>
      <c r="I139" s="21">
        <v>0</v>
      </c>
      <c r="K139" s="2">
        <v>545</v>
      </c>
    </row>
    <row r="140" spans="2:11" ht="12.75">
      <c r="B140" s="63"/>
      <c r="H140" s="5">
        <v>0</v>
      </c>
      <c r="I140" s="21">
        <v>0</v>
      </c>
      <c r="K140" s="2">
        <v>545</v>
      </c>
    </row>
    <row r="141" spans="1:11" s="44" customFormat="1" ht="12.75">
      <c r="A141" s="10"/>
      <c r="B141" s="121">
        <v>535000</v>
      </c>
      <c r="C141" s="59" t="s">
        <v>479</v>
      </c>
      <c r="D141" s="59"/>
      <c r="E141" s="10"/>
      <c r="F141" s="17"/>
      <c r="G141" s="17"/>
      <c r="H141" s="40">
        <v>-535000</v>
      </c>
      <c r="I141" s="43">
        <v>981.651376146789</v>
      </c>
      <c r="K141" s="2">
        <v>545</v>
      </c>
    </row>
    <row r="142" spans="2:11" ht="12.75">
      <c r="B142" s="63"/>
      <c r="H142" s="5">
        <v>0</v>
      </c>
      <c r="I142" s="21">
        <v>0</v>
      </c>
      <c r="K142" s="2">
        <v>545</v>
      </c>
    </row>
    <row r="143" spans="1:11" s="44" customFormat="1" ht="12.75">
      <c r="A143" s="10"/>
      <c r="B143" s="121">
        <v>75000</v>
      </c>
      <c r="C143" s="10" t="s">
        <v>479</v>
      </c>
      <c r="D143" s="10" t="s">
        <v>784</v>
      </c>
      <c r="E143" s="10" t="s">
        <v>781</v>
      </c>
      <c r="F143" s="17"/>
      <c r="G143" s="17"/>
      <c r="H143" s="40">
        <v>0</v>
      </c>
      <c r="I143" s="43">
        <v>137.61467889908258</v>
      </c>
      <c r="K143" s="2">
        <v>545</v>
      </c>
    </row>
    <row r="144" spans="2:11" ht="12.75">
      <c r="B144" s="63"/>
      <c r="H144" s="5">
        <v>0</v>
      </c>
      <c r="I144" s="21">
        <v>0</v>
      </c>
      <c r="K144" s="2">
        <v>545</v>
      </c>
    </row>
    <row r="145" spans="1:11" s="44" customFormat="1" ht="12.75">
      <c r="A145" s="10"/>
      <c r="B145" s="121">
        <v>60000</v>
      </c>
      <c r="C145" s="10" t="s">
        <v>479</v>
      </c>
      <c r="D145" s="10"/>
      <c r="E145" s="10" t="s">
        <v>785</v>
      </c>
      <c r="F145" s="17"/>
      <c r="G145" s="17"/>
      <c r="H145" s="40">
        <v>-120000</v>
      </c>
      <c r="I145" s="43">
        <v>110.09174311926606</v>
      </c>
      <c r="K145" s="2">
        <v>545</v>
      </c>
    </row>
    <row r="146" spans="2:11" ht="12.75">
      <c r="B146" s="120"/>
      <c r="H146" s="5">
        <v>0</v>
      </c>
      <c r="I146" s="21">
        <v>0</v>
      </c>
      <c r="K146" s="2">
        <v>545</v>
      </c>
    </row>
    <row r="147" spans="1:11" s="44" customFormat="1" ht="12.75">
      <c r="A147" s="10"/>
      <c r="B147" s="121">
        <v>165000</v>
      </c>
      <c r="C147" s="10" t="s">
        <v>479</v>
      </c>
      <c r="D147" s="10"/>
      <c r="E147" s="10" t="s">
        <v>793</v>
      </c>
      <c r="F147" s="17"/>
      <c r="G147" s="17"/>
      <c r="H147" s="40">
        <v>0</v>
      </c>
      <c r="I147" s="43">
        <v>302.7522935779817</v>
      </c>
      <c r="K147" s="2">
        <v>545</v>
      </c>
    </row>
    <row r="148" spans="2:11" ht="12.75">
      <c r="B148" s="63"/>
      <c r="H148" s="5">
        <v>0</v>
      </c>
      <c r="I148" s="21">
        <v>0</v>
      </c>
      <c r="K148" s="2">
        <v>545</v>
      </c>
    </row>
    <row r="149" spans="1:11" s="44" customFormat="1" ht="12.75">
      <c r="A149" s="10"/>
      <c r="B149" s="121">
        <v>15000</v>
      </c>
      <c r="C149" s="10" t="s">
        <v>479</v>
      </c>
      <c r="D149" s="10"/>
      <c r="E149" s="10" t="s">
        <v>795</v>
      </c>
      <c r="F149" s="17"/>
      <c r="G149" s="17"/>
      <c r="H149" s="40">
        <v>0</v>
      </c>
      <c r="I149" s="43">
        <v>27.522935779816514</v>
      </c>
      <c r="K149" s="2">
        <v>545</v>
      </c>
    </row>
    <row r="150" spans="2:11" ht="12.75">
      <c r="B150" s="63"/>
      <c r="H150" s="5">
        <v>0</v>
      </c>
      <c r="I150" s="21">
        <v>0</v>
      </c>
      <c r="K150" s="2">
        <v>545</v>
      </c>
    </row>
    <row r="151" spans="1:11" s="44" customFormat="1" ht="12.75">
      <c r="A151" s="10"/>
      <c r="B151" s="121">
        <v>105000</v>
      </c>
      <c r="C151" s="10" t="s">
        <v>479</v>
      </c>
      <c r="D151" s="10"/>
      <c r="E151" s="10" t="s">
        <v>797</v>
      </c>
      <c r="F151" s="17"/>
      <c r="G151" s="17"/>
      <c r="H151" s="40">
        <v>0</v>
      </c>
      <c r="I151" s="43">
        <v>192.6605504587156</v>
      </c>
      <c r="K151" s="2">
        <v>545</v>
      </c>
    </row>
    <row r="152" spans="2:11" ht="12.75">
      <c r="B152" s="63"/>
      <c r="H152" s="5">
        <v>0</v>
      </c>
      <c r="I152" s="21">
        <v>0</v>
      </c>
      <c r="K152" s="2">
        <v>545</v>
      </c>
    </row>
    <row r="153" spans="1:11" s="44" customFormat="1" ht="12.75">
      <c r="A153" s="10"/>
      <c r="B153" s="121">
        <v>20000</v>
      </c>
      <c r="C153" s="10" t="s">
        <v>479</v>
      </c>
      <c r="D153" s="10"/>
      <c r="E153" s="10" t="s">
        <v>805</v>
      </c>
      <c r="F153" s="17"/>
      <c r="G153" s="17"/>
      <c r="H153" s="40">
        <v>0</v>
      </c>
      <c r="I153" s="43">
        <v>36.69724770642202</v>
      </c>
      <c r="K153" s="2">
        <v>545</v>
      </c>
    </row>
    <row r="154" spans="2:11" ht="12.75">
      <c r="B154" s="63"/>
      <c r="H154" s="5">
        <v>0</v>
      </c>
      <c r="I154" s="21">
        <v>0</v>
      </c>
      <c r="K154" s="2">
        <v>545</v>
      </c>
    </row>
    <row r="155" spans="1:11" s="44" customFormat="1" ht="12.75">
      <c r="A155" s="10"/>
      <c r="B155" s="121">
        <v>95000</v>
      </c>
      <c r="C155" s="10" t="s">
        <v>479</v>
      </c>
      <c r="D155" s="10"/>
      <c r="E155" s="10" t="s">
        <v>808</v>
      </c>
      <c r="F155" s="17"/>
      <c r="G155" s="17"/>
      <c r="H155" s="40">
        <v>0</v>
      </c>
      <c r="I155" s="43">
        <v>174.3119266055046</v>
      </c>
      <c r="K155" s="2">
        <v>545</v>
      </c>
    </row>
    <row r="156" spans="2:11" ht="12.75">
      <c r="B156" s="63"/>
      <c r="G156" s="29"/>
      <c r="H156" s="28">
        <v>0</v>
      </c>
      <c r="I156" s="21">
        <v>0</v>
      </c>
      <c r="K156" s="2">
        <v>545</v>
      </c>
    </row>
    <row r="157" spans="2:11" ht="12.75">
      <c r="B157" s="119"/>
      <c r="C157" s="11"/>
      <c r="D157" s="11"/>
      <c r="G157" s="29"/>
      <c r="H157" s="28">
        <v>0</v>
      </c>
      <c r="I157" s="21">
        <v>0</v>
      </c>
      <c r="K157" s="2">
        <v>545</v>
      </c>
    </row>
    <row r="158" spans="1:11" s="44" customFormat="1" ht="12.75">
      <c r="A158" s="10"/>
      <c r="B158" s="48">
        <v>556000</v>
      </c>
      <c r="C158" s="59" t="s">
        <v>574</v>
      </c>
      <c r="D158" s="59"/>
      <c r="E158" s="10"/>
      <c r="F158" s="17"/>
      <c r="G158" s="17"/>
      <c r="H158" s="40">
        <v>-556000</v>
      </c>
      <c r="I158" s="43">
        <v>1020.183486238532</v>
      </c>
      <c r="K158" s="2">
        <v>545</v>
      </c>
    </row>
    <row r="159" spans="1:11" s="14" customFormat="1" ht="12.75">
      <c r="A159" s="11"/>
      <c r="B159" s="119"/>
      <c r="C159" s="11"/>
      <c r="D159" s="11"/>
      <c r="E159" s="11"/>
      <c r="F159" s="29"/>
      <c r="G159" s="29"/>
      <c r="H159" s="28">
        <v>-556000</v>
      </c>
      <c r="I159" s="38">
        <v>0</v>
      </c>
      <c r="K159" s="2">
        <v>545</v>
      </c>
    </row>
    <row r="160" spans="1:11" s="44" customFormat="1" ht="12.75">
      <c r="A160" s="10"/>
      <c r="B160" s="121">
        <v>36000</v>
      </c>
      <c r="C160" s="10" t="s">
        <v>574</v>
      </c>
      <c r="D160" s="10"/>
      <c r="E160" s="10" t="s">
        <v>788</v>
      </c>
      <c r="F160" s="17"/>
      <c r="G160" s="17"/>
      <c r="H160" s="40">
        <v>0</v>
      </c>
      <c r="I160" s="43">
        <v>66.05504587155963</v>
      </c>
      <c r="K160" s="2">
        <v>545</v>
      </c>
    </row>
    <row r="161" spans="2:11" ht="12.75">
      <c r="B161" s="63"/>
      <c r="H161" s="5">
        <v>0</v>
      </c>
      <c r="I161" s="21">
        <v>0</v>
      </c>
      <c r="K161" s="2">
        <v>545</v>
      </c>
    </row>
    <row r="162" spans="1:11" s="44" customFormat="1" ht="12.75">
      <c r="A162" s="10"/>
      <c r="B162" s="48">
        <v>415000</v>
      </c>
      <c r="C162" s="10" t="s">
        <v>574</v>
      </c>
      <c r="D162" s="10"/>
      <c r="E162" s="10" t="s">
        <v>795</v>
      </c>
      <c r="F162" s="17"/>
      <c r="G162" s="17"/>
      <c r="H162" s="40">
        <v>0</v>
      </c>
      <c r="I162" s="43">
        <v>761.4678899082569</v>
      </c>
      <c r="K162" s="2">
        <v>545</v>
      </c>
    </row>
    <row r="163" spans="2:11" ht="12.75">
      <c r="B163" s="63"/>
      <c r="H163" s="5">
        <v>0</v>
      </c>
      <c r="I163" s="21">
        <v>0</v>
      </c>
      <c r="K163" s="2">
        <v>545</v>
      </c>
    </row>
    <row r="164" spans="1:11" s="44" customFormat="1" ht="12.75">
      <c r="A164" s="10"/>
      <c r="B164" s="121">
        <v>5000</v>
      </c>
      <c r="C164" s="10" t="s">
        <v>574</v>
      </c>
      <c r="D164" s="10"/>
      <c r="E164" s="10" t="s">
        <v>808</v>
      </c>
      <c r="F164" s="17"/>
      <c r="G164" s="17"/>
      <c r="H164" s="40">
        <v>0</v>
      </c>
      <c r="I164" s="43">
        <v>9.174311926605505</v>
      </c>
      <c r="K164" s="2">
        <v>545</v>
      </c>
    </row>
    <row r="165" spans="2:11" ht="12.75">
      <c r="B165" s="63"/>
      <c r="H165" s="5">
        <v>0</v>
      </c>
      <c r="I165" s="21">
        <v>0</v>
      </c>
      <c r="K165" s="2">
        <v>545</v>
      </c>
    </row>
    <row r="166" spans="1:11" s="44" customFormat="1" ht="12.75">
      <c r="A166" s="10"/>
      <c r="B166" s="121">
        <v>10000</v>
      </c>
      <c r="C166" s="10" t="s">
        <v>574</v>
      </c>
      <c r="D166" s="10"/>
      <c r="E166" s="10" t="s">
        <v>824</v>
      </c>
      <c r="F166" s="17"/>
      <c r="G166" s="17"/>
      <c r="H166" s="40">
        <v>0</v>
      </c>
      <c r="I166" s="43">
        <v>18.34862385321101</v>
      </c>
      <c r="K166" s="2">
        <v>545</v>
      </c>
    </row>
    <row r="167" spans="2:11" ht="12.75">
      <c r="B167" s="63"/>
      <c r="H167" s="5">
        <v>0</v>
      </c>
      <c r="I167" s="21">
        <v>0</v>
      </c>
      <c r="K167" s="2">
        <v>545</v>
      </c>
    </row>
    <row r="168" spans="1:11" s="44" customFormat="1" ht="12.75">
      <c r="A168" s="10"/>
      <c r="B168" s="121">
        <v>10000</v>
      </c>
      <c r="C168" s="10" t="s">
        <v>574</v>
      </c>
      <c r="D168" s="10"/>
      <c r="E168" s="10" t="s">
        <v>797</v>
      </c>
      <c r="F168" s="17"/>
      <c r="G168" s="17"/>
      <c r="H168" s="40">
        <v>0</v>
      </c>
      <c r="I168" s="43">
        <v>18.34862385321101</v>
      </c>
      <c r="K168" s="2">
        <v>545</v>
      </c>
    </row>
    <row r="169" spans="2:11" ht="12.75">
      <c r="B169" s="63"/>
      <c r="H169" s="5">
        <v>0</v>
      </c>
      <c r="I169" s="21">
        <v>0</v>
      </c>
      <c r="K169" s="2">
        <v>545</v>
      </c>
    </row>
    <row r="170" spans="1:11" s="44" customFormat="1" ht="12.75">
      <c r="A170" s="10"/>
      <c r="B170" s="121">
        <v>80000</v>
      </c>
      <c r="C170" s="10" t="s">
        <v>574</v>
      </c>
      <c r="D170" s="10"/>
      <c r="E170" s="10" t="s">
        <v>832</v>
      </c>
      <c r="F170" s="17"/>
      <c r="G170" s="17"/>
      <c r="H170" s="40">
        <v>0</v>
      </c>
      <c r="I170" s="43">
        <v>146.78899082568807</v>
      </c>
      <c r="K170" s="2">
        <v>545</v>
      </c>
    </row>
    <row r="171" spans="2:11" ht="12.75">
      <c r="B171" s="63"/>
      <c r="H171" s="5">
        <v>0</v>
      </c>
      <c r="I171" s="21">
        <v>0</v>
      </c>
      <c r="K171" s="2">
        <v>545</v>
      </c>
    </row>
    <row r="172" spans="2:11" ht="12.75">
      <c r="B172" s="63"/>
      <c r="H172" s="5">
        <v>0</v>
      </c>
      <c r="I172" s="21">
        <v>0</v>
      </c>
      <c r="K172" s="2">
        <v>545</v>
      </c>
    </row>
    <row r="173" spans="1:11" s="44" customFormat="1" ht="12.75">
      <c r="A173" s="10"/>
      <c r="B173" s="121">
        <v>29065</v>
      </c>
      <c r="C173" s="10"/>
      <c r="D173" s="10"/>
      <c r="E173" s="10" t="s">
        <v>330</v>
      </c>
      <c r="F173" s="17"/>
      <c r="G173" s="17"/>
      <c r="H173" s="40">
        <v>0</v>
      </c>
      <c r="I173" s="43">
        <v>53.330275229357795</v>
      </c>
      <c r="K173" s="2">
        <v>545</v>
      </c>
    </row>
    <row r="174" spans="2:11" ht="12.75">
      <c r="B174" s="63"/>
      <c r="H174" s="5">
        <v>0</v>
      </c>
      <c r="I174" s="21">
        <v>0</v>
      </c>
      <c r="K174" s="2">
        <v>545</v>
      </c>
    </row>
    <row r="175" spans="1:11" s="44" customFormat="1" ht="12.75">
      <c r="A175" s="10"/>
      <c r="B175" s="121">
        <v>65025</v>
      </c>
      <c r="C175" s="10"/>
      <c r="D175" s="10"/>
      <c r="E175" s="10" t="s">
        <v>224</v>
      </c>
      <c r="F175" s="17"/>
      <c r="G175" s="17"/>
      <c r="H175" s="40">
        <v>0</v>
      </c>
      <c r="I175" s="43">
        <v>119.31192660550458</v>
      </c>
      <c r="K175" s="2">
        <v>545</v>
      </c>
    </row>
    <row r="176" spans="2:11" ht="12.75">
      <c r="B176" s="63"/>
      <c r="H176" s="5">
        <v>0</v>
      </c>
      <c r="I176" s="21">
        <v>0</v>
      </c>
      <c r="K176" s="2">
        <v>545</v>
      </c>
    </row>
    <row r="177" spans="1:11" s="44" customFormat="1" ht="12.75">
      <c r="A177" s="10"/>
      <c r="B177" s="121">
        <v>260000</v>
      </c>
      <c r="C177" s="10"/>
      <c r="D177" s="10"/>
      <c r="E177" s="10" t="s">
        <v>362</v>
      </c>
      <c r="F177" s="17"/>
      <c r="G177" s="17"/>
      <c r="H177" s="40">
        <v>0</v>
      </c>
      <c r="I177" s="43">
        <v>477.0642201834862</v>
      </c>
      <c r="K177" s="2">
        <v>545</v>
      </c>
    </row>
    <row r="178" spans="8:11" ht="12.75">
      <c r="H178" s="5">
        <v>0</v>
      </c>
      <c r="I178" s="21">
        <v>0</v>
      </c>
      <c r="K178" s="2">
        <v>545</v>
      </c>
    </row>
    <row r="179" spans="8:11" ht="12.75">
      <c r="H179" s="5">
        <v>0</v>
      </c>
      <c r="I179" s="21">
        <v>0</v>
      </c>
      <c r="K179" s="2">
        <v>545</v>
      </c>
    </row>
    <row r="180" ht="12.75">
      <c r="K180" s="2">
        <v>545</v>
      </c>
    </row>
    <row r="181" ht="12.75">
      <c r="K181" s="2">
        <v>545</v>
      </c>
    </row>
    <row r="182" ht="12.75">
      <c r="K182" s="2">
        <v>545</v>
      </c>
    </row>
    <row r="183" spans="2:11" ht="12.75">
      <c r="B183" s="31"/>
      <c r="C183" s="32"/>
      <c r="D183" s="11"/>
      <c r="E183" s="32"/>
      <c r="G183" s="30"/>
      <c r="H183" s="5">
        <v>0</v>
      </c>
      <c r="I183" s="21">
        <v>0</v>
      </c>
      <c r="K183" s="2">
        <v>545</v>
      </c>
    </row>
    <row r="184" spans="2:11" ht="12.75">
      <c r="B184" s="31"/>
      <c r="C184" s="32"/>
      <c r="D184" s="11"/>
      <c r="E184" s="32"/>
      <c r="G184" s="30"/>
      <c r="H184" s="5">
        <v>0</v>
      </c>
      <c r="I184" s="21">
        <v>0</v>
      </c>
      <c r="K184" s="2">
        <v>545</v>
      </c>
    </row>
    <row r="185" spans="1:11" s="74" customFormat="1" ht="13.5" thickBot="1">
      <c r="A185" s="70"/>
      <c r="B185" s="293">
        <v>381833</v>
      </c>
      <c r="C185" s="70"/>
      <c r="D185" s="116" t="s">
        <v>578</v>
      </c>
      <c r="E185" s="70"/>
      <c r="F185" s="71"/>
      <c r="G185" s="71"/>
      <c r="H185" s="72">
        <v>-381833</v>
      </c>
      <c r="I185" s="73">
        <v>700.6110091743119</v>
      </c>
      <c r="K185" s="2">
        <v>545</v>
      </c>
    </row>
    <row r="186" spans="1:11" s="2" customFormat="1" ht="12.75">
      <c r="A186" s="86"/>
      <c r="B186" s="128"/>
      <c r="C186" s="86"/>
      <c r="D186" s="129"/>
      <c r="E186" s="86"/>
      <c r="F186" s="106"/>
      <c r="G186" s="106"/>
      <c r="H186" s="5">
        <v>0</v>
      </c>
      <c r="I186" s="130"/>
      <c r="K186" s="2">
        <v>545</v>
      </c>
    </row>
    <row r="187" spans="1:11" s="44" customFormat="1" ht="12.75">
      <c r="A187" s="10"/>
      <c r="B187" s="189">
        <v>5000</v>
      </c>
      <c r="C187" s="10" t="s">
        <v>69</v>
      </c>
      <c r="D187" s="10"/>
      <c r="E187" s="10"/>
      <c r="F187" s="17"/>
      <c r="G187" s="17"/>
      <c r="H187" s="40">
        <v>0</v>
      </c>
      <c r="I187" s="43">
        <v>9.174311926605505</v>
      </c>
      <c r="K187" s="2">
        <v>545</v>
      </c>
    </row>
    <row r="188" spans="1:11" ht="12.75">
      <c r="A188" s="11"/>
      <c r="B188" s="31"/>
      <c r="C188" s="11"/>
      <c r="D188" s="11"/>
      <c r="E188" s="11"/>
      <c r="H188" s="5">
        <v>0</v>
      </c>
      <c r="I188" s="21">
        <v>0</v>
      </c>
      <c r="K188" s="2">
        <v>545</v>
      </c>
    </row>
    <row r="189" spans="1:11" s="44" customFormat="1" ht="12.75">
      <c r="A189" s="10"/>
      <c r="B189" s="189">
        <v>85833</v>
      </c>
      <c r="C189" s="10" t="s">
        <v>429</v>
      </c>
      <c r="D189" s="10"/>
      <c r="E189" s="10"/>
      <c r="F189" s="17"/>
      <c r="G189" s="17"/>
      <c r="H189" s="40"/>
      <c r="I189" s="43"/>
      <c r="K189" s="45"/>
    </row>
    <row r="190" spans="9:11" ht="12.75">
      <c r="I190" s="21"/>
      <c r="K190" s="2"/>
    </row>
    <row r="191" spans="1:11" s="44" customFormat="1" ht="12.75">
      <c r="A191" s="10"/>
      <c r="B191" s="121">
        <v>291000</v>
      </c>
      <c r="C191" s="10"/>
      <c r="D191" s="10"/>
      <c r="E191" s="41" t="s">
        <v>956</v>
      </c>
      <c r="F191" s="17"/>
      <c r="G191" s="42"/>
      <c r="H191" s="40">
        <v>0</v>
      </c>
      <c r="I191" s="43">
        <v>533.9449541284404</v>
      </c>
      <c r="K191" s="2">
        <v>545</v>
      </c>
    </row>
    <row r="192" spans="2:11" ht="12.75">
      <c r="B192" s="28"/>
      <c r="C192" s="11"/>
      <c r="D192" s="11"/>
      <c r="E192" s="11"/>
      <c r="G192" s="29"/>
      <c r="H192" s="5">
        <v>0</v>
      </c>
      <c r="I192" s="21">
        <v>0</v>
      </c>
      <c r="K192" s="2">
        <v>545</v>
      </c>
    </row>
    <row r="193" spans="1:11" s="14" customFormat="1" ht="12.75">
      <c r="A193" s="11"/>
      <c r="B193" s="31"/>
      <c r="C193" s="11"/>
      <c r="D193" s="11"/>
      <c r="E193" s="11"/>
      <c r="F193" s="29"/>
      <c r="G193" s="29"/>
      <c r="H193" s="5">
        <v>0</v>
      </c>
      <c r="I193" s="38">
        <v>0</v>
      </c>
      <c r="K193" s="2">
        <v>545</v>
      </c>
    </row>
    <row r="194" spans="3:11" ht="12.75">
      <c r="C194" s="11"/>
      <c r="D194" s="11"/>
      <c r="H194" s="5">
        <v>0</v>
      </c>
      <c r="I194" s="21">
        <v>0</v>
      </c>
      <c r="K194" s="2">
        <v>545</v>
      </c>
    </row>
    <row r="195" spans="1:11" s="74" customFormat="1" ht="13.5" thickBot="1">
      <c r="A195" s="70"/>
      <c r="B195" s="115">
        <v>1625800</v>
      </c>
      <c r="C195" s="70"/>
      <c r="D195" s="116" t="s">
        <v>492</v>
      </c>
      <c r="E195" s="70"/>
      <c r="F195" s="71"/>
      <c r="G195" s="71"/>
      <c r="H195" s="72">
        <v>-1625800</v>
      </c>
      <c r="I195" s="73">
        <v>2983.119266055046</v>
      </c>
      <c r="K195" s="2">
        <v>545</v>
      </c>
    </row>
    <row r="196" spans="8:11" ht="12.75">
      <c r="H196" s="5">
        <v>0</v>
      </c>
      <c r="I196" s="21">
        <v>0</v>
      </c>
      <c r="K196" s="2">
        <v>545</v>
      </c>
    </row>
    <row r="197" spans="1:11" s="44" customFormat="1" ht="12.75">
      <c r="A197" s="10"/>
      <c r="B197" s="121">
        <v>443500</v>
      </c>
      <c r="C197" s="10" t="s">
        <v>69</v>
      </c>
      <c r="D197" s="10"/>
      <c r="E197" s="10"/>
      <c r="F197" s="17"/>
      <c r="G197" s="17"/>
      <c r="H197" s="40">
        <v>0</v>
      </c>
      <c r="I197" s="43">
        <v>813.7614678899082</v>
      </c>
      <c r="K197" s="2">
        <v>545</v>
      </c>
    </row>
    <row r="198" spans="2:11" ht="12.75">
      <c r="B198" s="63"/>
      <c r="H198" s="5">
        <v>0</v>
      </c>
      <c r="I198" s="21">
        <v>0</v>
      </c>
      <c r="K198" s="2">
        <v>545</v>
      </c>
    </row>
    <row r="199" spans="1:11" s="44" customFormat="1" ht="12.75">
      <c r="A199" s="10"/>
      <c r="B199" s="121">
        <v>32300</v>
      </c>
      <c r="C199" s="10" t="s">
        <v>84</v>
      </c>
      <c r="D199" s="10"/>
      <c r="E199" s="10"/>
      <c r="F199" s="17"/>
      <c r="G199" s="17"/>
      <c r="H199" s="40">
        <v>0</v>
      </c>
      <c r="I199" s="43">
        <v>59.26605504587156</v>
      </c>
      <c r="K199" s="2">
        <v>545</v>
      </c>
    </row>
    <row r="200" spans="8:11" ht="12.75">
      <c r="H200" s="5">
        <v>0</v>
      </c>
      <c r="I200" s="21">
        <v>0</v>
      </c>
      <c r="K200" s="2">
        <v>545</v>
      </c>
    </row>
    <row r="201" spans="1:11" s="44" customFormat="1" ht="12.75">
      <c r="A201" s="10"/>
      <c r="B201" s="40">
        <v>1150000</v>
      </c>
      <c r="C201" s="10" t="s">
        <v>362</v>
      </c>
      <c r="D201" s="10"/>
      <c r="E201" s="10"/>
      <c r="F201" s="17"/>
      <c r="G201" s="17"/>
      <c r="H201" s="40">
        <v>0</v>
      </c>
      <c r="I201" s="43">
        <v>2110.091743119266</v>
      </c>
      <c r="K201" s="2">
        <v>545</v>
      </c>
    </row>
    <row r="202" spans="8:11" ht="12.75">
      <c r="H202" s="5">
        <v>0</v>
      </c>
      <c r="I202" s="21">
        <v>0</v>
      </c>
      <c r="K202" s="2">
        <v>545</v>
      </c>
    </row>
    <row r="203" spans="2:11" ht="12.75">
      <c r="B203" s="6"/>
      <c r="H203" s="5">
        <v>0</v>
      </c>
      <c r="I203" s="21">
        <v>0</v>
      </c>
      <c r="K203" s="2">
        <v>545</v>
      </c>
    </row>
    <row r="204" spans="2:11" ht="12.75">
      <c r="B204" s="6"/>
      <c r="H204" s="5">
        <v>0</v>
      </c>
      <c r="I204" s="21">
        <v>0</v>
      </c>
      <c r="K204" s="2">
        <v>545</v>
      </c>
    </row>
    <row r="205" spans="2:11" ht="12.75">
      <c r="B205" s="6"/>
      <c r="H205" s="5">
        <v>0</v>
      </c>
      <c r="I205" s="21">
        <v>0</v>
      </c>
      <c r="K205" s="2">
        <v>545</v>
      </c>
    </row>
    <row r="206" spans="1:11" s="75" customFormat="1" ht="13.5" thickBot="1">
      <c r="A206" s="68"/>
      <c r="B206" s="67">
        <v>396627</v>
      </c>
      <c r="C206" s="68"/>
      <c r="D206" s="69" t="s">
        <v>506</v>
      </c>
      <c r="E206" s="68"/>
      <c r="F206" s="82"/>
      <c r="G206" s="82"/>
      <c r="H206" s="83">
        <v>-396627</v>
      </c>
      <c r="I206" s="84">
        <v>727.7559633027523</v>
      </c>
      <c r="K206" s="2">
        <v>545</v>
      </c>
    </row>
    <row r="207" spans="2:11" ht="12.75">
      <c r="B207" s="6"/>
      <c r="H207" s="5">
        <v>0</v>
      </c>
      <c r="I207" s="21">
        <v>0</v>
      </c>
      <c r="K207" s="2">
        <v>545</v>
      </c>
    </row>
    <row r="208" spans="1:11" s="44" customFormat="1" ht="12.75">
      <c r="A208" s="10"/>
      <c r="B208" s="121">
        <v>30000</v>
      </c>
      <c r="C208" s="10" t="s">
        <v>69</v>
      </c>
      <c r="D208" s="10"/>
      <c r="E208" s="10"/>
      <c r="F208" s="17"/>
      <c r="G208" s="17"/>
      <c r="H208" s="40"/>
      <c r="I208" s="43"/>
      <c r="K208" s="2">
        <v>545</v>
      </c>
    </row>
    <row r="209" spans="1:11" s="14" customFormat="1" ht="12.75">
      <c r="A209" s="11"/>
      <c r="B209" s="119"/>
      <c r="C209" s="11"/>
      <c r="D209" s="11"/>
      <c r="E209" s="11"/>
      <c r="F209" s="29"/>
      <c r="G209" s="29"/>
      <c r="H209" s="28">
        <v>0</v>
      </c>
      <c r="I209" s="38">
        <v>0</v>
      </c>
      <c r="K209" s="2">
        <v>545</v>
      </c>
    </row>
    <row r="210" spans="1:11" s="44" customFormat="1" ht="12.75">
      <c r="A210" s="10"/>
      <c r="B210" s="121">
        <v>33250</v>
      </c>
      <c r="C210" s="10"/>
      <c r="D210" s="10"/>
      <c r="E210" s="10" t="s">
        <v>84</v>
      </c>
      <c r="F210" s="17"/>
      <c r="G210" s="17"/>
      <c r="H210" s="40">
        <v>0</v>
      </c>
      <c r="I210" s="43">
        <v>61.00917431192661</v>
      </c>
      <c r="K210" s="2">
        <v>545</v>
      </c>
    </row>
    <row r="211" spans="2:11" ht="12.75">
      <c r="B211" s="6"/>
      <c r="H211" s="5">
        <v>0</v>
      </c>
      <c r="I211" s="21">
        <v>0</v>
      </c>
      <c r="K211" s="2">
        <v>545</v>
      </c>
    </row>
    <row r="212" spans="1:11" s="44" customFormat="1" ht="12.75">
      <c r="A212" s="10"/>
      <c r="B212" s="189">
        <v>54450</v>
      </c>
      <c r="C212" s="10"/>
      <c r="D212" s="10" t="s">
        <v>506</v>
      </c>
      <c r="E212" s="10" t="s">
        <v>506</v>
      </c>
      <c r="F212" s="17"/>
      <c r="G212" s="17"/>
      <c r="H212" s="40">
        <v>0</v>
      </c>
      <c r="I212" s="43">
        <v>99.90825688073394</v>
      </c>
      <c r="K212" s="2">
        <v>545</v>
      </c>
    </row>
    <row r="213" spans="2:11" ht="12.75">
      <c r="B213" s="6"/>
      <c r="H213" s="5">
        <v>0</v>
      </c>
      <c r="I213" s="21">
        <v>0</v>
      </c>
      <c r="K213" s="2">
        <v>545</v>
      </c>
    </row>
    <row r="214" spans="1:11" s="44" customFormat="1" ht="12.75">
      <c r="A214" s="10"/>
      <c r="B214" s="189">
        <v>44300</v>
      </c>
      <c r="C214" s="10" t="s">
        <v>559</v>
      </c>
      <c r="D214" s="10"/>
      <c r="E214" s="10" t="s">
        <v>524</v>
      </c>
      <c r="F214" s="17"/>
      <c r="G214" s="17"/>
      <c r="H214" s="40">
        <v>0</v>
      </c>
      <c r="I214" s="43">
        <v>81.28440366972477</v>
      </c>
      <c r="K214" s="2">
        <v>545</v>
      </c>
    </row>
    <row r="215" spans="2:11" ht="12.75">
      <c r="B215" s="6"/>
      <c r="H215" s="5">
        <v>0</v>
      </c>
      <c r="I215" s="21">
        <v>0</v>
      </c>
      <c r="K215" s="2">
        <v>545</v>
      </c>
    </row>
    <row r="216" spans="1:11" ht="12.75">
      <c r="A216" s="10"/>
      <c r="B216" s="189">
        <v>28477</v>
      </c>
      <c r="C216" s="10" t="s">
        <v>533</v>
      </c>
      <c r="D216" s="10"/>
      <c r="E216" s="10"/>
      <c r="F216" s="17"/>
      <c r="G216" s="17"/>
      <c r="H216" s="40"/>
      <c r="I216" s="43">
        <v>6.901818181818181</v>
      </c>
      <c r="J216" s="44"/>
      <c r="K216" s="2">
        <v>545</v>
      </c>
    </row>
    <row r="217" spans="2:11" ht="12.75">
      <c r="B217" s="6"/>
      <c r="I217" s="21"/>
      <c r="K217" s="2">
        <v>545</v>
      </c>
    </row>
    <row r="218" spans="1:11" s="44" customFormat="1" ht="12.75">
      <c r="A218" s="10"/>
      <c r="B218" s="189">
        <v>176150</v>
      </c>
      <c r="C218" s="10"/>
      <c r="D218" s="10"/>
      <c r="E218" s="10" t="s">
        <v>528</v>
      </c>
      <c r="F218" s="17"/>
      <c r="G218" s="17"/>
      <c r="H218" s="40">
        <v>0</v>
      </c>
      <c r="I218" s="43">
        <v>323.2110091743119</v>
      </c>
      <c r="K218" s="2">
        <v>545</v>
      </c>
    </row>
    <row r="219" spans="2:11" ht="12.75">
      <c r="B219" s="6"/>
      <c r="H219" s="5">
        <v>0</v>
      </c>
      <c r="I219" s="21">
        <v>0</v>
      </c>
      <c r="K219" s="2">
        <v>545</v>
      </c>
    </row>
    <row r="220" spans="1:11" s="44" customFormat="1" ht="12.75">
      <c r="A220" s="10"/>
      <c r="B220" s="121">
        <v>30000</v>
      </c>
      <c r="C220" s="10" t="s">
        <v>597</v>
      </c>
      <c r="D220" s="10"/>
      <c r="E220" s="10"/>
      <c r="F220" s="17"/>
      <c r="G220" s="17"/>
      <c r="H220" s="40">
        <v>0</v>
      </c>
      <c r="I220" s="43">
        <v>55.04587155963303</v>
      </c>
      <c r="K220" s="2">
        <v>545</v>
      </c>
    </row>
    <row r="221" spans="9:11" ht="12.75">
      <c r="I221" s="21"/>
      <c r="K221" s="2">
        <v>545</v>
      </c>
    </row>
    <row r="222" spans="9:11" ht="12.75">
      <c r="I222" s="21"/>
      <c r="K222" s="2">
        <v>545</v>
      </c>
    </row>
    <row r="223" spans="8:11" ht="12.75">
      <c r="H223" s="5">
        <v>0</v>
      </c>
      <c r="I223" s="21">
        <v>0</v>
      </c>
      <c r="K223" s="2">
        <v>545</v>
      </c>
    </row>
    <row r="224" spans="1:11" s="74" customFormat="1" ht="13.5" thickBot="1">
      <c r="A224" s="70"/>
      <c r="B224" s="134">
        <v>13000</v>
      </c>
      <c r="C224" s="70"/>
      <c r="D224" s="116" t="s">
        <v>536</v>
      </c>
      <c r="E224" s="70"/>
      <c r="F224" s="71"/>
      <c r="G224" s="71"/>
      <c r="H224" s="72">
        <v>-13000</v>
      </c>
      <c r="I224" s="73">
        <v>23.853211009174313</v>
      </c>
      <c r="K224" s="2">
        <v>545</v>
      </c>
    </row>
    <row r="225" spans="2:11" ht="12.75">
      <c r="B225" s="123"/>
      <c r="H225" s="5">
        <v>0</v>
      </c>
      <c r="I225" s="21">
        <v>0</v>
      </c>
      <c r="K225" s="2">
        <v>545</v>
      </c>
    </row>
    <row r="226" spans="1:11" s="44" customFormat="1" ht="12.75">
      <c r="A226" s="10"/>
      <c r="B226" s="124">
        <v>13000</v>
      </c>
      <c r="C226" s="10" t="s">
        <v>67</v>
      </c>
      <c r="D226" s="10"/>
      <c r="E226" s="10"/>
      <c r="F226" s="17"/>
      <c r="G226" s="17"/>
      <c r="H226" s="40">
        <v>0</v>
      </c>
      <c r="I226" s="43">
        <v>23.853211009174313</v>
      </c>
      <c r="K226" s="2">
        <v>545</v>
      </c>
    </row>
    <row r="227" spans="8:11" ht="12.75">
      <c r="H227" s="5">
        <v>0</v>
      </c>
      <c r="I227" s="21">
        <v>0</v>
      </c>
      <c r="K227" s="2">
        <v>545</v>
      </c>
    </row>
    <row r="228" spans="8:11" ht="12.75">
      <c r="H228" s="5">
        <v>0</v>
      </c>
      <c r="I228" s="21">
        <v>0</v>
      </c>
      <c r="K228" s="2">
        <v>545</v>
      </c>
    </row>
    <row r="229" ht="12.75">
      <c r="K229" s="2">
        <v>545</v>
      </c>
    </row>
    <row r="230" ht="12.75">
      <c r="K230" s="2">
        <v>545</v>
      </c>
    </row>
    <row r="231" ht="12.75">
      <c r="K231" s="2">
        <v>545</v>
      </c>
    </row>
    <row r="232" spans="1:11" ht="12.75">
      <c r="A232" s="1">
        <v>15</v>
      </c>
      <c r="I232" s="21"/>
      <c r="K232" s="2">
        <v>545</v>
      </c>
    </row>
    <row r="233" spans="1:11" ht="12.75">
      <c r="A233" s="1" t="s">
        <v>899</v>
      </c>
      <c r="I233" s="21"/>
      <c r="K233" s="2">
        <v>545</v>
      </c>
    </row>
    <row r="234" spans="1:11" ht="13.5" thickBot="1">
      <c r="A234" s="1" t="s">
        <v>900</v>
      </c>
      <c r="B234" s="135">
        <v>8599478</v>
      </c>
      <c r="C234" s="116" t="s">
        <v>944</v>
      </c>
      <c r="H234" s="5">
        <v>0</v>
      </c>
      <c r="I234" s="136">
        <v>15778.85871559633</v>
      </c>
      <c r="K234" s="2">
        <v>545</v>
      </c>
    </row>
    <row r="235" spans="2:11" ht="12.75">
      <c r="B235" s="135"/>
      <c r="C235" s="129"/>
      <c r="I235" s="136"/>
      <c r="K235" s="2">
        <v>545</v>
      </c>
    </row>
    <row r="236" spans="1:11" ht="12.75">
      <c r="A236" s="1" t="s">
        <v>901</v>
      </c>
      <c r="B236" s="98" t="s">
        <v>902</v>
      </c>
      <c r="C236" s="102" t="s">
        <v>903</v>
      </c>
      <c r="D236" s="102"/>
      <c r="E236" s="102"/>
      <c r="F236" s="97"/>
      <c r="G236" s="97"/>
      <c r="H236" s="98"/>
      <c r="I236" s="137" t="s">
        <v>594</v>
      </c>
      <c r="K236" s="2">
        <v>545</v>
      </c>
    </row>
    <row r="237" spans="1:11" ht="12.75">
      <c r="A237" s="1" t="s">
        <v>904</v>
      </c>
      <c r="B237" s="138">
        <v>375103</v>
      </c>
      <c r="C237" s="139" t="s">
        <v>905</v>
      </c>
      <c r="D237" s="139" t="s">
        <v>906</v>
      </c>
      <c r="E237" s="139" t="s">
        <v>955</v>
      </c>
      <c r="F237" s="140"/>
      <c r="G237" s="140"/>
      <c r="H237" s="141">
        <v>-375103</v>
      </c>
      <c r="I237" s="137">
        <v>688.262385321101</v>
      </c>
      <c r="K237" s="2">
        <v>545</v>
      </c>
    </row>
    <row r="238" spans="2:11" ht="12.75">
      <c r="B238" s="142">
        <v>1720760</v>
      </c>
      <c r="C238" s="143" t="s">
        <v>907</v>
      </c>
      <c r="D238" s="143" t="s">
        <v>906</v>
      </c>
      <c r="E238" s="143" t="s">
        <v>955</v>
      </c>
      <c r="F238" s="144"/>
      <c r="G238" s="144"/>
      <c r="H238" s="141">
        <v>-2095863</v>
      </c>
      <c r="I238" s="137">
        <v>3157.3577981651374</v>
      </c>
      <c r="K238" s="2">
        <v>545</v>
      </c>
    </row>
    <row r="239" spans="2:11" ht="12.75">
      <c r="B239" s="145">
        <v>120000</v>
      </c>
      <c r="C239" s="146" t="s">
        <v>908</v>
      </c>
      <c r="D239" s="146" t="s">
        <v>909</v>
      </c>
      <c r="E239" s="147" t="s">
        <v>955</v>
      </c>
      <c r="F239" s="148"/>
      <c r="G239" s="148"/>
      <c r="H239" s="141">
        <v>-2215863</v>
      </c>
      <c r="I239" s="137">
        <v>220.1834862385321</v>
      </c>
      <c r="K239" s="2">
        <v>545</v>
      </c>
    </row>
    <row r="240" spans="1:11" s="154" customFormat="1" ht="12.75">
      <c r="A240" s="149"/>
      <c r="B240" s="150">
        <v>5034615</v>
      </c>
      <c r="C240" s="151" t="s">
        <v>910</v>
      </c>
      <c r="D240" s="151" t="s">
        <v>906</v>
      </c>
      <c r="E240" s="152" t="s">
        <v>955</v>
      </c>
      <c r="F240" s="153"/>
      <c r="G240" s="153"/>
      <c r="H240" s="141">
        <v>-7250478</v>
      </c>
      <c r="I240" s="137">
        <v>9237.825688073395</v>
      </c>
      <c r="K240" s="2">
        <v>545</v>
      </c>
    </row>
    <row r="241" spans="1:11" s="160" customFormat="1" ht="12.75">
      <c r="A241" s="155"/>
      <c r="B241" s="156">
        <v>134200</v>
      </c>
      <c r="C241" s="157" t="s">
        <v>911</v>
      </c>
      <c r="D241" s="157" t="s">
        <v>906</v>
      </c>
      <c r="E241" s="158" t="s">
        <v>955</v>
      </c>
      <c r="F241" s="159"/>
      <c r="G241" s="159"/>
      <c r="H241" s="141">
        <v>-7384678</v>
      </c>
      <c r="I241" s="137">
        <v>246.23853211009174</v>
      </c>
      <c r="K241" s="2">
        <v>545</v>
      </c>
    </row>
    <row r="242" spans="1:11" s="160" customFormat="1" ht="12.75">
      <c r="A242" s="155"/>
      <c r="B242" s="161">
        <v>811550</v>
      </c>
      <c r="C242" s="162" t="s">
        <v>912</v>
      </c>
      <c r="D242" s="162" t="s">
        <v>906</v>
      </c>
      <c r="E242" s="163" t="s">
        <v>955</v>
      </c>
      <c r="F242" s="159"/>
      <c r="G242" s="159"/>
      <c r="H242" s="141">
        <v>-8196228</v>
      </c>
      <c r="I242" s="137">
        <v>1489.0825688073394</v>
      </c>
      <c r="K242" s="2">
        <v>545</v>
      </c>
    </row>
    <row r="243" spans="1:11" s="160" customFormat="1" ht="12.75">
      <c r="A243" s="155"/>
      <c r="B243" s="250">
        <v>403250</v>
      </c>
      <c r="C243" s="251" t="s">
        <v>953</v>
      </c>
      <c r="D243" s="251" t="s">
        <v>906</v>
      </c>
      <c r="E243" s="252" t="s">
        <v>955</v>
      </c>
      <c r="F243" s="159"/>
      <c r="G243" s="159"/>
      <c r="H243" s="141">
        <v>-8599478</v>
      </c>
      <c r="I243" s="137">
        <v>739.9082568807339</v>
      </c>
      <c r="K243" s="2">
        <v>545</v>
      </c>
    </row>
    <row r="244" spans="2:11" ht="12.75">
      <c r="B244" s="164">
        <v>8599478</v>
      </c>
      <c r="C244" s="165" t="s">
        <v>913</v>
      </c>
      <c r="D244" s="143"/>
      <c r="E244" s="143"/>
      <c r="F244" s="144"/>
      <c r="G244" s="144"/>
      <c r="H244" s="141"/>
      <c r="I244" s="166">
        <v>15778.85871559633</v>
      </c>
      <c r="K244" s="2">
        <v>545</v>
      </c>
    </row>
    <row r="245" spans="1:11" ht="12.75">
      <c r="A245" s="1" t="s">
        <v>914</v>
      </c>
      <c r="I245" s="21"/>
      <c r="K245" s="2">
        <v>545</v>
      </c>
    </row>
    <row r="246" spans="2:11" ht="12.75">
      <c r="B246" s="167">
        <v>-50561</v>
      </c>
      <c r="C246" s="168" t="s">
        <v>905</v>
      </c>
      <c r="D246" s="168" t="s">
        <v>915</v>
      </c>
      <c r="E246" s="168"/>
      <c r="F246" s="169"/>
      <c r="G246" s="169"/>
      <c r="H246" s="5">
        <v>50561</v>
      </c>
      <c r="I246" s="21">
        <v>-93.63148148148149</v>
      </c>
      <c r="K246" s="39">
        <v>540</v>
      </c>
    </row>
    <row r="247" spans="2:11" ht="12.75">
      <c r="B247" s="123">
        <v>-1912771</v>
      </c>
      <c r="C247" s="168" t="s">
        <v>905</v>
      </c>
      <c r="D247" s="168" t="s">
        <v>916</v>
      </c>
      <c r="E247" s="168"/>
      <c r="F247" s="169" t="s">
        <v>537</v>
      </c>
      <c r="G247" s="169" t="s">
        <v>917</v>
      </c>
      <c r="H247" s="5">
        <v>1963332</v>
      </c>
      <c r="I247" s="21">
        <v>-3477.7654545454548</v>
      </c>
      <c r="K247" s="39">
        <v>550</v>
      </c>
    </row>
    <row r="248" spans="2:11" ht="12.75">
      <c r="B248" s="123">
        <v>1152600</v>
      </c>
      <c r="C248" s="168" t="s">
        <v>905</v>
      </c>
      <c r="D248" s="168" t="s">
        <v>918</v>
      </c>
      <c r="E248" s="168"/>
      <c r="F248" s="169"/>
      <c r="G248" s="169"/>
      <c r="H248" s="5">
        <v>810732</v>
      </c>
      <c r="I248" s="21">
        <v>2134.4444444444443</v>
      </c>
      <c r="K248" s="39">
        <v>540</v>
      </c>
    </row>
    <row r="249" spans="2:11" ht="12.75">
      <c r="B249" s="123">
        <v>2352750</v>
      </c>
      <c r="C249" s="168" t="s">
        <v>905</v>
      </c>
      <c r="D249" s="168" t="s">
        <v>919</v>
      </c>
      <c r="E249" s="168"/>
      <c r="F249" s="169"/>
      <c r="G249" s="169"/>
      <c r="H249" s="5">
        <v>-1542018</v>
      </c>
      <c r="I249" s="21">
        <v>4277.727272727273</v>
      </c>
      <c r="K249" s="39">
        <v>550</v>
      </c>
    </row>
    <row r="250" spans="2:11" ht="12.75">
      <c r="B250" s="123">
        <v>375103</v>
      </c>
      <c r="C250" s="168" t="s">
        <v>905</v>
      </c>
      <c r="D250" s="168" t="s">
        <v>945</v>
      </c>
      <c r="E250" s="168"/>
      <c r="F250" s="169"/>
      <c r="G250" s="169"/>
      <c r="H250" s="5">
        <v>-1917121</v>
      </c>
      <c r="I250" s="21">
        <v>688.262385321101</v>
      </c>
      <c r="K250" s="39">
        <v>545</v>
      </c>
    </row>
    <row r="251" spans="1:11" s="44" customFormat="1" ht="12.75">
      <c r="A251" s="10" t="s">
        <v>920</v>
      </c>
      <c r="B251" s="170">
        <v>1917121</v>
      </c>
      <c r="C251" s="171" t="s">
        <v>905</v>
      </c>
      <c r="D251" s="171" t="s">
        <v>946</v>
      </c>
      <c r="E251" s="171"/>
      <c r="F251" s="172" t="s">
        <v>537</v>
      </c>
      <c r="G251" s="172"/>
      <c r="H251" s="173">
        <v>0</v>
      </c>
      <c r="I251" s="43">
        <v>3517.6532110091744</v>
      </c>
      <c r="K251" s="44">
        <v>545</v>
      </c>
    </row>
    <row r="252" spans="1:11" ht="12.75">
      <c r="A252" s="1" t="s">
        <v>921</v>
      </c>
      <c r="B252" s="167"/>
      <c r="C252" s="174"/>
      <c r="D252" s="174"/>
      <c r="E252" s="174"/>
      <c r="F252" s="175"/>
      <c r="G252" s="175"/>
      <c r="H252" s="28"/>
      <c r="I252" s="21"/>
      <c r="J252" s="14"/>
      <c r="K252" s="2"/>
    </row>
    <row r="253" spans="2:11" ht="12.75">
      <c r="B253" s="176"/>
      <c r="C253" s="177"/>
      <c r="D253" s="177"/>
      <c r="E253" s="177"/>
      <c r="F253" s="178"/>
      <c r="G253" s="178"/>
      <c r="H253" s="28"/>
      <c r="I253" s="38"/>
      <c r="J253" s="14"/>
      <c r="K253" s="39"/>
    </row>
    <row r="254" spans="1:11" s="14" customFormat="1" ht="12.75">
      <c r="A254" s="11"/>
      <c r="B254" s="179"/>
      <c r="C254" s="180"/>
      <c r="D254" s="180"/>
      <c r="E254" s="180"/>
      <c r="F254" s="181"/>
      <c r="G254" s="181"/>
      <c r="H254" s="183"/>
      <c r="I254" s="185"/>
      <c r="K254" s="2"/>
    </row>
    <row r="255" spans="1:11" s="14" customFormat="1" ht="12.75">
      <c r="A255" s="11"/>
      <c r="B255" s="179"/>
      <c r="C255" s="180"/>
      <c r="D255" s="180"/>
      <c r="E255" s="180"/>
      <c r="F255" s="181"/>
      <c r="G255" s="181"/>
      <c r="H255" s="183">
        <v>0</v>
      </c>
      <c r="I255" s="185"/>
      <c r="K255" s="2"/>
    </row>
    <row r="256" spans="1:11" s="14" customFormat="1" ht="12.75">
      <c r="A256" s="11"/>
      <c r="B256" s="186">
        <v>-1373683</v>
      </c>
      <c r="C256" s="187" t="s">
        <v>922</v>
      </c>
      <c r="D256" s="187" t="s">
        <v>915</v>
      </c>
      <c r="E256" s="187"/>
      <c r="F256" s="188"/>
      <c r="G256" s="188"/>
      <c r="H256" s="182">
        <v>1373683</v>
      </c>
      <c r="I256" s="38">
        <v>-2543.857407407407</v>
      </c>
      <c r="K256" s="39">
        <v>540</v>
      </c>
    </row>
    <row r="257" spans="1:11" s="14" customFormat="1" ht="12.75">
      <c r="A257" s="11"/>
      <c r="B257" s="186">
        <v>883811</v>
      </c>
      <c r="C257" s="187" t="s">
        <v>922</v>
      </c>
      <c r="D257" s="187" t="s">
        <v>918</v>
      </c>
      <c r="E257" s="187"/>
      <c r="F257" s="188"/>
      <c r="G257" s="188"/>
      <c r="H257" s="183">
        <v>489872</v>
      </c>
      <c r="I257" s="38">
        <v>1636.687037037037</v>
      </c>
      <c r="K257" s="39">
        <v>540</v>
      </c>
    </row>
    <row r="258" spans="1:11" s="14" customFormat="1" ht="12.75">
      <c r="A258" s="11"/>
      <c r="B258" s="186">
        <v>489200</v>
      </c>
      <c r="C258" s="187" t="s">
        <v>922</v>
      </c>
      <c r="D258" s="187" t="s">
        <v>919</v>
      </c>
      <c r="E258" s="187"/>
      <c r="F258" s="188"/>
      <c r="G258" s="188"/>
      <c r="H258" s="183">
        <v>672</v>
      </c>
      <c r="I258" s="38">
        <v>889.4545454545455</v>
      </c>
      <c r="K258" s="39">
        <v>550</v>
      </c>
    </row>
    <row r="259" spans="1:11" s="14" customFormat="1" ht="12.75">
      <c r="A259" s="11"/>
      <c r="B259" s="186">
        <v>1720760</v>
      </c>
      <c r="C259" s="187" t="s">
        <v>922</v>
      </c>
      <c r="D259" s="187" t="s">
        <v>945</v>
      </c>
      <c r="E259" s="187"/>
      <c r="F259" s="188"/>
      <c r="G259" s="188"/>
      <c r="H259" s="183">
        <v>-1720088</v>
      </c>
      <c r="I259" s="38">
        <v>3157.3577981651374</v>
      </c>
      <c r="K259" s="39">
        <v>545</v>
      </c>
    </row>
    <row r="260" spans="1:11" s="44" customFormat="1" ht="12.75">
      <c r="A260" s="10"/>
      <c r="B260" s="189">
        <v>1720088</v>
      </c>
      <c r="C260" s="190" t="s">
        <v>922</v>
      </c>
      <c r="D260" s="190" t="s">
        <v>946</v>
      </c>
      <c r="E260" s="190"/>
      <c r="F260" s="191"/>
      <c r="G260" s="191"/>
      <c r="H260" s="184"/>
      <c r="I260" s="192">
        <v>3156.124770642202</v>
      </c>
      <c r="K260" s="45">
        <v>545</v>
      </c>
    </row>
    <row r="261" spans="1:11" s="14" customFormat="1" ht="12.75">
      <c r="A261" s="11"/>
      <c r="B261" s="179"/>
      <c r="C261" s="180"/>
      <c r="D261" s="180"/>
      <c r="E261" s="180"/>
      <c r="F261" s="181"/>
      <c r="G261" s="181"/>
      <c r="H261" s="183"/>
      <c r="I261" s="185"/>
      <c r="K261" s="2"/>
    </row>
    <row r="262" spans="1:11" s="14" customFormat="1" ht="12.75">
      <c r="A262" s="11"/>
      <c r="B262" s="193">
        <v>-118342</v>
      </c>
      <c r="C262" s="194" t="s">
        <v>908</v>
      </c>
      <c r="D262" s="194" t="s">
        <v>915</v>
      </c>
      <c r="E262" s="194"/>
      <c r="F262" s="195"/>
      <c r="G262" s="195"/>
      <c r="H262" s="182">
        <v>118342</v>
      </c>
      <c r="I262" s="21">
        <v>-219.15185185185186</v>
      </c>
      <c r="K262" s="39">
        <v>540</v>
      </c>
    </row>
    <row r="263" spans="1:11" s="14" customFormat="1" ht="12.75">
      <c r="A263" s="11"/>
      <c r="B263" s="193">
        <v>0</v>
      </c>
      <c r="C263" s="194" t="s">
        <v>908</v>
      </c>
      <c r="D263" s="194" t="s">
        <v>918</v>
      </c>
      <c r="E263" s="194"/>
      <c r="F263" s="195"/>
      <c r="G263" s="195"/>
      <c r="H263" s="183">
        <v>118342</v>
      </c>
      <c r="I263" s="21">
        <v>0</v>
      </c>
      <c r="K263" s="39">
        <v>540</v>
      </c>
    </row>
    <row r="264" spans="1:11" s="14" customFormat="1" ht="12.75">
      <c r="A264" s="11"/>
      <c r="B264" s="193">
        <v>0</v>
      </c>
      <c r="C264" s="194" t="s">
        <v>908</v>
      </c>
      <c r="D264" s="194" t="s">
        <v>919</v>
      </c>
      <c r="E264" s="194"/>
      <c r="F264" s="195"/>
      <c r="G264" s="195"/>
      <c r="H264" s="183">
        <v>118342</v>
      </c>
      <c r="I264" s="21">
        <v>0</v>
      </c>
      <c r="K264" s="39">
        <v>550</v>
      </c>
    </row>
    <row r="265" spans="1:11" s="14" customFormat="1" ht="12.75">
      <c r="A265" s="11"/>
      <c r="B265" s="193">
        <v>120000</v>
      </c>
      <c r="C265" s="194" t="s">
        <v>908</v>
      </c>
      <c r="D265" s="194" t="s">
        <v>945</v>
      </c>
      <c r="E265" s="194"/>
      <c r="F265" s="195"/>
      <c r="G265" s="195"/>
      <c r="H265" s="183">
        <v>-1658</v>
      </c>
      <c r="I265" s="21">
        <v>220.1834862385321</v>
      </c>
      <c r="K265" s="39">
        <v>545</v>
      </c>
    </row>
    <row r="266" spans="1:11" s="44" customFormat="1" ht="12.75">
      <c r="A266" s="10"/>
      <c r="B266" s="196">
        <v>1658</v>
      </c>
      <c r="C266" s="197" t="s">
        <v>908</v>
      </c>
      <c r="D266" s="197" t="s">
        <v>946</v>
      </c>
      <c r="E266" s="197"/>
      <c r="F266" s="198"/>
      <c r="G266" s="198"/>
      <c r="H266" s="199"/>
      <c r="I266" s="43">
        <v>3.0422018348623854</v>
      </c>
      <c r="K266" s="45">
        <v>545</v>
      </c>
    </row>
    <row r="267" spans="1:11" s="14" customFormat="1" ht="12.75">
      <c r="A267" s="11"/>
      <c r="B267" s="193"/>
      <c r="C267" s="194"/>
      <c r="D267" s="194"/>
      <c r="E267" s="194"/>
      <c r="F267" s="195"/>
      <c r="G267" s="195"/>
      <c r="H267" s="200"/>
      <c r="I267" s="38"/>
      <c r="K267" s="39"/>
    </row>
    <row r="268" spans="1:11" s="14" customFormat="1" ht="12.75">
      <c r="A268" s="11"/>
      <c r="B268" s="193"/>
      <c r="C268" s="194"/>
      <c r="D268" s="194"/>
      <c r="E268" s="194"/>
      <c r="F268" s="195"/>
      <c r="G268" s="195"/>
      <c r="H268" s="200"/>
      <c r="I268" s="38"/>
      <c r="K268" s="39"/>
    </row>
    <row r="269" spans="1:11" s="203" customFormat="1" ht="12.75">
      <c r="A269" s="201"/>
      <c r="B269" s="119">
        <v>-215595</v>
      </c>
      <c r="C269" s="201" t="s">
        <v>910</v>
      </c>
      <c r="D269" s="201" t="s">
        <v>915</v>
      </c>
      <c r="E269" s="201"/>
      <c r="F269" s="202"/>
      <c r="G269" s="202"/>
      <c r="H269" s="183">
        <v>215595</v>
      </c>
      <c r="I269" s="38">
        <v>-399.25</v>
      </c>
      <c r="K269" s="204">
        <v>540</v>
      </c>
    </row>
    <row r="270" spans="1:11" s="203" customFormat="1" ht="12.75">
      <c r="A270" s="201"/>
      <c r="B270" s="119">
        <v>-3870886</v>
      </c>
      <c r="C270" s="201" t="s">
        <v>910</v>
      </c>
      <c r="D270" s="201" t="s">
        <v>923</v>
      </c>
      <c r="E270" s="249" t="s">
        <v>947</v>
      </c>
      <c r="F270" s="202" t="s">
        <v>924</v>
      </c>
      <c r="G270" s="202"/>
      <c r="H270" s="183">
        <v>4086481</v>
      </c>
      <c r="I270" s="38">
        <v>-7168.3074074074075</v>
      </c>
      <c r="K270" s="204">
        <v>540</v>
      </c>
    </row>
    <row r="271" spans="1:11" s="203" customFormat="1" ht="12.75">
      <c r="A271" s="201"/>
      <c r="B271" s="119">
        <v>3650265</v>
      </c>
      <c r="C271" s="201" t="s">
        <v>910</v>
      </c>
      <c r="D271" s="201" t="s">
        <v>918</v>
      </c>
      <c r="E271" s="201"/>
      <c r="F271" s="202"/>
      <c r="G271" s="202"/>
      <c r="H271" s="183">
        <v>436216</v>
      </c>
      <c r="I271" s="38">
        <v>6759.75</v>
      </c>
      <c r="K271" s="204">
        <v>540</v>
      </c>
    </row>
    <row r="272" spans="1:11" s="203" customFormat="1" ht="12.75">
      <c r="A272" s="201"/>
      <c r="B272" s="119">
        <v>-5240000</v>
      </c>
      <c r="C272" s="201" t="s">
        <v>910</v>
      </c>
      <c r="D272" s="201" t="s">
        <v>916</v>
      </c>
      <c r="E272" s="201"/>
      <c r="F272" s="202" t="s">
        <v>924</v>
      </c>
      <c r="G272" s="202"/>
      <c r="H272" s="183">
        <v>5676216</v>
      </c>
      <c r="I272" s="38">
        <v>-9527.272727272728</v>
      </c>
      <c r="K272" s="204">
        <v>550</v>
      </c>
    </row>
    <row r="273" spans="1:11" s="203" customFormat="1" ht="12.75">
      <c r="A273" s="201"/>
      <c r="B273" s="119">
        <v>4476145</v>
      </c>
      <c r="C273" s="201" t="s">
        <v>910</v>
      </c>
      <c r="D273" s="201" t="s">
        <v>919</v>
      </c>
      <c r="E273" s="201"/>
      <c r="F273" s="202"/>
      <c r="G273" s="202"/>
      <c r="H273" s="183">
        <v>1200071</v>
      </c>
      <c r="I273" s="38">
        <v>8138.445454545455</v>
      </c>
      <c r="K273" s="204">
        <v>550</v>
      </c>
    </row>
    <row r="274" spans="1:11" s="203" customFormat="1" ht="12.75">
      <c r="A274" s="201"/>
      <c r="B274" s="119">
        <v>-3836000</v>
      </c>
      <c r="C274" s="201" t="s">
        <v>910</v>
      </c>
      <c r="D274" s="201" t="s">
        <v>948</v>
      </c>
      <c r="E274" s="201"/>
      <c r="F274" s="202" t="s">
        <v>924</v>
      </c>
      <c r="G274" s="202"/>
      <c r="H274" s="183">
        <v>5036071</v>
      </c>
      <c r="I274" s="38">
        <v>-7038.532110091744</v>
      </c>
      <c r="K274" s="204">
        <v>545</v>
      </c>
    </row>
    <row r="275" spans="1:11" s="203" customFormat="1" ht="12.75">
      <c r="A275" s="201"/>
      <c r="B275" s="119">
        <v>5034615</v>
      </c>
      <c r="C275" s="201" t="s">
        <v>910</v>
      </c>
      <c r="D275" s="201" t="s">
        <v>945</v>
      </c>
      <c r="E275" s="201"/>
      <c r="F275" s="202"/>
      <c r="G275" s="202"/>
      <c r="H275" s="183">
        <v>1456</v>
      </c>
      <c r="I275" s="38">
        <v>9237.825688073395</v>
      </c>
      <c r="K275" s="204">
        <v>545</v>
      </c>
    </row>
    <row r="276" spans="1:11" s="207" customFormat="1" ht="12.75">
      <c r="A276" s="205"/>
      <c r="B276" s="121">
        <v>-1456</v>
      </c>
      <c r="C276" s="205" t="s">
        <v>910</v>
      </c>
      <c r="D276" s="205" t="s">
        <v>946</v>
      </c>
      <c r="E276" s="205"/>
      <c r="F276" s="206"/>
      <c r="G276" s="206"/>
      <c r="H276" s="184"/>
      <c r="I276" s="43">
        <v>-2.671559633027523</v>
      </c>
      <c r="K276" s="208">
        <v>545</v>
      </c>
    </row>
    <row r="277" spans="1:11" s="203" customFormat="1" ht="12.75">
      <c r="A277" s="201"/>
      <c r="B277" s="119"/>
      <c r="C277" s="201"/>
      <c r="D277" s="201"/>
      <c r="E277" s="201"/>
      <c r="F277" s="202"/>
      <c r="G277" s="202"/>
      <c r="H277" s="209"/>
      <c r="I277" s="210"/>
      <c r="K277" s="204"/>
    </row>
    <row r="278" spans="1:11" s="215" customFormat="1" ht="12.75">
      <c r="A278" s="211"/>
      <c r="B278" s="212"/>
      <c r="C278" s="211"/>
      <c r="D278" s="211"/>
      <c r="E278" s="211"/>
      <c r="F278" s="213"/>
      <c r="G278" s="213"/>
      <c r="H278" s="182"/>
      <c r="I278" s="214"/>
      <c r="K278" s="216"/>
    </row>
    <row r="279" spans="1:11" s="215" customFormat="1" ht="12.75">
      <c r="A279" s="211"/>
      <c r="B279" s="212"/>
      <c r="C279" s="211"/>
      <c r="D279" s="211"/>
      <c r="E279" s="211"/>
      <c r="F279" s="213"/>
      <c r="G279" s="213"/>
      <c r="H279" s="182">
        <v>0</v>
      </c>
      <c r="I279" s="217">
        <v>0</v>
      </c>
      <c r="K279" s="218">
        <v>540</v>
      </c>
    </row>
    <row r="280" spans="1:11" s="215" customFormat="1" ht="12.75">
      <c r="A280" s="211"/>
      <c r="B280" s="212">
        <v>-854737</v>
      </c>
      <c r="C280" s="211" t="s">
        <v>911</v>
      </c>
      <c r="D280" s="211" t="s">
        <v>915</v>
      </c>
      <c r="E280" s="211"/>
      <c r="F280" s="213"/>
      <c r="G280" s="213"/>
      <c r="H280" s="182">
        <v>854737</v>
      </c>
      <c r="I280" s="217">
        <v>-1582.8462962962963</v>
      </c>
      <c r="K280" s="216">
        <v>540</v>
      </c>
    </row>
    <row r="281" spans="1:11" s="215" customFormat="1" ht="12.75">
      <c r="A281" s="211"/>
      <c r="B281" s="212">
        <v>0</v>
      </c>
      <c r="C281" s="211" t="s">
        <v>911</v>
      </c>
      <c r="D281" s="211" t="s">
        <v>918</v>
      </c>
      <c r="E281" s="211"/>
      <c r="F281" s="213"/>
      <c r="G281" s="213"/>
      <c r="H281" s="182">
        <v>854737</v>
      </c>
      <c r="I281" s="217">
        <v>0</v>
      </c>
      <c r="K281" s="216">
        <v>540</v>
      </c>
    </row>
    <row r="282" spans="1:11" s="215" customFormat="1" ht="12.75">
      <c r="A282" s="211"/>
      <c r="B282" s="212">
        <v>581669</v>
      </c>
      <c r="C282" s="211" t="s">
        <v>911</v>
      </c>
      <c r="D282" s="211" t="s">
        <v>919</v>
      </c>
      <c r="E282" s="211"/>
      <c r="F282" s="213"/>
      <c r="G282" s="213"/>
      <c r="H282" s="182">
        <v>273068</v>
      </c>
      <c r="I282" s="217">
        <v>1057.58</v>
      </c>
      <c r="K282" s="216">
        <v>550</v>
      </c>
    </row>
    <row r="283" spans="1:11" s="215" customFormat="1" ht="12.75">
      <c r="A283" s="211"/>
      <c r="B283" s="212">
        <v>134200</v>
      </c>
      <c r="C283" s="211" t="s">
        <v>911</v>
      </c>
      <c r="D283" s="211" t="s">
        <v>945</v>
      </c>
      <c r="E283" s="211"/>
      <c r="F283" s="213"/>
      <c r="G283" s="213"/>
      <c r="H283" s="182">
        <v>138868</v>
      </c>
      <c r="I283" s="217">
        <v>246.23853211009174</v>
      </c>
      <c r="K283" s="216">
        <v>545</v>
      </c>
    </row>
    <row r="284" spans="1:11" s="224" customFormat="1" ht="12.75">
      <c r="A284" s="219"/>
      <c r="B284" s="220">
        <v>-138868</v>
      </c>
      <c r="C284" s="219" t="s">
        <v>911</v>
      </c>
      <c r="D284" s="219" t="s">
        <v>946</v>
      </c>
      <c r="E284" s="219"/>
      <c r="F284" s="221"/>
      <c r="G284" s="221"/>
      <c r="H284" s="222"/>
      <c r="I284" s="223">
        <v>-254.80366972477063</v>
      </c>
      <c r="K284" s="225">
        <v>545</v>
      </c>
    </row>
    <row r="285" spans="1:11" s="215" customFormat="1" ht="12.75">
      <c r="A285" s="211"/>
      <c r="B285" s="212"/>
      <c r="C285" s="211"/>
      <c r="D285" s="211"/>
      <c r="E285" s="211"/>
      <c r="F285" s="213"/>
      <c r="G285" s="213"/>
      <c r="H285" s="182"/>
      <c r="I285" s="214"/>
      <c r="K285" s="216"/>
    </row>
    <row r="286" spans="1:11" s="215" customFormat="1" ht="12.75">
      <c r="A286" s="211"/>
      <c r="B286" s="212"/>
      <c r="C286" s="211"/>
      <c r="D286" s="211"/>
      <c r="E286" s="211"/>
      <c r="F286" s="213"/>
      <c r="G286" s="213"/>
      <c r="H286" s="182"/>
      <c r="I286" s="214"/>
      <c r="K286" s="216"/>
    </row>
    <row r="287" spans="1:11" s="231" customFormat="1" ht="12.75">
      <c r="A287" s="226"/>
      <c r="B287" s="227">
        <v>-13553085</v>
      </c>
      <c r="C287" s="226" t="s">
        <v>912</v>
      </c>
      <c r="D287" s="226" t="s">
        <v>925</v>
      </c>
      <c r="E287" s="226"/>
      <c r="F287" s="228" t="s">
        <v>364</v>
      </c>
      <c r="G287" s="228" t="s">
        <v>926</v>
      </c>
      <c r="H287" s="229">
        <v>13553085</v>
      </c>
      <c r="I287" s="230">
        <v>-25098.305555555555</v>
      </c>
      <c r="K287" s="232">
        <v>540</v>
      </c>
    </row>
    <row r="288" spans="1:11" s="231" customFormat="1" ht="12.75">
      <c r="A288" s="226"/>
      <c r="B288" s="227">
        <v>460805</v>
      </c>
      <c r="C288" s="226" t="s">
        <v>912</v>
      </c>
      <c r="D288" s="226" t="s">
        <v>918</v>
      </c>
      <c r="E288" s="226"/>
      <c r="F288" s="228"/>
      <c r="G288" s="228"/>
      <c r="H288" s="229">
        <v>13092280</v>
      </c>
      <c r="I288" s="230">
        <v>853.3425925925926</v>
      </c>
      <c r="K288" s="232">
        <v>540</v>
      </c>
    </row>
    <row r="289" spans="1:11" s="231" customFormat="1" ht="12.75">
      <c r="A289" s="226"/>
      <c r="B289" s="227">
        <v>1632135</v>
      </c>
      <c r="C289" s="226" t="s">
        <v>912</v>
      </c>
      <c r="D289" s="226" t="s">
        <v>919</v>
      </c>
      <c r="E289" s="226"/>
      <c r="F289" s="228"/>
      <c r="G289" s="228"/>
      <c r="H289" s="229">
        <v>11460145</v>
      </c>
      <c r="I289" s="230">
        <v>2967.518181818182</v>
      </c>
      <c r="K289" s="232">
        <v>550</v>
      </c>
    </row>
    <row r="290" spans="1:11" s="231" customFormat="1" ht="12.75">
      <c r="A290" s="226"/>
      <c r="B290" s="227">
        <v>811550</v>
      </c>
      <c r="C290" s="226" t="s">
        <v>912</v>
      </c>
      <c r="D290" s="226" t="s">
        <v>945</v>
      </c>
      <c r="E290" s="226"/>
      <c r="F290" s="228"/>
      <c r="G290" s="228"/>
      <c r="H290" s="229">
        <v>10648595</v>
      </c>
      <c r="I290" s="230">
        <v>1489.0825688073394</v>
      </c>
      <c r="K290" s="232">
        <v>545</v>
      </c>
    </row>
    <row r="291" spans="1:11" s="238" customFormat="1" ht="12.75">
      <c r="A291" s="233"/>
      <c r="B291" s="234">
        <v>-11460145</v>
      </c>
      <c r="C291" s="233" t="s">
        <v>912</v>
      </c>
      <c r="D291" s="233" t="s">
        <v>946</v>
      </c>
      <c r="E291" s="233"/>
      <c r="F291" s="235"/>
      <c r="G291" s="235"/>
      <c r="H291" s="236"/>
      <c r="I291" s="237">
        <v>-21027.788990825688</v>
      </c>
      <c r="K291" s="239">
        <v>545</v>
      </c>
    </row>
    <row r="292" spans="1:11" s="215" customFormat="1" ht="12.75">
      <c r="A292" s="211"/>
      <c r="B292" s="212"/>
      <c r="C292" s="211"/>
      <c r="D292" s="211"/>
      <c r="E292" s="211"/>
      <c r="F292" s="213"/>
      <c r="G292" s="213"/>
      <c r="H292" s="182"/>
      <c r="I292" s="214"/>
      <c r="K292" s="216"/>
    </row>
    <row r="293" spans="1:11" s="215" customFormat="1" ht="12.75">
      <c r="A293" s="211"/>
      <c r="B293" s="212"/>
      <c r="C293" s="211"/>
      <c r="D293" s="211"/>
      <c r="E293" s="211"/>
      <c r="F293" s="213"/>
      <c r="G293" s="213"/>
      <c r="H293" s="182"/>
      <c r="I293" s="214"/>
      <c r="K293" s="216"/>
    </row>
    <row r="294" spans="1:11" s="258" customFormat="1" ht="12.75">
      <c r="A294" s="253"/>
      <c r="B294" s="254">
        <v>-1064658</v>
      </c>
      <c r="C294" s="253" t="s">
        <v>953</v>
      </c>
      <c r="D294" s="253" t="s">
        <v>948</v>
      </c>
      <c r="E294" s="253"/>
      <c r="F294" s="255" t="s">
        <v>954</v>
      </c>
      <c r="G294" s="255"/>
      <c r="H294" s="256">
        <v>1064658</v>
      </c>
      <c r="I294" s="257">
        <v>-1953.5009174311926</v>
      </c>
      <c r="K294" s="259">
        <v>545</v>
      </c>
    </row>
    <row r="295" spans="1:11" s="258" customFormat="1" ht="12.75">
      <c r="A295" s="253"/>
      <c r="B295" s="254">
        <v>403250</v>
      </c>
      <c r="C295" s="253" t="s">
        <v>953</v>
      </c>
      <c r="D295" s="253" t="s">
        <v>945</v>
      </c>
      <c r="E295" s="253"/>
      <c r="F295" s="255"/>
      <c r="G295" s="255"/>
      <c r="H295" s="256">
        <v>661408</v>
      </c>
      <c r="I295" s="257">
        <v>739.9082568807339</v>
      </c>
      <c r="K295" s="259">
        <v>545</v>
      </c>
    </row>
    <row r="296" spans="1:11" s="265" customFormat="1" ht="12.75">
      <c r="A296" s="260"/>
      <c r="B296" s="261">
        <v>-661408</v>
      </c>
      <c r="C296" s="260" t="s">
        <v>953</v>
      </c>
      <c r="D296" s="260" t="s">
        <v>946</v>
      </c>
      <c r="E296" s="260"/>
      <c r="F296" s="262"/>
      <c r="G296" s="262"/>
      <c r="H296" s="263"/>
      <c r="I296" s="264">
        <v>-1213.5926605504587</v>
      </c>
      <c r="K296" s="266">
        <v>545</v>
      </c>
    </row>
    <row r="297" spans="1:11" s="215" customFormat="1" ht="12.75">
      <c r="A297" s="211"/>
      <c r="B297" s="212"/>
      <c r="C297" s="211"/>
      <c r="D297" s="211"/>
      <c r="E297" s="211"/>
      <c r="F297" s="213"/>
      <c r="G297" s="213"/>
      <c r="H297" s="182"/>
      <c r="I297" s="214"/>
      <c r="K297" s="216"/>
    </row>
    <row r="298" spans="1:11" s="203" customFormat="1" ht="12.75">
      <c r="A298" s="201"/>
      <c r="B298" s="119"/>
      <c r="C298" s="201"/>
      <c r="D298" s="201"/>
      <c r="E298" s="201"/>
      <c r="F298" s="202"/>
      <c r="G298" s="202"/>
      <c r="H298" s="183"/>
      <c r="I298" s="38"/>
      <c r="K298" s="204"/>
    </row>
    <row r="299" spans="1:11" s="203" customFormat="1" ht="12.75">
      <c r="A299" s="201"/>
      <c r="B299" s="119"/>
      <c r="C299" s="201"/>
      <c r="D299" s="201"/>
      <c r="E299" s="201"/>
      <c r="F299" s="202"/>
      <c r="G299" s="202"/>
      <c r="H299" s="183"/>
      <c r="I299" s="38"/>
      <c r="K299" s="204"/>
    </row>
    <row r="300" spans="2:11" ht="12.75">
      <c r="B300" s="179"/>
      <c r="C300" s="180"/>
      <c r="D300" s="180"/>
      <c r="E300" s="180"/>
      <c r="F300" s="181"/>
      <c r="G300" s="181"/>
      <c r="H300" s="28">
        <v>0</v>
      </c>
      <c r="I300" s="38"/>
      <c r="J300" s="14"/>
      <c r="K300" s="2">
        <v>545</v>
      </c>
    </row>
    <row r="301" spans="1:11" ht="13.5" thickBot="1">
      <c r="A301" s="1" t="s">
        <v>927</v>
      </c>
      <c r="B301" s="240">
        <v>525000</v>
      </c>
      <c r="C301" s="116" t="s">
        <v>928</v>
      </c>
      <c r="D301" s="116"/>
      <c r="E301" s="116"/>
      <c r="F301" s="117"/>
      <c r="G301" s="117"/>
      <c r="H301" s="115">
        <v>-525000</v>
      </c>
      <c r="I301" s="21">
        <v>963.302752293578</v>
      </c>
      <c r="J301" s="241"/>
      <c r="K301" s="2">
        <v>545</v>
      </c>
    </row>
    <row r="302" spans="1:11" ht="12.75">
      <c r="A302" s="1" t="s">
        <v>929</v>
      </c>
      <c r="B302" s="132"/>
      <c r="H302" s="5">
        <v>0</v>
      </c>
      <c r="I302" s="21">
        <v>0</v>
      </c>
      <c r="K302" s="2">
        <v>545</v>
      </c>
    </row>
    <row r="303" spans="1:11" ht="12.75">
      <c r="A303" s="1" t="s">
        <v>930</v>
      </c>
      <c r="B303" s="132">
        <v>525000</v>
      </c>
      <c r="C303" s="1" t="s">
        <v>931</v>
      </c>
      <c r="D303" s="1" t="s">
        <v>932</v>
      </c>
      <c r="F303" s="26" t="s">
        <v>933</v>
      </c>
      <c r="G303" s="26" t="s">
        <v>934</v>
      </c>
      <c r="H303" s="5">
        <v>-525000</v>
      </c>
      <c r="I303" s="21">
        <v>963.302752293578</v>
      </c>
      <c r="K303" s="2">
        <v>545</v>
      </c>
    </row>
    <row r="304" spans="1:11" ht="12.75">
      <c r="A304" s="1" t="s">
        <v>935</v>
      </c>
      <c r="B304" s="242">
        <v>525000</v>
      </c>
      <c r="C304" s="10"/>
      <c r="D304" s="10" t="s">
        <v>932</v>
      </c>
      <c r="E304" s="10"/>
      <c r="F304" s="17"/>
      <c r="G304" s="17"/>
      <c r="H304" s="40">
        <v>0</v>
      </c>
      <c r="I304" s="43">
        <v>963.302752293578</v>
      </c>
      <c r="J304" s="44"/>
      <c r="K304" s="2">
        <v>545</v>
      </c>
    </row>
    <row r="305" spans="1:11" ht="12.75">
      <c r="A305" s="1" t="s">
        <v>936</v>
      </c>
      <c r="H305" s="5">
        <v>0</v>
      </c>
      <c r="I305" s="21">
        <v>0</v>
      </c>
      <c r="K305" s="2">
        <v>545</v>
      </c>
    </row>
    <row r="306" spans="1:11" ht="12.75">
      <c r="A306" s="1" t="s">
        <v>937</v>
      </c>
      <c r="H306" s="5">
        <v>0</v>
      </c>
      <c r="I306" s="21">
        <v>0</v>
      </c>
      <c r="K306" s="2">
        <v>545</v>
      </c>
    </row>
    <row r="307" spans="1:11" ht="12.75">
      <c r="A307" s="1" t="s">
        <v>938</v>
      </c>
      <c r="H307" s="5">
        <v>0</v>
      </c>
      <c r="I307" s="21">
        <v>0</v>
      </c>
      <c r="K307" s="2">
        <v>545</v>
      </c>
    </row>
    <row r="308" spans="1:11" ht="12.75">
      <c r="A308" s="1" t="s">
        <v>939</v>
      </c>
      <c r="C308" s="243" t="s">
        <v>951</v>
      </c>
      <c r="H308" s="5">
        <v>0</v>
      </c>
      <c r="I308" s="21">
        <v>0</v>
      </c>
      <c r="K308" s="2">
        <v>545</v>
      </c>
    </row>
    <row r="309" spans="1:11" s="268" customFormat="1" ht="12.75">
      <c r="A309" s="267"/>
      <c r="B309" s="254"/>
      <c r="C309" s="253"/>
      <c r="D309" s="253"/>
      <c r="E309" s="253" t="s">
        <v>950</v>
      </c>
      <c r="F309" s="255"/>
      <c r="G309" s="255"/>
      <c r="H309" s="254"/>
      <c r="I309" s="257"/>
      <c r="J309" s="258"/>
      <c r="K309" s="259"/>
    </row>
    <row r="310" spans="1:11" s="268" customFormat="1" ht="12.75">
      <c r="A310" s="267"/>
      <c r="B310" s="256">
        <v>-1082546</v>
      </c>
      <c r="C310" s="254" t="s">
        <v>940</v>
      </c>
      <c r="D310" s="253"/>
      <c r="E310" s="253" t="s">
        <v>952</v>
      </c>
      <c r="F310" s="255"/>
      <c r="G310" s="255" t="s">
        <v>86</v>
      </c>
      <c r="H310" s="254"/>
      <c r="I310" s="269">
        <v>-2000</v>
      </c>
      <c r="J310" s="258"/>
      <c r="K310" s="259">
        <v>541.273</v>
      </c>
    </row>
    <row r="311" spans="1:11" s="268" customFormat="1" ht="12.75">
      <c r="A311" s="267"/>
      <c r="B311" s="254">
        <v>15000</v>
      </c>
      <c r="C311" s="253" t="s">
        <v>941</v>
      </c>
      <c r="D311" s="253"/>
      <c r="E311" s="253"/>
      <c r="F311" s="255"/>
      <c r="G311" s="255" t="s">
        <v>86</v>
      </c>
      <c r="H311" s="254"/>
      <c r="I311" s="270">
        <v>27.51278886135572</v>
      </c>
      <c r="J311" s="258"/>
      <c r="K311" s="259">
        <v>545.201</v>
      </c>
    </row>
    <row r="312" spans="1:11" s="268" customFormat="1" ht="12.75">
      <c r="A312" s="267"/>
      <c r="B312" s="254">
        <v>2888</v>
      </c>
      <c r="C312" s="253" t="s">
        <v>942</v>
      </c>
      <c r="D312" s="253"/>
      <c r="E312" s="253"/>
      <c r="F312" s="255"/>
      <c r="G312" s="255" t="s">
        <v>86</v>
      </c>
      <c r="H312" s="254"/>
      <c r="I312" s="270">
        <v>5.297128948773021</v>
      </c>
      <c r="J312" s="258"/>
      <c r="K312" s="259">
        <v>545.201</v>
      </c>
    </row>
    <row r="313" spans="1:11" s="268" customFormat="1" ht="12.75">
      <c r="A313" s="267"/>
      <c r="B313" s="271">
        <v>-1064658</v>
      </c>
      <c r="C313" s="272" t="s">
        <v>943</v>
      </c>
      <c r="D313" s="253"/>
      <c r="E313" s="253"/>
      <c r="F313" s="255"/>
      <c r="G313" s="255" t="s">
        <v>86</v>
      </c>
      <c r="H313" s="254"/>
      <c r="I313" s="273">
        <v>-1953.5009174311926</v>
      </c>
      <c r="J313" s="258"/>
      <c r="K313" s="259">
        <v>545</v>
      </c>
    </row>
    <row r="314" spans="1:9" s="246" customFormat="1" ht="12.75">
      <c r="A314" s="244"/>
      <c r="B314" s="132"/>
      <c r="C314" s="244"/>
      <c r="D314" s="244"/>
      <c r="E314" s="244"/>
      <c r="F314" s="247"/>
      <c r="G314" s="247"/>
      <c r="H314" s="132"/>
      <c r="I314" s="248"/>
    </row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3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17" sqref="J17"/>
    </sheetView>
  </sheetViews>
  <sheetFormatPr defaultColWidth="0" defaultRowHeight="12.75" zeroHeight="1"/>
  <cols>
    <col min="1" max="1" width="5.140625" style="1" customWidth="1"/>
    <col min="2" max="2" width="10.2812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6" customWidth="1"/>
    <col min="7" max="7" width="6.8515625" style="26" customWidth="1"/>
    <col min="8" max="8" width="10.140625" style="5" customWidth="1"/>
    <col min="9" max="9" width="8.28125" style="4" customWidth="1"/>
    <col min="10" max="10" width="18.28125" style="0" customWidth="1"/>
    <col min="11" max="11" width="9.8515625" style="0" customWidth="1"/>
    <col min="12" max="16384" width="9.8515625" style="0" hidden="1" customWidth="1"/>
  </cols>
  <sheetData>
    <row r="1" spans="1:9" ht="15.75" customHeight="1">
      <c r="A1" s="16" t="s">
        <v>78</v>
      </c>
      <c r="B1" s="7"/>
      <c r="C1" s="8"/>
      <c r="D1" s="8"/>
      <c r="E1" s="9"/>
      <c r="F1" s="8"/>
      <c r="G1" s="8"/>
      <c r="H1" s="7"/>
      <c r="I1" s="3"/>
    </row>
    <row r="2" spans="1:9" ht="17.25" customHeight="1">
      <c r="A2" s="10"/>
      <c r="B2" s="296" t="s">
        <v>898</v>
      </c>
      <c r="C2" s="296"/>
      <c r="D2" s="296"/>
      <c r="E2" s="296"/>
      <c r="F2" s="296"/>
      <c r="G2" s="296"/>
      <c r="H2" s="296"/>
      <c r="I2" s="20"/>
    </row>
    <row r="3" spans="1:9" s="14" customFormat="1" ht="18" customHeight="1">
      <c r="A3" s="11"/>
      <c r="B3" s="12"/>
      <c r="C3" s="12"/>
      <c r="D3" s="12"/>
      <c r="E3" s="12"/>
      <c r="F3" s="12"/>
      <c r="G3" s="12"/>
      <c r="H3" s="12"/>
      <c r="I3" s="13"/>
    </row>
    <row r="4" spans="1:9" ht="15" customHeight="1">
      <c r="A4" s="10"/>
      <c r="B4" s="18" t="s">
        <v>70</v>
      </c>
      <c r="C4" s="17" t="s">
        <v>76</v>
      </c>
      <c r="D4" s="17" t="s">
        <v>71</v>
      </c>
      <c r="E4" s="17" t="s">
        <v>77</v>
      </c>
      <c r="F4" s="17" t="s">
        <v>72</v>
      </c>
      <c r="G4" s="15" t="s">
        <v>74</v>
      </c>
      <c r="H4" s="18" t="s">
        <v>73</v>
      </c>
      <c r="I4" s="19" t="s">
        <v>75</v>
      </c>
    </row>
    <row r="5" spans="1:11" ht="18.75" customHeight="1">
      <c r="A5" s="22"/>
      <c r="B5" s="22" t="s">
        <v>949</v>
      </c>
      <c r="C5" s="22"/>
      <c r="D5" s="22"/>
      <c r="E5" s="22"/>
      <c r="F5" s="27"/>
      <c r="G5" s="25"/>
      <c r="H5" s="23">
        <v>0</v>
      </c>
      <c r="I5" s="24">
        <v>545</v>
      </c>
      <c r="K5" s="2">
        <v>545</v>
      </c>
    </row>
    <row r="6" spans="2:11" ht="12.75">
      <c r="B6" s="28"/>
      <c r="C6" s="11"/>
      <c r="D6" s="11"/>
      <c r="E6" s="11"/>
      <c r="F6" s="29"/>
      <c r="H6" s="5">
        <f>H5-B6</f>
        <v>0</v>
      </c>
      <c r="I6" s="21">
        <f>+B6/K6</f>
        <v>0</v>
      </c>
      <c r="K6" s="2">
        <v>545</v>
      </c>
    </row>
    <row r="7" spans="9:11" ht="12.75">
      <c r="I7" s="21"/>
      <c r="K7" s="2">
        <v>545</v>
      </c>
    </row>
    <row r="8" spans="9:11" ht="12.75">
      <c r="I8" s="21"/>
      <c r="K8" s="2">
        <v>545</v>
      </c>
    </row>
    <row r="9" spans="1:11" ht="12.75">
      <c r="A9" s="86"/>
      <c r="B9" s="87" t="s">
        <v>593</v>
      </c>
      <c r="C9" s="88"/>
      <c r="D9" s="88" t="s">
        <v>592</v>
      </c>
      <c r="E9" s="88" t="s">
        <v>595</v>
      </c>
      <c r="F9" s="89"/>
      <c r="G9" s="90"/>
      <c r="H9" s="91"/>
      <c r="I9" s="92" t="s">
        <v>594</v>
      </c>
      <c r="J9" s="93"/>
      <c r="K9" s="2">
        <v>545</v>
      </c>
    </row>
    <row r="10" spans="1:12" ht="12.75">
      <c r="A10" s="86"/>
      <c r="B10" s="87">
        <f>+B22</f>
        <v>1739800</v>
      </c>
      <c r="C10" s="94"/>
      <c r="D10" s="88" t="s">
        <v>430</v>
      </c>
      <c r="E10" s="95" t="s">
        <v>735</v>
      </c>
      <c r="F10" s="96"/>
      <c r="G10" s="97"/>
      <c r="H10" s="98">
        <f>+H9-B10</f>
        <v>-1739800</v>
      </c>
      <c r="I10" s="99">
        <f>+B10/K10</f>
        <v>3192.293577981651</v>
      </c>
      <c r="J10" s="2"/>
      <c r="K10" s="2">
        <v>545</v>
      </c>
      <c r="L10" s="100"/>
    </row>
    <row r="11" spans="1:12" ht="12.75">
      <c r="A11" s="86"/>
      <c r="B11" s="87">
        <f>+B732</f>
        <v>1140750</v>
      </c>
      <c r="C11" s="94"/>
      <c r="D11" s="88" t="s">
        <v>326</v>
      </c>
      <c r="E11" s="95" t="s">
        <v>736</v>
      </c>
      <c r="F11" s="96"/>
      <c r="G11" s="97"/>
      <c r="H11" s="98">
        <f aca="true" t="shared" si="0" ref="H11:H17">+H10-B11</f>
        <v>-2880550</v>
      </c>
      <c r="I11" s="99">
        <f aca="true" t="shared" si="1" ref="I11:I18">+B11/K11</f>
        <v>2093.119266055046</v>
      </c>
      <c r="J11" s="2"/>
      <c r="K11" s="2">
        <v>545</v>
      </c>
      <c r="L11" s="100"/>
    </row>
    <row r="12" spans="1:12" ht="12.75">
      <c r="A12" s="86"/>
      <c r="B12" s="87">
        <f>+B844</f>
        <v>1628778</v>
      </c>
      <c r="C12" s="94"/>
      <c r="D12" s="88" t="s">
        <v>441</v>
      </c>
      <c r="E12" s="95" t="s">
        <v>958</v>
      </c>
      <c r="F12" s="96"/>
      <c r="G12" s="97"/>
      <c r="H12" s="98">
        <f t="shared" si="0"/>
        <v>-4509328</v>
      </c>
      <c r="I12" s="99">
        <f t="shared" si="1"/>
        <v>2988.5834862385323</v>
      </c>
      <c r="J12" s="2"/>
      <c r="K12" s="2">
        <v>545</v>
      </c>
      <c r="L12" s="100"/>
    </row>
    <row r="13" spans="1:12" ht="12.75">
      <c r="A13" s="86"/>
      <c r="B13" s="87">
        <f>+B1152</f>
        <v>1672890</v>
      </c>
      <c r="C13" s="94"/>
      <c r="D13" s="88" t="s">
        <v>468</v>
      </c>
      <c r="E13" s="95" t="s">
        <v>860</v>
      </c>
      <c r="F13" s="96"/>
      <c r="G13" s="97"/>
      <c r="H13" s="98">
        <f t="shared" si="0"/>
        <v>-6182218</v>
      </c>
      <c r="I13" s="99">
        <f t="shared" si="1"/>
        <v>3069.5229357798166</v>
      </c>
      <c r="J13" s="2"/>
      <c r="K13" s="2">
        <v>545</v>
      </c>
      <c r="L13" s="100"/>
    </row>
    <row r="14" spans="1:12" ht="12.75">
      <c r="A14" s="86"/>
      <c r="B14" s="87">
        <f>+B1412</f>
        <v>381833</v>
      </c>
      <c r="C14" s="94"/>
      <c r="D14" s="88" t="s">
        <v>578</v>
      </c>
      <c r="E14" s="95" t="s">
        <v>737</v>
      </c>
      <c r="F14" s="96"/>
      <c r="G14" s="97"/>
      <c r="H14" s="98">
        <f t="shared" si="0"/>
        <v>-6564051</v>
      </c>
      <c r="I14" s="99">
        <f t="shared" si="1"/>
        <v>700.6110091743119</v>
      </c>
      <c r="J14" s="2"/>
      <c r="K14" s="2">
        <v>545</v>
      </c>
      <c r="L14" s="100"/>
    </row>
    <row r="15" spans="1:12" ht="12.75">
      <c r="A15" s="86"/>
      <c r="B15" s="87">
        <f>+B1432</f>
        <v>1625800</v>
      </c>
      <c r="C15" s="94"/>
      <c r="D15" s="88" t="s">
        <v>492</v>
      </c>
      <c r="E15" s="94" t="s">
        <v>596</v>
      </c>
      <c r="F15" s="96"/>
      <c r="G15" s="97"/>
      <c r="H15" s="98">
        <f t="shared" si="0"/>
        <v>-8189851</v>
      </c>
      <c r="I15" s="99">
        <f t="shared" si="1"/>
        <v>2983.119266055046</v>
      </c>
      <c r="J15" s="2"/>
      <c r="K15" s="2">
        <v>545</v>
      </c>
      <c r="L15" s="100"/>
    </row>
    <row r="16" spans="1:12" ht="12.75">
      <c r="A16" s="86"/>
      <c r="B16" s="87">
        <f>+B1532</f>
        <v>396627</v>
      </c>
      <c r="C16" s="94"/>
      <c r="D16" s="88" t="s">
        <v>506</v>
      </c>
      <c r="E16" s="94"/>
      <c r="F16" s="96"/>
      <c r="G16" s="97"/>
      <c r="H16" s="98">
        <f t="shared" si="0"/>
        <v>-8586478</v>
      </c>
      <c r="I16" s="99">
        <f t="shared" si="1"/>
        <v>727.7559633027523</v>
      </c>
      <c r="J16" s="2"/>
      <c r="K16" s="2">
        <v>545</v>
      </c>
      <c r="L16" s="100"/>
    </row>
    <row r="17" spans="1:12" ht="12.75">
      <c r="A17" s="86"/>
      <c r="B17" s="87">
        <f>+B1642</f>
        <v>13000</v>
      </c>
      <c r="C17" s="94"/>
      <c r="D17" s="88" t="s">
        <v>536</v>
      </c>
      <c r="E17" s="94"/>
      <c r="F17" s="96"/>
      <c r="G17" s="97"/>
      <c r="H17" s="98">
        <f t="shared" si="0"/>
        <v>-8599478</v>
      </c>
      <c r="I17" s="99">
        <f t="shared" si="1"/>
        <v>23.853211009174313</v>
      </c>
      <c r="J17" s="2"/>
      <c r="K17" s="2">
        <v>545</v>
      </c>
      <c r="L17" s="100"/>
    </row>
    <row r="18" spans="1:12" ht="12.75">
      <c r="A18" s="86"/>
      <c r="B18" s="91">
        <f>SUM(B10:B17)</f>
        <v>8599478</v>
      </c>
      <c r="C18" s="101" t="s">
        <v>68</v>
      </c>
      <c r="D18" s="102"/>
      <c r="E18" s="102"/>
      <c r="F18" s="97"/>
      <c r="G18" s="97"/>
      <c r="H18" s="98">
        <v>0</v>
      </c>
      <c r="I18" s="295">
        <f t="shared" si="1"/>
        <v>15778.85871559633</v>
      </c>
      <c r="J18" s="2"/>
      <c r="K18" s="2">
        <v>545</v>
      </c>
      <c r="L18" s="100"/>
    </row>
    <row r="19" spans="9:11" ht="12.75">
      <c r="I19" s="21"/>
      <c r="K19" s="2">
        <v>545</v>
      </c>
    </row>
    <row r="20" spans="2:11" ht="12.75">
      <c r="B20" s="28"/>
      <c r="C20" s="11"/>
      <c r="D20" s="11"/>
      <c r="E20" s="11"/>
      <c r="F20" s="29"/>
      <c r="I20" s="21"/>
      <c r="K20" s="2">
        <v>545</v>
      </c>
    </row>
    <row r="21" spans="4:11" ht="12.75">
      <c r="D21" s="11"/>
      <c r="H21" s="5">
        <f>H6-B21</f>
        <v>0</v>
      </c>
      <c r="I21" s="21">
        <f aca="true" t="shared" si="2" ref="I21:I71">+B21/K21</f>
        <v>0</v>
      </c>
      <c r="K21" s="2">
        <v>545</v>
      </c>
    </row>
    <row r="22" spans="1:256" s="103" customFormat="1" ht="13.5" thickBot="1">
      <c r="A22" s="70"/>
      <c r="B22" s="72">
        <f>+B25+B46+B68+B118+B152+B195+B258+B294+B354+B469+B511+B540+B577+B624+B662+B723</f>
        <v>1739800</v>
      </c>
      <c r="C22" s="70"/>
      <c r="D22" s="69" t="s">
        <v>79</v>
      </c>
      <c r="E22" s="70"/>
      <c r="F22" s="71"/>
      <c r="G22" s="71"/>
      <c r="H22" s="72">
        <f>H21-B22</f>
        <v>-1739800</v>
      </c>
      <c r="I22" s="73">
        <f t="shared" si="2"/>
        <v>3192.293577981651</v>
      </c>
      <c r="J22" s="74"/>
      <c r="K22" s="2">
        <v>545</v>
      </c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</row>
    <row r="23" spans="4:11" ht="12.75">
      <c r="D23" s="11"/>
      <c r="H23" s="5">
        <v>0</v>
      </c>
      <c r="I23" s="21">
        <f t="shared" si="2"/>
        <v>0</v>
      </c>
      <c r="K23" s="2">
        <v>545</v>
      </c>
    </row>
    <row r="24" spans="4:11" ht="12.75">
      <c r="D24" s="11"/>
      <c r="H24" s="5">
        <f>H23-B24</f>
        <v>0</v>
      </c>
      <c r="I24" s="21">
        <f t="shared" si="2"/>
        <v>0</v>
      </c>
      <c r="K24" s="2">
        <v>545</v>
      </c>
    </row>
    <row r="25" spans="1:11" s="44" customFormat="1" ht="12.75">
      <c r="A25" s="10"/>
      <c r="B25" s="261">
        <f>+B29+B36+B42</f>
        <v>7500</v>
      </c>
      <c r="C25" s="58" t="s">
        <v>333</v>
      </c>
      <c r="D25" s="45" t="s">
        <v>334</v>
      </c>
      <c r="E25" s="58" t="s">
        <v>435</v>
      </c>
      <c r="F25" s="17"/>
      <c r="G25" s="17"/>
      <c r="H25" s="40">
        <f>H24-B25</f>
        <v>-7500</v>
      </c>
      <c r="I25" s="43">
        <f t="shared" si="2"/>
        <v>13.761467889908257</v>
      </c>
      <c r="K25" s="2">
        <v>545</v>
      </c>
    </row>
    <row r="26" spans="2:11" ht="12.75">
      <c r="B26" s="274"/>
      <c r="D26" s="11"/>
      <c r="H26" s="5">
        <v>0</v>
      </c>
      <c r="I26" s="21">
        <f t="shared" si="2"/>
        <v>0</v>
      </c>
      <c r="K26" s="2">
        <v>545</v>
      </c>
    </row>
    <row r="27" spans="2:11" ht="12.75">
      <c r="B27" s="254"/>
      <c r="D27" s="11"/>
      <c r="G27" s="30"/>
      <c r="H27" s="5">
        <f>H26-B27</f>
        <v>0</v>
      </c>
      <c r="I27" s="21">
        <f t="shared" si="2"/>
        <v>0</v>
      </c>
      <c r="K27" s="2">
        <v>545</v>
      </c>
    </row>
    <row r="28" spans="2:11" ht="12.75">
      <c r="B28" s="274">
        <v>2500</v>
      </c>
      <c r="C28" s="11" t="s">
        <v>69</v>
      </c>
      <c r="D28" s="11" t="s">
        <v>79</v>
      </c>
      <c r="E28" s="1" t="s">
        <v>80</v>
      </c>
      <c r="F28" s="26" t="s">
        <v>81</v>
      </c>
      <c r="G28" s="26" t="s">
        <v>82</v>
      </c>
      <c r="H28" s="5">
        <f>H27-B28</f>
        <v>-2500</v>
      </c>
      <c r="I28" s="21">
        <f t="shared" si="2"/>
        <v>4.587155963302752</v>
      </c>
      <c r="K28" s="2">
        <v>545</v>
      </c>
    </row>
    <row r="29" spans="1:11" s="44" customFormat="1" ht="12.75">
      <c r="A29" s="10"/>
      <c r="B29" s="261">
        <v>2500</v>
      </c>
      <c r="C29" s="10" t="s">
        <v>69</v>
      </c>
      <c r="D29" s="10"/>
      <c r="E29" s="41"/>
      <c r="F29" s="17"/>
      <c r="G29" s="42"/>
      <c r="H29" s="40">
        <v>0</v>
      </c>
      <c r="I29" s="43">
        <f t="shared" si="2"/>
        <v>4.587155963302752</v>
      </c>
      <c r="K29" s="2">
        <v>545</v>
      </c>
    </row>
    <row r="30" spans="2:11" ht="12.75">
      <c r="B30" s="254"/>
      <c r="C30" s="11"/>
      <c r="D30" s="11"/>
      <c r="E30" s="11"/>
      <c r="G30" s="29"/>
      <c r="H30" s="5">
        <f aca="true" t="shared" si="3" ref="H30:H35">H29-B30</f>
        <v>0</v>
      </c>
      <c r="I30" s="21">
        <f t="shared" si="2"/>
        <v>0</v>
      </c>
      <c r="K30" s="2">
        <v>545</v>
      </c>
    </row>
    <row r="31" spans="1:11" s="14" customFormat="1" ht="12.75">
      <c r="A31" s="11"/>
      <c r="B31" s="254"/>
      <c r="C31" s="11"/>
      <c r="D31" s="11"/>
      <c r="E31" s="11"/>
      <c r="F31" s="26"/>
      <c r="G31" s="29"/>
      <c r="H31" s="5">
        <f t="shared" si="3"/>
        <v>0</v>
      </c>
      <c r="I31" s="38">
        <f t="shared" si="2"/>
        <v>0</v>
      </c>
      <c r="K31" s="2">
        <v>545</v>
      </c>
    </row>
    <row r="32" spans="2:11" ht="12.75">
      <c r="B32" s="274"/>
      <c r="C32" s="11"/>
      <c r="D32" s="11"/>
      <c r="H32" s="5">
        <f t="shared" si="3"/>
        <v>0</v>
      </c>
      <c r="I32" s="21">
        <f t="shared" si="2"/>
        <v>0</v>
      </c>
      <c r="K32" s="2">
        <v>545</v>
      </c>
    </row>
    <row r="33" spans="2:11" ht="12.75">
      <c r="B33" s="254">
        <v>600</v>
      </c>
      <c r="C33" s="1" t="s">
        <v>83</v>
      </c>
      <c r="D33" s="11" t="s">
        <v>79</v>
      </c>
      <c r="E33" s="1" t="s">
        <v>84</v>
      </c>
      <c r="F33" s="26" t="s">
        <v>85</v>
      </c>
      <c r="G33" s="30" t="s">
        <v>82</v>
      </c>
      <c r="H33" s="5">
        <f t="shared" si="3"/>
        <v>-600</v>
      </c>
      <c r="I33" s="21">
        <f t="shared" si="2"/>
        <v>1.1009174311926606</v>
      </c>
      <c r="K33" s="2">
        <v>545</v>
      </c>
    </row>
    <row r="34" spans="2:11" ht="12.75">
      <c r="B34" s="254">
        <v>1000</v>
      </c>
      <c r="C34" s="11" t="s">
        <v>83</v>
      </c>
      <c r="D34" s="11" t="s">
        <v>79</v>
      </c>
      <c r="E34" s="33" t="s">
        <v>84</v>
      </c>
      <c r="F34" s="26" t="s">
        <v>85</v>
      </c>
      <c r="G34" s="34" t="s">
        <v>86</v>
      </c>
      <c r="H34" s="5">
        <f t="shared" si="3"/>
        <v>-1600</v>
      </c>
      <c r="I34" s="21">
        <f t="shared" si="2"/>
        <v>1.834862385321101</v>
      </c>
      <c r="K34" s="2">
        <v>545</v>
      </c>
    </row>
    <row r="35" spans="2:12" ht="12.75">
      <c r="B35" s="254">
        <v>400</v>
      </c>
      <c r="C35" s="11" t="s">
        <v>83</v>
      </c>
      <c r="D35" s="11" t="s">
        <v>79</v>
      </c>
      <c r="E35" s="11" t="s">
        <v>84</v>
      </c>
      <c r="F35" s="26" t="s">
        <v>85</v>
      </c>
      <c r="G35" s="26" t="s">
        <v>87</v>
      </c>
      <c r="H35" s="5">
        <f t="shared" si="3"/>
        <v>-2000</v>
      </c>
      <c r="I35" s="21">
        <f t="shared" si="2"/>
        <v>0.7339449541284404</v>
      </c>
      <c r="J35" s="35"/>
      <c r="K35" s="2">
        <v>545</v>
      </c>
      <c r="L35" s="37">
        <v>500</v>
      </c>
    </row>
    <row r="36" spans="1:11" s="44" customFormat="1" ht="12.75">
      <c r="A36" s="10"/>
      <c r="B36" s="261">
        <f>SUM(B33:B35)</f>
        <v>2000</v>
      </c>
      <c r="C36" s="10"/>
      <c r="D36" s="10"/>
      <c r="E36" s="10" t="s">
        <v>84</v>
      </c>
      <c r="F36" s="17"/>
      <c r="G36" s="17"/>
      <c r="H36" s="40">
        <v>0</v>
      </c>
      <c r="I36" s="43">
        <f t="shared" si="2"/>
        <v>3.669724770642202</v>
      </c>
      <c r="K36" s="2">
        <v>545</v>
      </c>
    </row>
    <row r="37" spans="2:11" ht="12.75">
      <c r="B37" s="274"/>
      <c r="H37" s="5">
        <f aca="true" t="shared" si="4" ref="H37:H43">H36-B37</f>
        <v>0</v>
      </c>
      <c r="I37" s="21">
        <f t="shared" si="2"/>
        <v>0</v>
      </c>
      <c r="K37" s="2">
        <v>545</v>
      </c>
    </row>
    <row r="38" spans="2:11" ht="12.75">
      <c r="B38" s="274"/>
      <c r="H38" s="5">
        <f t="shared" si="4"/>
        <v>0</v>
      </c>
      <c r="I38" s="21">
        <f t="shared" si="2"/>
        <v>0</v>
      </c>
      <c r="K38" s="2">
        <v>545</v>
      </c>
    </row>
    <row r="39" spans="2:11" ht="12.75">
      <c r="B39" s="254">
        <v>1000</v>
      </c>
      <c r="C39" s="32" t="s">
        <v>88</v>
      </c>
      <c r="D39" s="11" t="s">
        <v>79</v>
      </c>
      <c r="E39" s="32" t="s">
        <v>89</v>
      </c>
      <c r="F39" s="26" t="s">
        <v>85</v>
      </c>
      <c r="G39" s="30" t="s">
        <v>82</v>
      </c>
      <c r="H39" s="5">
        <f t="shared" si="4"/>
        <v>-1000</v>
      </c>
      <c r="I39" s="21">
        <f t="shared" si="2"/>
        <v>1.834862385321101</v>
      </c>
      <c r="K39" s="2">
        <v>545</v>
      </c>
    </row>
    <row r="40" spans="2:11" ht="12.75">
      <c r="B40" s="254">
        <v>1000</v>
      </c>
      <c r="C40" s="11" t="s">
        <v>88</v>
      </c>
      <c r="D40" s="11" t="s">
        <v>79</v>
      </c>
      <c r="E40" s="11" t="s">
        <v>89</v>
      </c>
      <c r="F40" s="26" t="s">
        <v>85</v>
      </c>
      <c r="G40" s="29" t="s">
        <v>86</v>
      </c>
      <c r="H40" s="5">
        <f t="shared" si="4"/>
        <v>-2000</v>
      </c>
      <c r="I40" s="21">
        <f t="shared" si="2"/>
        <v>1.834862385321101</v>
      </c>
      <c r="K40" s="2">
        <v>545</v>
      </c>
    </row>
    <row r="41" spans="2:11" ht="12.75">
      <c r="B41" s="274">
        <v>1000</v>
      </c>
      <c r="C41" s="11" t="s">
        <v>88</v>
      </c>
      <c r="D41" s="11" t="s">
        <v>79</v>
      </c>
      <c r="E41" s="1" t="s">
        <v>89</v>
      </c>
      <c r="F41" s="26" t="s">
        <v>85</v>
      </c>
      <c r="G41" s="26" t="s">
        <v>87</v>
      </c>
      <c r="H41" s="5">
        <f t="shared" si="4"/>
        <v>-3000</v>
      </c>
      <c r="I41" s="21">
        <f t="shared" si="2"/>
        <v>1.834862385321101</v>
      </c>
      <c r="K41" s="2">
        <v>545</v>
      </c>
    </row>
    <row r="42" spans="1:11" s="44" customFormat="1" ht="12.75">
      <c r="A42" s="10"/>
      <c r="B42" s="261">
        <f>SUM(B39:B41)</f>
        <v>3000</v>
      </c>
      <c r="C42" s="10" t="s">
        <v>88</v>
      </c>
      <c r="D42" s="10"/>
      <c r="E42" s="10"/>
      <c r="F42" s="17"/>
      <c r="G42" s="17"/>
      <c r="H42" s="40">
        <v>0</v>
      </c>
      <c r="I42" s="43">
        <f t="shared" si="2"/>
        <v>5.504587155963303</v>
      </c>
      <c r="K42" s="2">
        <v>545</v>
      </c>
    </row>
    <row r="43" spans="2:11" ht="12.75">
      <c r="B43" s="274"/>
      <c r="F43" s="29"/>
      <c r="H43" s="5">
        <f t="shared" si="4"/>
        <v>0</v>
      </c>
      <c r="I43" s="21">
        <f t="shared" si="2"/>
        <v>0</v>
      </c>
      <c r="K43" s="2">
        <v>545</v>
      </c>
    </row>
    <row r="44" spans="2:11" ht="12.75">
      <c r="B44" s="274"/>
      <c r="H44" s="5">
        <v>0</v>
      </c>
      <c r="I44" s="21">
        <f t="shared" si="2"/>
        <v>0</v>
      </c>
      <c r="K44" s="2">
        <v>545</v>
      </c>
    </row>
    <row r="45" spans="2:11" ht="12.75">
      <c r="B45" s="274"/>
      <c r="H45" s="5">
        <f aca="true" t="shared" si="5" ref="H45:H104">H44-B45</f>
        <v>0</v>
      </c>
      <c r="I45" s="21">
        <f t="shared" si="2"/>
        <v>0</v>
      </c>
      <c r="K45" s="2">
        <v>545</v>
      </c>
    </row>
    <row r="46" spans="1:11" s="44" customFormat="1" ht="12.75">
      <c r="A46" s="10"/>
      <c r="B46" s="261">
        <f>+B52+B63</f>
        <v>18600</v>
      </c>
      <c r="C46" s="58" t="s">
        <v>340</v>
      </c>
      <c r="D46" s="45" t="s">
        <v>336</v>
      </c>
      <c r="E46" s="59" t="s">
        <v>598</v>
      </c>
      <c r="F46" s="17"/>
      <c r="G46" s="17"/>
      <c r="H46" s="40">
        <f t="shared" si="5"/>
        <v>-18600</v>
      </c>
      <c r="I46" s="43">
        <f t="shared" si="2"/>
        <v>34.12844036697248</v>
      </c>
      <c r="K46" s="2">
        <v>545</v>
      </c>
    </row>
    <row r="47" spans="2:11" ht="12.75">
      <c r="B47" s="274"/>
      <c r="H47" s="5">
        <v>0</v>
      </c>
      <c r="I47" s="21">
        <f t="shared" si="2"/>
        <v>0</v>
      </c>
      <c r="K47" s="2">
        <v>545</v>
      </c>
    </row>
    <row r="48" spans="2:11" ht="12.75">
      <c r="B48" s="274">
        <v>2500</v>
      </c>
      <c r="C48" s="11" t="s">
        <v>69</v>
      </c>
      <c r="D48" s="11" t="s">
        <v>79</v>
      </c>
      <c r="E48" s="1" t="s">
        <v>90</v>
      </c>
      <c r="F48" s="26" t="s">
        <v>91</v>
      </c>
      <c r="G48" s="26" t="s">
        <v>82</v>
      </c>
      <c r="H48" s="5">
        <f t="shared" si="5"/>
        <v>-2500</v>
      </c>
      <c r="I48" s="21">
        <f t="shared" si="2"/>
        <v>4.587155963302752</v>
      </c>
      <c r="K48" s="2">
        <v>545</v>
      </c>
    </row>
    <row r="49" spans="2:11" ht="12.75">
      <c r="B49" s="274">
        <v>5000</v>
      </c>
      <c r="C49" s="11" t="s">
        <v>69</v>
      </c>
      <c r="D49" s="1" t="s">
        <v>79</v>
      </c>
      <c r="E49" s="1" t="s">
        <v>90</v>
      </c>
      <c r="F49" s="46" t="s">
        <v>92</v>
      </c>
      <c r="G49" s="26" t="s">
        <v>86</v>
      </c>
      <c r="H49" s="5">
        <f t="shared" si="5"/>
        <v>-7500</v>
      </c>
      <c r="I49" s="21">
        <f t="shared" si="2"/>
        <v>9.174311926605505</v>
      </c>
      <c r="K49" s="2">
        <v>545</v>
      </c>
    </row>
    <row r="50" spans="2:11" ht="12.75">
      <c r="B50" s="274">
        <v>2500</v>
      </c>
      <c r="C50" s="11" t="s">
        <v>69</v>
      </c>
      <c r="D50" s="1" t="s">
        <v>79</v>
      </c>
      <c r="E50" s="1" t="s">
        <v>90</v>
      </c>
      <c r="F50" s="46" t="s">
        <v>109</v>
      </c>
      <c r="G50" s="26" t="s">
        <v>98</v>
      </c>
      <c r="H50" s="5">
        <f t="shared" si="5"/>
        <v>-10000</v>
      </c>
      <c r="I50" s="21">
        <f t="shared" si="2"/>
        <v>4.587155963302752</v>
      </c>
      <c r="K50" s="2">
        <v>545</v>
      </c>
    </row>
    <row r="51" spans="2:11" ht="12.75">
      <c r="B51" s="274">
        <v>2500</v>
      </c>
      <c r="C51" s="11" t="s">
        <v>69</v>
      </c>
      <c r="D51" s="11" t="s">
        <v>79</v>
      </c>
      <c r="E51" s="1" t="s">
        <v>69</v>
      </c>
      <c r="F51" s="26" t="s">
        <v>95</v>
      </c>
      <c r="G51" s="26" t="s">
        <v>96</v>
      </c>
      <c r="H51" s="5">
        <f t="shared" si="5"/>
        <v>-12500</v>
      </c>
      <c r="I51" s="21">
        <f t="shared" si="2"/>
        <v>4.587155963302752</v>
      </c>
      <c r="K51" s="2">
        <v>545</v>
      </c>
    </row>
    <row r="52" spans="1:11" s="44" customFormat="1" ht="12.75">
      <c r="A52" s="10"/>
      <c r="B52" s="261">
        <f>SUM(B48:B51)</f>
        <v>12500</v>
      </c>
      <c r="C52" s="10" t="s">
        <v>69</v>
      </c>
      <c r="D52" s="10"/>
      <c r="E52" s="10"/>
      <c r="F52" s="17"/>
      <c r="G52" s="17"/>
      <c r="H52" s="40">
        <v>0</v>
      </c>
      <c r="I52" s="43">
        <f t="shared" si="2"/>
        <v>22.93577981651376</v>
      </c>
      <c r="K52" s="2">
        <v>545</v>
      </c>
    </row>
    <row r="53" spans="2:11" ht="12.75">
      <c r="B53" s="274"/>
      <c r="H53" s="5">
        <f t="shared" si="5"/>
        <v>0</v>
      </c>
      <c r="I53" s="21">
        <f t="shared" si="2"/>
        <v>0</v>
      </c>
      <c r="K53" s="2">
        <v>545</v>
      </c>
    </row>
    <row r="54" spans="2:11" ht="12.75">
      <c r="B54" s="274"/>
      <c r="H54" s="5">
        <f t="shared" si="5"/>
        <v>0</v>
      </c>
      <c r="I54" s="21">
        <f t="shared" si="2"/>
        <v>0</v>
      </c>
      <c r="K54" s="2">
        <v>545</v>
      </c>
    </row>
    <row r="55" spans="2:11" ht="12.75">
      <c r="B55" s="274"/>
      <c r="H55" s="5">
        <f t="shared" si="5"/>
        <v>0</v>
      </c>
      <c r="I55" s="21">
        <f t="shared" si="2"/>
        <v>0</v>
      </c>
      <c r="K55" s="2">
        <v>545</v>
      </c>
    </row>
    <row r="56" spans="2:11" ht="12.75">
      <c r="B56" s="254">
        <v>800</v>
      </c>
      <c r="C56" s="11" t="s">
        <v>83</v>
      </c>
      <c r="D56" s="11" t="s">
        <v>79</v>
      </c>
      <c r="E56" s="33" t="s">
        <v>84</v>
      </c>
      <c r="F56" s="26" t="s">
        <v>97</v>
      </c>
      <c r="G56" s="34" t="s">
        <v>86</v>
      </c>
      <c r="H56" s="5">
        <f t="shared" si="5"/>
        <v>-800</v>
      </c>
      <c r="I56" s="21">
        <f t="shared" si="2"/>
        <v>1.4678899082568808</v>
      </c>
      <c r="K56" s="2">
        <v>545</v>
      </c>
    </row>
    <row r="57" spans="2:11" ht="12.75">
      <c r="B57" s="254">
        <v>1500</v>
      </c>
      <c r="C57" s="11" t="s">
        <v>83</v>
      </c>
      <c r="D57" s="11" t="s">
        <v>79</v>
      </c>
      <c r="E57" s="32" t="s">
        <v>84</v>
      </c>
      <c r="F57" s="26" t="s">
        <v>97</v>
      </c>
      <c r="G57" s="29" t="s">
        <v>86</v>
      </c>
      <c r="H57" s="5">
        <f t="shared" si="5"/>
        <v>-2300</v>
      </c>
      <c r="I57" s="21">
        <f t="shared" si="2"/>
        <v>2.7522935779816513</v>
      </c>
      <c r="K57" s="2">
        <v>545</v>
      </c>
    </row>
    <row r="58" spans="2:11" ht="12.75">
      <c r="B58" s="274">
        <v>800</v>
      </c>
      <c r="C58" s="11" t="s">
        <v>83</v>
      </c>
      <c r="D58" s="11" t="s">
        <v>79</v>
      </c>
      <c r="E58" s="1" t="s">
        <v>84</v>
      </c>
      <c r="F58" s="26" t="s">
        <v>97</v>
      </c>
      <c r="G58" s="26" t="s">
        <v>87</v>
      </c>
      <c r="H58" s="5">
        <f t="shared" si="5"/>
        <v>-3100</v>
      </c>
      <c r="I58" s="21">
        <f t="shared" si="2"/>
        <v>1.4678899082568808</v>
      </c>
      <c r="K58" s="2">
        <v>545</v>
      </c>
    </row>
    <row r="59" spans="2:11" ht="12.75">
      <c r="B59" s="254">
        <v>600</v>
      </c>
      <c r="C59" s="11" t="s">
        <v>83</v>
      </c>
      <c r="D59" s="11" t="s">
        <v>79</v>
      </c>
      <c r="E59" s="32" t="s">
        <v>84</v>
      </c>
      <c r="F59" s="26" t="s">
        <v>97</v>
      </c>
      <c r="G59" s="29" t="s">
        <v>98</v>
      </c>
      <c r="H59" s="5">
        <f t="shared" si="5"/>
        <v>-3700</v>
      </c>
      <c r="I59" s="21">
        <f t="shared" si="2"/>
        <v>1.1009174311926606</v>
      </c>
      <c r="K59" s="2">
        <v>545</v>
      </c>
    </row>
    <row r="60" spans="2:11" ht="12.75">
      <c r="B60" s="254">
        <v>600</v>
      </c>
      <c r="C60" s="11" t="s">
        <v>83</v>
      </c>
      <c r="D60" s="11" t="s">
        <v>79</v>
      </c>
      <c r="E60" s="11" t="s">
        <v>84</v>
      </c>
      <c r="F60" s="26" t="s">
        <v>97</v>
      </c>
      <c r="G60" s="29" t="s">
        <v>96</v>
      </c>
      <c r="H60" s="5">
        <f t="shared" si="5"/>
        <v>-4300</v>
      </c>
      <c r="I60" s="21">
        <f t="shared" si="2"/>
        <v>1.1009174311926606</v>
      </c>
      <c r="K60" s="2">
        <v>545</v>
      </c>
    </row>
    <row r="61" spans="2:11" ht="12.75">
      <c r="B61" s="274">
        <v>1200</v>
      </c>
      <c r="C61" s="1" t="s">
        <v>83</v>
      </c>
      <c r="D61" s="11" t="s">
        <v>79</v>
      </c>
      <c r="E61" s="1" t="s">
        <v>84</v>
      </c>
      <c r="F61" s="26" t="s">
        <v>97</v>
      </c>
      <c r="G61" s="26" t="s">
        <v>99</v>
      </c>
      <c r="H61" s="5">
        <f t="shared" si="5"/>
        <v>-5500</v>
      </c>
      <c r="I61" s="21">
        <f t="shared" si="2"/>
        <v>2.2018348623853212</v>
      </c>
      <c r="K61" s="2">
        <v>545</v>
      </c>
    </row>
    <row r="62" spans="2:11" ht="12.75">
      <c r="B62" s="274">
        <v>600</v>
      </c>
      <c r="C62" s="1" t="s">
        <v>83</v>
      </c>
      <c r="D62" s="11" t="s">
        <v>79</v>
      </c>
      <c r="E62" s="1" t="s">
        <v>84</v>
      </c>
      <c r="F62" s="26" t="s">
        <v>97</v>
      </c>
      <c r="G62" s="26" t="s">
        <v>100</v>
      </c>
      <c r="H62" s="5">
        <f t="shared" si="5"/>
        <v>-6100</v>
      </c>
      <c r="I62" s="21">
        <f t="shared" si="2"/>
        <v>1.1009174311926606</v>
      </c>
      <c r="K62" s="2">
        <v>545</v>
      </c>
    </row>
    <row r="63" spans="1:11" s="44" customFormat="1" ht="12.75">
      <c r="A63" s="10"/>
      <c r="B63" s="261">
        <f>SUM(B56:B62)</f>
        <v>6100</v>
      </c>
      <c r="C63" s="10"/>
      <c r="D63" s="10"/>
      <c r="E63" s="10" t="s">
        <v>84</v>
      </c>
      <c r="F63" s="17"/>
      <c r="G63" s="17"/>
      <c r="H63" s="40">
        <v>0</v>
      </c>
      <c r="I63" s="43">
        <f t="shared" si="2"/>
        <v>11.192660550458715</v>
      </c>
      <c r="K63" s="2">
        <v>545</v>
      </c>
    </row>
    <row r="64" spans="2:11" ht="12.75">
      <c r="B64" s="274"/>
      <c r="H64" s="5">
        <f t="shared" si="5"/>
        <v>0</v>
      </c>
      <c r="I64" s="21">
        <f t="shared" si="2"/>
        <v>0</v>
      </c>
      <c r="K64" s="2">
        <v>545</v>
      </c>
    </row>
    <row r="65" spans="2:11" ht="12.75">
      <c r="B65" s="274"/>
      <c r="H65" s="5">
        <v>0</v>
      </c>
      <c r="I65" s="21">
        <f t="shared" si="2"/>
        <v>0</v>
      </c>
      <c r="K65" s="2">
        <v>545</v>
      </c>
    </row>
    <row r="66" spans="2:11" ht="12.75">
      <c r="B66" s="274"/>
      <c r="H66" s="5">
        <f t="shared" si="5"/>
        <v>0</v>
      </c>
      <c r="I66" s="21">
        <f t="shared" si="2"/>
        <v>0</v>
      </c>
      <c r="K66" s="2">
        <v>545</v>
      </c>
    </row>
    <row r="67" spans="2:11" ht="12.75">
      <c r="B67" s="274"/>
      <c r="H67" s="5">
        <f t="shared" si="5"/>
        <v>0</v>
      </c>
      <c r="I67" s="21">
        <f t="shared" si="2"/>
        <v>0</v>
      </c>
      <c r="K67" s="2">
        <v>545</v>
      </c>
    </row>
    <row r="68" spans="1:11" s="44" customFormat="1" ht="12.75">
      <c r="A68" s="10"/>
      <c r="B68" s="261">
        <f>+B76+B84+B95+B100+B107+B111</f>
        <v>65800</v>
      </c>
      <c r="C68" s="58" t="s">
        <v>335</v>
      </c>
      <c r="D68" s="45" t="s">
        <v>339</v>
      </c>
      <c r="E68" s="58" t="s">
        <v>338</v>
      </c>
      <c r="F68" s="17"/>
      <c r="G68" s="17"/>
      <c r="H68" s="40">
        <f t="shared" si="5"/>
        <v>-65800</v>
      </c>
      <c r="I68" s="43">
        <f t="shared" si="2"/>
        <v>120.73394495412845</v>
      </c>
      <c r="K68" s="2">
        <v>545</v>
      </c>
    </row>
    <row r="69" spans="2:11" ht="12.75">
      <c r="B69" s="274"/>
      <c r="H69" s="5">
        <v>0</v>
      </c>
      <c r="I69" s="21">
        <f t="shared" si="2"/>
        <v>0</v>
      </c>
      <c r="K69" s="2">
        <v>545</v>
      </c>
    </row>
    <row r="70" spans="2:11" ht="12.75">
      <c r="B70" s="274">
        <v>5000</v>
      </c>
      <c r="C70" s="11" t="s">
        <v>69</v>
      </c>
      <c r="D70" s="11" t="s">
        <v>79</v>
      </c>
      <c r="E70" s="1" t="s">
        <v>104</v>
      </c>
      <c r="F70" s="26" t="s">
        <v>107</v>
      </c>
      <c r="G70" s="26" t="s">
        <v>82</v>
      </c>
      <c r="H70" s="5">
        <f t="shared" si="5"/>
        <v>-5000</v>
      </c>
      <c r="I70" s="21">
        <f t="shared" si="2"/>
        <v>9.174311926605505</v>
      </c>
      <c r="K70" s="2">
        <v>545</v>
      </c>
    </row>
    <row r="71" spans="2:11" ht="12.75">
      <c r="B71" s="274">
        <v>10000</v>
      </c>
      <c r="C71" s="11" t="s">
        <v>69</v>
      </c>
      <c r="D71" s="1" t="s">
        <v>79</v>
      </c>
      <c r="E71" s="1" t="s">
        <v>104</v>
      </c>
      <c r="F71" s="46" t="s">
        <v>108</v>
      </c>
      <c r="G71" s="26" t="s">
        <v>86</v>
      </c>
      <c r="H71" s="5">
        <f t="shared" si="5"/>
        <v>-15000</v>
      </c>
      <c r="I71" s="21">
        <f t="shared" si="2"/>
        <v>18.34862385321101</v>
      </c>
      <c r="K71" s="2">
        <v>545</v>
      </c>
    </row>
    <row r="72" spans="2:11" ht="12.75">
      <c r="B72" s="274">
        <v>2500</v>
      </c>
      <c r="C72" s="11" t="s">
        <v>69</v>
      </c>
      <c r="D72" s="1" t="s">
        <v>79</v>
      </c>
      <c r="E72" s="1" t="s">
        <v>101</v>
      </c>
      <c r="F72" s="26" t="s">
        <v>102</v>
      </c>
      <c r="G72" s="26" t="s">
        <v>103</v>
      </c>
      <c r="H72" s="5">
        <f t="shared" si="5"/>
        <v>-17500</v>
      </c>
      <c r="I72" s="21">
        <f aca="true" t="shared" si="6" ref="I72:I210">+B72/K72</f>
        <v>4.587155963302752</v>
      </c>
      <c r="K72" s="2">
        <v>545</v>
      </c>
    </row>
    <row r="73" spans="2:11" ht="12.75">
      <c r="B73" s="274">
        <v>5000</v>
      </c>
      <c r="C73" s="11" t="s">
        <v>69</v>
      </c>
      <c r="D73" s="1" t="s">
        <v>79</v>
      </c>
      <c r="E73" s="1" t="s">
        <v>104</v>
      </c>
      <c r="F73" s="26" t="s">
        <v>105</v>
      </c>
      <c r="G73" s="26" t="s">
        <v>106</v>
      </c>
      <c r="H73" s="5">
        <f t="shared" si="5"/>
        <v>-22500</v>
      </c>
      <c r="I73" s="21">
        <f t="shared" si="6"/>
        <v>9.174311926605505</v>
      </c>
      <c r="K73" s="2">
        <v>545</v>
      </c>
    </row>
    <row r="74" spans="2:11" ht="12.75">
      <c r="B74" s="254">
        <v>5000</v>
      </c>
      <c r="C74" s="11" t="s">
        <v>69</v>
      </c>
      <c r="D74" s="11" t="s">
        <v>79</v>
      </c>
      <c r="E74" s="11" t="s">
        <v>115</v>
      </c>
      <c r="F74" s="26" t="s">
        <v>116</v>
      </c>
      <c r="G74" s="26" t="s">
        <v>87</v>
      </c>
      <c r="H74" s="5">
        <f t="shared" si="5"/>
        <v>-27500</v>
      </c>
      <c r="I74" s="21">
        <f t="shared" si="6"/>
        <v>9.174311926605505</v>
      </c>
      <c r="K74" s="2">
        <v>545</v>
      </c>
    </row>
    <row r="75" spans="2:11" ht="12.75">
      <c r="B75" s="274">
        <v>1000</v>
      </c>
      <c r="C75" s="1" t="s">
        <v>69</v>
      </c>
      <c r="D75" s="11" t="s">
        <v>79</v>
      </c>
      <c r="E75" s="1" t="s">
        <v>115</v>
      </c>
      <c r="F75" s="26" t="s">
        <v>117</v>
      </c>
      <c r="G75" s="29" t="s">
        <v>118</v>
      </c>
      <c r="H75" s="5">
        <f t="shared" si="5"/>
        <v>-28500</v>
      </c>
      <c r="I75" s="21">
        <f t="shared" si="6"/>
        <v>1.834862385321101</v>
      </c>
      <c r="K75" s="2">
        <v>545</v>
      </c>
    </row>
    <row r="76" spans="1:11" s="44" customFormat="1" ht="12.75">
      <c r="A76" s="10"/>
      <c r="B76" s="261">
        <f>SUM(B70:B75)</f>
        <v>28500</v>
      </c>
      <c r="C76" s="10" t="s">
        <v>69</v>
      </c>
      <c r="D76" s="10"/>
      <c r="E76" s="10"/>
      <c r="F76" s="17"/>
      <c r="G76" s="17"/>
      <c r="H76" s="40">
        <v>0</v>
      </c>
      <c r="I76" s="43">
        <f t="shared" si="6"/>
        <v>52.293577981651374</v>
      </c>
      <c r="K76" s="2">
        <v>545</v>
      </c>
    </row>
    <row r="77" spans="2:11" ht="12.75">
      <c r="B77" s="274"/>
      <c r="H77" s="5">
        <f t="shared" si="5"/>
        <v>0</v>
      </c>
      <c r="I77" s="21">
        <f t="shared" si="6"/>
        <v>0</v>
      </c>
      <c r="K77" s="2">
        <v>545</v>
      </c>
    </row>
    <row r="78" spans="2:11" ht="12.75">
      <c r="B78" s="274"/>
      <c r="H78" s="5">
        <f t="shared" si="5"/>
        <v>0</v>
      </c>
      <c r="I78" s="21">
        <f t="shared" si="6"/>
        <v>0</v>
      </c>
      <c r="K78" s="2">
        <v>545</v>
      </c>
    </row>
    <row r="79" spans="2:11" ht="12.75">
      <c r="B79" s="274"/>
      <c r="H79" s="5">
        <f t="shared" si="5"/>
        <v>0</v>
      </c>
      <c r="I79" s="21">
        <f t="shared" si="6"/>
        <v>0</v>
      </c>
      <c r="K79" s="2">
        <v>545</v>
      </c>
    </row>
    <row r="80" spans="2:11" ht="12.75">
      <c r="B80" s="254">
        <v>3500</v>
      </c>
      <c r="C80" s="11" t="s">
        <v>110</v>
      </c>
      <c r="D80" s="11" t="s">
        <v>79</v>
      </c>
      <c r="E80" s="33" t="s">
        <v>89</v>
      </c>
      <c r="F80" s="26" t="s">
        <v>111</v>
      </c>
      <c r="G80" s="26" t="s">
        <v>87</v>
      </c>
      <c r="H80" s="5">
        <f t="shared" si="5"/>
        <v>-3500</v>
      </c>
      <c r="I80" s="21">
        <f t="shared" si="6"/>
        <v>6.422018348623853</v>
      </c>
      <c r="K80" s="2">
        <v>545</v>
      </c>
    </row>
    <row r="81" spans="2:11" ht="12.75">
      <c r="B81" s="274">
        <v>5000</v>
      </c>
      <c r="C81" s="1" t="s">
        <v>112</v>
      </c>
      <c r="D81" s="11" t="s">
        <v>79</v>
      </c>
      <c r="E81" s="1" t="s">
        <v>89</v>
      </c>
      <c r="F81" s="26" t="s">
        <v>113</v>
      </c>
      <c r="G81" s="26" t="s">
        <v>106</v>
      </c>
      <c r="H81" s="5">
        <f t="shared" si="5"/>
        <v>-8500</v>
      </c>
      <c r="I81" s="21">
        <f t="shared" si="6"/>
        <v>9.174311926605505</v>
      </c>
      <c r="K81" s="2">
        <v>545</v>
      </c>
    </row>
    <row r="82" spans="2:11" ht="12.75">
      <c r="B82" s="274">
        <v>1500</v>
      </c>
      <c r="C82" s="1" t="s">
        <v>83</v>
      </c>
      <c r="D82" s="11" t="s">
        <v>79</v>
      </c>
      <c r="E82" s="1" t="s">
        <v>89</v>
      </c>
      <c r="F82" s="26" t="s">
        <v>119</v>
      </c>
      <c r="G82" s="29" t="s">
        <v>118</v>
      </c>
      <c r="H82" s="5">
        <f>H81-B82</f>
        <v>-10000</v>
      </c>
      <c r="I82" s="21">
        <f>+B82/K82</f>
        <v>2.7522935779816513</v>
      </c>
      <c r="K82" s="2">
        <v>545</v>
      </c>
    </row>
    <row r="83" spans="2:11" ht="12.75">
      <c r="B83" s="274">
        <v>1200</v>
      </c>
      <c r="C83" s="1" t="s">
        <v>83</v>
      </c>
      <c r="D83" s="11" t="s">
        <v>79</v>
      </c>
      <c r="E83" s="1" t="s">
        <v>89</v>
      </c>
      <c r="F83" s="26" t="s">
        <v>119</v>
      </c>
      <c r="G83" s="26" t="s">
        <v>106</v>
      </c>
      <c r="H83" s="5">
        <f>H82-B83</f>
        <v>-11200</v>
      </c>
      <c r="I83" s="21">
        <f>+B83/K83</f>
        <v>2.2018348623853212</v>
      </c>
      <c r="K83" s="2">
        <v>545</v>
      </c>
    </row>
    <row r="84" spans="1:11" s="44" customFormat="1" ht="12.75">
      <c r="A84" s="10"/>
      <c r="B84" s="261">
        <f>SUM(B80:B83)</f>
        <v>11200</v>
      </c>
      <c r="C84" s="10" t="s">
        <v>114</v>
      </c>
      <c r="D84" s="10"/>
      <c r="E84" s="10"/>
      <c r="F84" s="17"/>
      <c r="G84" s="17"/>
      <c r="H84" s="40">
        <v>0</v>
      </c>
      <c r="I84" s="43">
        <f t="shared" si="6"/>
        <v>20.55045871559633</v>
      </c>
      <c r="K84" s="2">
        <v>545</v>
      </c>
    </row>
    <row r="85" spans="2:11" ht="12.75">
      <c r="B85" s="274"/>
      <c r="H85" s="5">
        <f t="shared" si="5"/>
        <v>0</v>
      </c>
      <c r="I85" s="21">
        <f t="shared" si="6"/>
        <v>0</v>
      </c>
      <c r="K85" s="2">
        <v>545</v>
      </c>
    </row>
    <row r="86" spans="2:11" ht="12.75">
      <c r="B86" s="274"/>
      <c r="H86" s="5">
        <f t="shared" si="5"/>
        <v>0</v>
      </c>
      <c r="I86" s="21">
        <f t="shared" si="6"/>
        <v>0</v>
      </c>
      <c r="K86" s="2">
        <v>545</v>
      </c>
    </row>
    <row r="87" spans="2:11" ht="12.75">
      <c r="B87" s="274"/>
      <c r="H87" s="5">
        <f t="shared" si="5"/>
        <v>0</v>
      </c>
      <c r="I87" s="21">
        <f t="shared" si="6"/>
        <v>0</v>
      </c>
      <c r="K87" s="2">
        <v>545</v>
      </c>
    </row>
    <row r="88" spans="2:11" ht="12.75">
      <c r="B88" s="274">
        <v>1200</v>
      </c>
      <c r="C88" s="1" t="s">
        <v>83</v>
      </c>
      <c r="D88" s="11" t="s">
        <v>79</v>
      </c>
      <c r="E88" s="1" t="s">
        <v>84</v>
      </c>
      <c r="F88" s="26" t="s">
        <v>119</v>
      </c>
      <c r="G88" s="26" t="s">
        <v>87</v>
      </c>
      <c r="H88" s="5">
        <f t="shared" si="5"/>
        <v>-1200</v>
      </c>
      <c r="I88" s="21">
        <f t="shared" si="6"/>
        <v>2.2018348623853212</v>
      </c>
      <c r="K88" s="2">
        <v>545</v>
      </c>
    </row>
    <row r="89" spans="2:11" ht="12.75">
      <c r="B89" s="274">
        <v>1000</v>
      </c>
      <c r="C89" s="1" t="s">
        <v>83</v>
      </c>
      <c r="D89" s="11" t="s">
        <v>79</v>
      </c>
      <c r="E89" s="1" t="s">
        <v>84</v>
      </c>
      <c r="F89" s="26" t="s">
        <v>119</v>
      </c>
      <c r="G89" s="26" t="s">
        <v>103</v>
      </c>
      <c r="H89" s="5">
        <f t="shared" si="5"/>
        <v>-2200</v>
      </c>
      <c r="I89" s="21">
        <f t="shared" si="6"/>
        <v>1.834862385321101</v>
      </c>
      <c r="K89" s="2">
        <v>545</v>
      </c>
    </row>
    <row r="90" spans="2:11" ht="12.75">
      <c r="B90" s="275">
        <v>900</v>
      </c>
      <c r="C90" s="36" t="s">
        <v>83</v>
      </c>
      <c r="D90" s="11" t="s">
        <v>79</v>
      </c>
      <c r="E90" s="36" t="s">
        <v>84</v>
      </c>
      <c r="F90" s="26" t="s">
        <v>119</v>
      </c>
      <c r="G90" s="26" t="s">
        <v>103</v>
      </c>
      <c r="H90" s="5">
        <f t="shared" si="5"/>
        <v>-3100</v>
      </c>
      <c r="I90" s="21">
        <f t="shared" si="6"/>
        <v>1.651376146788991</v>
      </c>
      <c r="K90" s="2">
        <v>545</v>
      </c>
    </row>
    <row r="91" spans="2:11" ht="12.75">
      <c r="B91" s="274">
        <v>1000</v>
      </c>
      <c r="C91" s="1" t="s">
        <v>83</v>
      </c>
      <c r="D91" s="11" t="s">
        <v>79</v>
      </c>
      <c r="E91" s="1" t="s">
        <v>84</v>
      </c>
      <c r="F91" s="26" t="s">
        <v>119</v>
      </c>
      <c r="G91" s="26" t="s">
        <v>103</v>
      </c>
      <c r="H91" s="5">
        <f t="shared" si="5"/>
        <v>-4100</v>
      </c>
      <c r="I91" s="21">
        <f t="shared" si="6"/>
        <v>1.834862385321101</v>
      </c>
      <c r="K91" s="2">
        <v>545</v>
      </c>
    </row>
    <row r="92" spans="2:11" ht="12.75">
      <c r="B92" s="274">
        <v>800</v>
      </c>
      <c r="C92" s="1" t="s">
        <v>83</v>
      </c>
      <c r="D92" s="11" t="s">
        <v>79</v>
      </c>
      <c r="E92" s="1" t="s">
        <v>84</v>
      </c>
      <c r="F92" s="26" t="s">
        <v>119</v>
      </c>
      <c r="G92" s="26" t="s">
        <v>103</v>
      </c>
      <c r="H92" s="5">
        <f t="shared" si="5"/>
        <v>-4900</v>
      </c>
      <c r="I92" s="21">
        <f t="shared" si="6"/>
        <v>1.4678899082568808</v>
      </c>
      <c r="K92" s="2">
        <v>545</v>
      </c>
    </row>
    <row r="93" spans="2:11" ht="12.75">
      <c r="B93" s="274">
        <v>700</v>
      </c>
      <c r="C93" s="1" t="s">
        <v>83</v>
      </c>
      <c r="D93" s="11" t="s">
        <v>79</v>
      </c>
      <c r="E93" s="1" t="s">
        <v>84</v>
      </c>
      <c r="F93" s="26" t="s">
        <v>119</v>
      </c>
      <c r="G93" s="29" t="s">
        <v>118</v>
      </c>
      <c r="H93" s="5">
        <f t="shared" si="5"/>
        <v>-5600</v>
      </c>
      <c r="I93" s="21">
        <f t="shared" si="6"/>
        <v>1.2844036697247707</v>
      </c>
      <c r="K93" s="2">
        <v>545</v>
      </c>
    </row>
    <row r="94" spans="2:11" ht="12.75">
      <c r="B94" s="274">
        <v>1000</v>
      </c>
      <c r="C94" s="1" t="s">
        <v>83</v>
      </c>
      <c r="D94" s="11" t="s">
        <v>79</v>
      </c>
      <c r="E94" s="1" t="s">
        <v>84</v>
      </c>
      <c r="F94" s="26" t="s">
        <v>119</v>
      </c>
      <c r="G94" s="26" t="s">
        <v>106</v>
      </c>
      <c r="H94" s="5">
        <f t="shared" si="5"/>
        <v>-6600</v>
      </c>
      <c r="I94" s="21">
        <f t="shared" si="6"/>
        <v>1.834862385321101</v>
      </c>
      <c r="K94" s="2">
        <v>545</v>
      </c>
    </row>
    <row r="95" spans="1:11" s="44" customFormat="1" ht="12.75">
      <c r="A95" s="10"/>
      <c r="B95" s="261">
        <f>SUM(B88:B94)</f>
        <v>6600</v>
      </c>
      <c r="C95" s="10"/>
      <c r="D95" s="10"/>
      <c r="E95" s="10" t="s">
        <v>84</v>
      </c>
      <c r="F95" s="17"/>
      <c r="G95" s="17"/>
      <c r="H95" s="40">
        <v>0</v>
      </c>
      <c r="I95" s="43">
        <f t="shared" si="6"/>
        <v>12.110091743119266</v>
      </c>
      <c r="K95" s="2">
        <v>545</v>
      </c>
    </row>
    <row r="96" spans="2:11" ht="12.75">
      <c r="B96" s="274"/>
      <c r="H96" s="5">
        <f t="shared" si="5"/>
        <v>0</v>
      </c>
      <c r="I96" s="21">
        <f t="shared" si="6"/>
        <v>0</v>
      </c>
      <c r="K96" s="2">
        <v>545</v>
      </c>
    </row>
    <row r="97" spans="2:11" ht="12.75">
      <c r="B97" s="274"/>
      <c r="H97" s="5">
        <f t="shared" si="5"/>
        <v>0</v>
      </c>
      <c r="I97" s="21">
        <f t="shared" si="6"/>
        <v>0</v>
      </c>
      <c r="K97" s="2">
        <v>545</v>
      </c>
    </row>
    <row r="98" spans="2:11" ht="12.75">
      <c r="B98" s="274"/>
      <c r="H98" s="5">
        <f t="shared" si="5"/>
        <v>0</v>
      </c>
      <c r="I98" s="21">
        <f t="shared" si="6"/>
        <v>0</v>
      </c>
      <c r="K98" s="2">
        <v>545</v>
      </c>
    </row>
    <row r="99" spans="2:11" ht="12.75">
      <c r="B99" s="254">
        <v>10000</v>
      </c>
      <c r="C99" s="11" t="s">
        <v>120</v>
      </c>
      <c r="D99" s="11" t="s">
        <v>79</v>
      </c>
      <c r="E99" s="11" t="s">
        <v>89</v>
      </c>
      <c r="F99" s="26" t="s">
        <v>121</v>
      </c>
      <c r="G99" s="26" t="s">
        <v>122</v>
      </c>
      <c r="H99" s="5">
        <f t="shared" si="5"/>
        <v>-10000</v>
      </c>
      <c r="I99" s="21">
        <f t="shared" si="6"/>
        <v>18.34862385321101</v>
      </c>
      <c r="K99" s="2">
        <v>545</v>
      </c>
    </row>
    <row r="100" spans="1:11" s="44" customFormat="1" ht="12.75">
      <c r="A100" s="10"/>
      <c r="B100" s="261">
        <v>10000</v>
      </c>
      <c r="C100" s="10" t="s">
        <v>120</v>
      </c>
      <c r="D100" s="10"/>
      <c r="E100" s="10"/>
      <c r="F100" s="17"/>
      <c r="G100" s="17"/>
      <c r="H100" s="40">
        <v>0</v>
      </c>
      <c r="I100" s="43">
        <f t="shared" si="6"/>
        <v>18.34862385321101</v>
      </c>
      <c r="K100" s="2">
        <v>545</v>
      </c>
    </row>
    <row r="101" spans="2:11" ht="12.75">
      <c r="B101" s="274"/>
      <c r="H101" s="5">
        <f t="shared" si="5"/>
        <v>0</v>
      </c>
      <c r="I101" s="21">
        <f t="shared" si="6"/>
        <v>0</v>
      </c>
      <c r="K101" s="2">
        <v>545</v>
      </c>
    </row>
    <row r="102" spans="2:11" ht="12.75">
      <c r="B102" s="274"/>
      <c r="H102" s="5">
        <f t="shared" si="5"/>
        <v>0</v>
      </c>
      <c r="I102" s="21">
        <f t="shared" si="6"/>
        <v>0</v>
      </c>
      <c r="K102" s="2">
        <v>545</v>
      </c>
    </row>
    <row r="103" spans="2:11" ht="12.75">
      <c r="B103" s="274">
        <v>2000</v>
      </c>
      <c r="C103" s="11" t="s">
        <v>88</v>
      </c>
      <c r="D103" s="11" t="s">
        <v>79</v>
      </c>
      <c r="E103" s="1" t="s">
        <v>89</v>
      </c>
      <c r="F103" s="26" t="s">
        <v>119</v>
      </c>
      <c r="G103" s="26" t="s">
        <v>87</v>
      </c>
      <c r="H103" s="5">
        <f t="shared" si="5"/>
        <v>-2000</v>
      </c>
      <c r="I103" s="21">
        <f t="shared" si="6"/>
        <v>3.669724770642202</v>
      </c>
      <c r="K103" s="2">
        <v>545</v>
      </c>
    </row>
    <row r="104" spans="2:11" ht="12.75">
      <c r="B104" s="274">
        <v>2000</v>
      </c>
      <c r="C104" s="1" t="s">
        <v>88</v>
      </c>
      <c r="D104" s="11" t="s">
        <v>79</v>
      </c>
      <c r="E104" s="1" t="s">
        <v>89</v>
      </c>
      <c r="F104" s="26" t="s">
        <v>119</v>
      </c>
      <c r="G104" s="29" t="s">
        <v>103</v>
      </c>
      <c r="H104" s="5">
        <f t="shared" si="5"/>
        <v>-4000</v>
      </c>
      <c r="I104" s="21">
        <f t="shared" si="6"/>
        <v>3.669724770642202</v>
      </c>
      <c r="K104" s="2">
        <v>545</v>
      </c>
    </row>
    <row r="105" spans="2:11" ht="12.75">
      <c r="B105" s="274">
        <v>2000</v>
      </c>
      <c r="C105" s="1" t="s">
        <v>88</v>
      </c>
      <c r="D105" s="11" t="s">
        <v>79</v>
      </c>
      <c r="E105" s="1" t="s">
        <v>89</v>
      </c>
      <c r="F105" s="26" t="s">
        <v>119</v>
      </c>
      <c r="G105" s="29" t="s">
        <v>118</v>
      </c>
      <c r="H105" s="5">
        <f aca="true" t="shared" si="7" ref="H105:H242">H104-B105</f>
        <v>-6000</v>
      </c>
      <c r="I105" s="21">
        <f t="shared" si="6"/>
        <v>3.669724770642202</v>
      </c>
      <c r="K105" s="2">
        <v>545</v>
      </c>
    </row>
    <row r="106" spans="2:11" ht="12.75">
      <c r="B106" s="274">
        <v>2000</v>
      </c>
      <c r="C106" s="1" t="s">
        <v>88</v>
      </c>
      <c r="D106" s="11" t="s">
        <v>79</v>
      </c>
      <c r="E106" s="1" t="s">
        <v>89</v>
      </c>
      <c r="F106" s="26" t="s">
        <v>119</v>
      </c>
      <c r="G106" s="26" t="s">
        <v>106</v>
      </c>
      <c r="H106" s="5">
        <f t="shared" si="7"/>
        <v>-8000</v>
      </c>
      <c r="I106" s="21">
        <f t="shared" si="6"/>
        <v>3.669724770642202</v>
      </c>
      <c r="K106" s="2">
        <v>545</v>
      </c>
    </row>
    <row r="107" spans="1:11" s="44" customFormat="1" ht="12.75">
      <c r="A107" s="10"/>
      <c r="B107" s="276">
        <f>SUM(B103:B106)</f>
        <v>8000</v>
      </c>
      <c r="C107" s="10" t="s">
        <v>88</v>
      </c>
      <c r="D107" s="10"/>
      <c r="E107" s="10"/>
      <c r="F107" s="17"/>
      <c r="G107" s="17"/>
      <c r="H107" s="40">
        <v>0</v>
      </c>
      <c r="I107" s="43">
        <f t="shared" si="6"/>
        <v>14.678899082568808</v>
      </c>
      <c r="K107" s="2">
        <v>545</v>
      </c>
    </row>
    <row r="108" spans="2:11" ht="12.75">
      <c r="B108" s="274"/>
      <c r="H108" s="5">
        <f t="shared" si="7"/>
        <v>0</v>
      </c>
      <c r="I108" s="21">
        <f t="shared" si="6"/>
        <v>0</v>
      </c>
      <c r="K108" s="2">
        <v>545</v>
      </c>
    </row>
    <row r="109" spans="2:11" ht="12.75">
      <c r="B109" s="274"/>
      <c r="H109" s="5">
        <f t="shared" si="7"/>
        <v>0</v>
      </c>
      <c r="I109" s="21">
        <f t="shared" si="6"/>
        <v>0</v>
      </c>
      <c r="K109" s="2">
        <v>545</v>
      </c>
    </row>
    <row r="110" spans="2:11" ht="12.75">
      <c r="B110" s="274">
        <v>1500</v>
      </c>
      <c r="C110" s="1" t="s">
        <v>123</v>
      </c>
      <c r="D110" s="11" t="s">
        <v>79</v>
      </c>
      <c r="E110" s="1" t="s">
        <v>124</v>
      </c>
      <c r="F110" s="26" t="s">
        <v>119</v>
      </c>
      <c r="G110" s="29" t="s">
        <v>118</v>
      </c>
      <c r="H110" s="5">
        <f t="shared" si="7"/>
        <v>-1500</v>
      </c>
      <c r="I110" s="21">
        <f t="shared" si="6"/>
        <v>2.7522935779816513</v>
      </c>
      <c r="K110" s="2">
        <v>545</v>
      </c>
    </row>
    <row r="111" spans="1:11" s="44" customFormat="1" ht="12.75">
      <c r="A111" s="10"/>
      <c r="B111" s="261">
        <f>SUM(B110:B110)</f>
        <v>1500</v>
      </c>
      <c r="C111" s="10"/>
      <c r="D111" s="10"/>
      <c r="E111" s="10" t="s">
        <v>124</v>
      </c>
      <c r="F111" s="17"/>
      <c r="G111" s="17"/>
      <c r="H111" s="40">
        <v>0</v>
      </c>
      <c r="I111" s="43">
        <f t="shared" si="6"/>
        <v>2.7522935779816513</v>
      </c>
      <c r="K111" s="2">
        <v>545</v>
      </c>
    </row>
    <row r="112" spans="2:11" ht="12.75">
      <c r="B112" s="274"/>
      <c r="H112" s="5">
        <f t="shared" si="7"/>
        <v>0</v>
      </c>
      <c r="I112" s="21">
        <f t="shared" si="6"/>
        <v>0</v>
      </c>
      <c r="K112" s="2">
        <v>545</v>
      </c>
    </row>
    <row r="113" spans="2:11" ht="12.75">
      <c r="B113" s="274"/>
      <c r="H113" s="5">
        <f t="shared" si="7"/>
        <v>0</v>
      </c>
      <c r="I113" s="21">
        <f t="shared" si="6"/>
        <v>0</v>
      </c>
      <c r="K113" s="2">
        <v>545</v>
      </c>
    </row>
    <row r="114" spans="2:11" ht="12.75">
      <c r="B114" s="274"/>
      <c r="H114" s="5">
        <f t="shared" si="7"/>
        <v>0</v>
      </c>
      <c r="I114" s="21">
        <f t="shared" si="6"/>
        <v>0</v>
      </c>
      <c r="K114" s="2">
        <v>545</v>
      </c>
    </row>
    <row r="115" spans="2:11" ht="12.75">
      <c r="B115" s="274"/>
      <c r="H115" s="5">
        <f t="shared" si="7"/>
        <v>0</v>
      </c>
      <c r="I115" s="21">
        <f t="shared" si="6"/>
        <v>0</v>
      </c>
      <c r="K115" s="2">
        <v>545</v>
      </c>
    </row>
    <row r="116" spans="2:11" ht="12.75">
      <c r="B116" s="274"/>
      <c r="H116" s="5">
        <f t="shared" si="7"/>
        <v>0</v>
      </c>
      <c r="I116" s="21">
        <f t="shared" si="6"/>
        <v>0</v>
      </c>
      <c r="K116" s="2">
        <v>545</v>
      </c>
    </row>
    <row r="117" spans="2:11" ht="12.75">
      <c r="B117" s="274"/>
      <c r="H117" s="5">
        <f t="shared" si="7"/>
        <v>0</v>
      </c>
      <c r="I117" s="21">
        <f t="shared" si="6"/>
        <v>0</v>
      </c>
      <c r="K117" s="2">
        <v>545</v>
      </c>
    </row>
    <row r="118" spans="1:11" s="44" customFormat="1" ht="12.75">
      <c r="A118" s="10"/>
      <c r="B118" s="261">
        <f>+B121+B132+B137+B144+B148</f>
        <v>97000</v>
      </c>
      <c r="C118" s="58" t="s">
        <v>389</v>
      </c>
      <c r="D118" s="45" t="s">
        <v>421</v>
      </c>
      <c r="E118" s="58" t="s">
        <v>602</v>
      </c>
      <c r="F118" s="17"/>
      <c r="G118" s="17"/>
      <c r="H118" s="40">
        <f t="shared" si="7"/>
        <v>-97000</v>
      </c>
      <c r="I118" s="43">
        <f t="shared" si="6"/>
        <v>177.9816513761468</v>
      </c>
      <c r="K118" s="2">
        <v>545</v>
      </c>
    </row>
    <row r="119" spans="2:11" ht="12.75">
      <c r="B119" s="274"/>
      <c r="H119" s="5">
        <v>0</v>
      </c>
      <c r="I119" s="21">
        <f t="shared" si="6"/>
        <v>0</v>
      </c>
      <c r="K119" s="2">
        <v>545</v>
      </c>
    </row>
    <row r="120" spans="2:11" ht="12.75">
      <c r="B120" s="274">
        <v>2000</v>
      </c>
      <c r="C120" s="11" t="s">
        <v>69</v>
      </c>
      <c r="D120" s="1" t="s">
        <v>79</v>
      </c>
      <c r="E120" s="1" t="s">
        <v>93</v>
      </c>
      <c r="F120" s="46" t="s">
        <v>388</v>
      </c>
      <c r="G120" s="26" t="s">
        <v>98</v>
      </c>
      <c r="H120" s="5">
        <f t="shared" si="7"/>
        <v>-2000</v>
      </c>
      <c r="I120" s="21">
        <f t="shared" si="6"/>
        <v>3.669724770642202</v>
      </c>
      <c r="K120" s="2">
        <v>545</v>
      </c>
    </row>
    <row r="121" spans="1:11" s="44" customFormat="1" ht="12.75">
      <c r="A121" s="10"/>
      <c r="B121" s="261">
        <v>2000</v>
      </c>
      <c r="C121" s="10" t="s">
        <v>69</v>
      </c>
      <c r="D121" s="10"/>
      <c r="E121" s="10"/>
      <c r="F121" s="17"/>
      <c r="G121" s="17"/>
      <c r="H121" s="40">
        <v>0</v>
      </c>
      <c r="I121" s="43">
        <f t="shared" si="6"/>
        <v>3.669724770642202</v>
      </c>
      <c r="K121" s="2">
        <v>545</v>
      </c>
    </row>
    <row r="122" spans="2:11" ht="12.75">
      <c r="B122" s="274"/>
      <c r="C122" s="11"/>
      <c r="F122" s="46"/>
      <c r="H122" s="5">
        <f t="shared" si="7"/>
        <v>0</v>
      </c>
      <c r="I122" s="21">
        <f t="shared" si="6"/>
        <v>0</v>
      </c>
      <c r="K122" s="2">
        <v>545</v>
      </c>
    </row>
    <row r="123" spans="2:11" ht="12.75">
      <c r="B123" s="274"/>
      <c r="H123" s="5">
        <f t="shared" si="7"/>
        <v>0</v>
      </c>
      <c r="I123" s="21">
        <f t="shared" si="6"/>
        <v>0</v>
      </c>
      <c r="K123" s="2">
        <v>545</v>
      </c>
    </row>
    <row r="124" spans="2:11" ht="12.75">
      <c r="B124" s="274"/>
      <c r="H124" s="5">
        <f t="shared" si="7"/>
        <v>0</v>
      </c>
      <c r="I124" s="21">
        <f t="shared" si="6"/>
        <v>0</v>
      </c>
      <c r="K124" s="2">
        <v>545</v>
      </c>
    </row>
    <row r="125" spans="2:11" ht="12.75">
      <c r="B125" s="274">
        <v>4500</v>
      </c>
      <c r="C125" s="1" t="s">
        <v>375</v>
      </c>
      <c r="D125" s="1" t="s">
        <v>79</v>
      </c>
      <c r="E125" s="1" t="s">
        <v>89</v>
      </c>
      <c r="F125" s="26" t="s">
        <v>376</v>
      </c>
      <c r="G125" s="26" t="s">
        <v>98</v>
      </c>
      <c r="H125" s="5">
        <f t="shared" si="7"/>
        <v>-4500</v>
      </c>
      <c r="I125" s="21">
        <f t="shared" si="6"/>
        <v>8.256880733944953</v>
      </c>
      <c r="K125" s="2">
        <v>545</v>
      </c>
    </row>
    <row r="126" spans="2:11" ht="12.75">
      <c r="B126" s="274">
        <v>4500</v>
      </c>
      <c r="C126" s="1" t="s">
        <v>375</v>
      </c>
      <c r="D126" s="1" t="s">
        <v>79</v>
      </c>
      <c r="E126" s="1" t="s">
        <v>89</v>
      </c>
      <c r="F126" s="26" t="s">
        <v>377</v>
      </c>
      <c r="G126" s="26" t="s">
        <v>98</v>
      </c>
      <c r="H126" s="5">
        <f t="shared" si="7"/>
        <v>-9000</v>
      </c>
      <c r="I126" s="21">
        <f t="shared" si="6"/>
        <v>8.256880733944953</v>
      </c>
      <c r="K126" s="2">
        <v>545</v>
      </c>
    </row>
    <row r="127" spans="2:11" ht="12.75">
      <c r="B127" s="274">
        <v>4000</v>
      </c>
      <c r="C127" s="1" t="s">
        <v>378</v>
      </c>
      <c r="D127" s="1" t="s">
        <v>79</v>
      </c>
      <c r="E127" s="1" t="s">
        <v>89</v>
      </c>
      <c r="F127" s="26" t="s">
        <v>379</v>
      </c>
      <c r="G127" s="26" t="s">
        <v>99</v>
      </c>
      <c r="H127" s="5">
        <f t="shared" si="7"/>
        <v>-13000</v>
      </c>
      <c r="I127" s="21">
        <f t="shared" si="6"/>
        <v>7.339449541284404</v>
      </c>
      <c r="K127" s="2">
        <v>545</v>
      </c>
    </row>
    <row r="128" spans="2:11" ht="12.75">
      <c r="B128" s="274">
        <v>4000</v>
      </c>
      <c r="C128" s="1" t="s">
        <v>378</v>
      </c>
      <c r="D128" s="1" t="s">
        <v>79</v>
      </c>
      <c r="E128" s="1" t="s">
        <v>89</v>
      </c>
      <c r="F128" s="26" t="s">
        <v>380</v>
      </c>
      <c r="G128" s="26" t="s">
        <v>99</v>
      </c>
      <c r="H128" s="5">
        <f t="shared" si="7"/>
        <v>-17000</v>
      </c>
      <c r="I128" s="21">
        <f t="shared" si="6"/>
        <v>7.339449541284404</v>
      </c>
      <c r="K128" s="2">
        <v>545</v>
      </c>
    </row>
    <row r="129" spans="2:11" ht="12.75">
      <c r="B129" s="274">
        <v>5000</v>
      </c>
      <c r="C129" s="1" t="s">
        <v>603</v>
      </c>
      <c r="D129" s="1" t="s">
        <v>79</v>
      </c>
      <c r="E129" s="1" t="s">
        <v>84</v>
      </c>
      <c r="F129" s="26" t="s">
        <v>381</v>
      </c>
      <c r="G129" s="26" t="s">
        <v>96</v>
      </c>
      <c r="H129" s="5">
        <f>H128-B129</f>
        <v>-22000</v>
      </c>
      <c r="I129" s="21">
        <f>+B129/K129</f>
        <v>9.174311926605505</v>
      </c>
      <c r="K129" s="2">
        <v>545</v>
      </c>
    </row>
    <row r="130" spans="2:11" ht="12.75">
      <c r="B130" s="274">
        <v>5000</v>
      </c>
      <c r="C130" s="1" t="s">
        <v>603</v>
      </c>
      <c r="D130" s="1" t="s">
        <v>79</v>
      </c>
      <c r="E130" s="1" t="s">
        <v>84</v>
      </c>
      <c r="F130" s="26" t="s">
        <v>381</v>
      </c>
      <c r="G130" s="26" t="s">
        <v>96</v>
      </c>
      <c r="H130" s="5">
        <f>H129-B130</f>
        <v>-27000</v>
      </c>
      <c r="I130" s="21">
        <f>+B130/K130</f>
        <v>9.174311926605505</v>
      </c>
      <c r="K130" s="2">
        <v>545</v>
      </c>
    </row>
    <row r="131" spans="2:11" ht="12.75">
      <c r="B131" s="274">
        <v>20000</v>
      </c>
      <c r="C131" s="1" t="s">
        <v>604</v>
      </c>
      <c r="D131" s="1" t="s">
        <v>79</v>
      </c>
      <c r="E131" s="1" t="s">
        <v>84</v>
      </c>
      <c r="F131" s="46" t="s">
        <v>382</v>
      </c>
      <c r="G131" s="26" t="s">
        <v>99</v>
      </c>
      <c r="H131" s="5">
        <f>H130-B131</f>
        <v>-47000</v>
      </c>
      <c r="I131" s="21">
        <f>+B131/K131</f>
        <v>36.69724770642202</v>
      </c>
      <c r="K131" s="2">
        <v>545</v>
      </c>
    </row>
    <row r="132" spans="1:11" s="44" customFormat="1" ht="12.75">
      <c r="A132" s="10"/>
      <c r="B132" s="261">
        <f>SUM(B125:B131)</f>
        <v>47000</v>
      </c>
      <c r="C132" s="10" t="s">
        <v>114</v>
      </c>
      <c r="D132" s="10"/>
      <c r="E132" s="10"/>
      <c r="F132" s="17"/>
      <c r="G132" s="17"/>
      <c r="H132" s="40">
        <v>0</v>
      </c>
      <c r="I132" s="43">
        <f t="shared" si="6"/>
        <v>86.23853211009174</v>
      </c>
      <c r="K132" s="2">
        <v>545</v>
      </c>
    </row>
    <row r="133" spans="2:11" ht="12.75">
      <c r="B133" s="274"/>
      <c r="H133" s="5">
        <f t="shared" si="7"/>
        <v>0</v>
      </c>
      <c r="I133" s="21">
        <f t="shared" si="6"/>
        <v>0</v>
      </c>
      <c r="K133" s="2">
        <v>545</v>
      </c>
    </row>
    <row r="134" spans="2:11" ht="12.75">
      <c r="B134" s="274"/>
      <c r="H134" s="5">
        <v>0</v>
      </c>
      <c r="I134" s="21">
        <f t="shared" si="6"/>
        <v>0</v>
      </c>
      <c r="K134" s="2">
        <v>545</v>
      </c>
    </row>
    <row r="135" spans="2:11" ht="12.75">
      <c r="B135" s="274">
        <v>5000</v>
      </c>
      <c r="C135" s="1" t="s">
        <v>144</v>
      </c>
      <c r="D135" s="1" t="s">
        <v>79</v>
      </c>
      <c r="E135" s="1" t="s">
        <v>89</v>
      </c>
      <c r="F135" s="26" t="s">
        <v>383</v>
      </c>
      <c r="G135" s="26" t="s">
        <v>98</v>
      </c>
      <c r="H135" s="5">
        <f t="shared" si="7"/>
        <v>-5000</v>
      </c>
      <c r="I135" s="21">
        <f t="shared" si="6"/>
        <v>9.174311926605505</v>
      </c>
      <c r="K135" s="2">
        <v>545</v>
      </c>
    </row>
    <row r="136" spans="2:11" ht="12.75">
      <c r="B136" s="274">
        <v>5000</v>
      </c>
      <c r="C136" s="1" t="s">
        <v>144</v>
      </c>
      <c r="D136" s="1" t="s">
        <v>79</v>
      </c>
      <c r="E136" s="1" t="s">
        <v>89</v>
      </c>
      <c r="F136" s="26" t="s">
        <v>384</v>
      </c>
      <c r="G136" s="26" t="s">
        <v>98</v>
      </c>
      <c r="H136" s="5">
        <f t="shared" si="7"/>
        <v>-10000</v>
      </c>
      <c r="I136" s="21">
        <f t="shared" si="6"/>
        <v>9.174311926605505</v>
      </c>
      <c r="K136" s="2">
        <v>545</v>
      </c>
    </row>
    <row r="137" spans="1:11" s="44" customFormat="1" ht="12.75">
      <c r="A137" s="10"/>
      <c r="B137" s="261">
        <f>SUM(B135:B136)</f>
        <v>10000</v>
      </c>
      <c r="C137" s="10" t="s">
        <v>144</v>
      </c>
      <c r="D137" s="10"/>
      <c r="E137" s="10"/>
      <c r="F137" s="17"/>
      <c r="G137" s="17"/>
      <c r="H137" s="40">
        <v>0</v>
      </c>
      <c r="I137" s="43">
        <f t="shared" si="6"/>
        <v>18.34862385321101</v>
      </c>
      <c r="K137" s="2">
        <v>545</v>
      </c>
    </row>
    <row r="138" spans="2:11" ht="12.75">
      <c r="B138" s="274"/>
      <c r="H138" s="5">
        <f t="shared" si="7"/>
        <v>0</v>
      </c>
      <c r="I138" s="21">
        <f t="shared" si="6"/>
        <v>0</v>
      </c>
      <c r="K138" s="2">
        <v>545</v>
      </c>
    </row>
    <row r="139" spans="2:11" ht="12.75">
      <c r="B139" s="274"/>
      <c r="H139" s="5">
        <f t="shared" si="7"/>
        <v>0</v>
      </c>
      <c r="I139" s="21">
        <f t="shared" si="6"/>
        <v>0</v>
      </c>
      <c r="K139" s="2">
        <v>545</v>
      </c>
    </row>
    <row r="140" spans="2:11" ht="12.75">
      <c r="B140" s="274">
        <v>2000</v>
      </c>
      <c r="C140" s="1" t="s">
        <v>88</v>
      </c>
      <c r="D140" s="1" t="s">
        <v>79</v>
      </c>
      <c r="E140" s="1" t="s">
        <v>89</v>
      </c>
      <c r="F140" s="26" t="s">
        <v>385</v>
      </c>
      <c r="G140" s="26" t="s">
        <v>98</v>
      </c>
      <c r="H140" s="5">
        <f t="shared" si="7"/>
        <v>-2000</v>
      </c>
      <c r="I140" s="21">
        <f t="shared" si="6"/>
        <v>3.669724770642202</v>
      </c>
      <c r="K140" s="2">
        <v>545</v>
      </c>
    </row>
    <row r="141" spans="2:11" ht="12.75">
      <c r="B141" s="274">
        <v>2000</v>
      </c>
      <c r="C141" s="1" t="s">
        <v>88</v>
      </c>
      <c r="D141" s="1" t="s">
        <v>79</v>
      </c>
      <c r="E141" s="1" t="s">
        <v>89</v>
      </c>
      <c r="F141" s="26" t="s">
        <v>381</v>
      </c>
      <c r="G141" s="26" t="s">
        <v>98</v>
      </c>
      <c r="H141" s="5">
        <f t="shared" si="7"/>
        <v>-4000</v>
      </c>
      <c r="I141" s="21">
        <f t="shared" si="6"/>
        <v>3.669724770642202</v>
      </c>
      <c r="K141" s="2">
        <v>545</v>
      </c>
    </row>
    <row r="142" spans="2:11" ht="12.75">
      <c r="B142" s="274">
        <v>2000</v>
      </c>
      <c r="C142" s="1" t="s">
        <v>88</v>
      </c>
      <c r="D142" s="1" t="s">
        <v>79</v>
      </c>
      <c r="E142" s="1" t="s">
        <v>89</v>
      </c>
      <c r="F142" s="26" t="s">
        <v>381</v>
      </c>
      <c r="G142" s="26" t="s">
        <v>96</v>
      </c>
      <c r="H142" s="5">
        <f t="shared" si="7"/>
        <v>-6000</v>
      </c>
      <c r="I142" s="21">
        <f t="shared" si="6"/>
        <v>3.669724770642202</v>
      </c>
      <c r="K142" s="2">
        <v>545</v>
      </c>
    </row>
    <row r="143" spans="2:11" ht="12.75">
      <c r="B143" s="274">
        <v>2000</v>
      </c>
      <c r="C143" s="1" t="s">
        <v>88</v>
      </c>
      <c r="D143" s="1" t="s">
        <v>79</v>
      </c>
      <c r="E143" s="1" t="s">
        <v>89</v>
      </c>
      <c r="F143" s="26" t="s">
        <v>381</v>
      </c>
      <c r="G143" s="26" t="s">
        <v>96</v>
      </c>
      <c r="H143" s="5">
        <f t="shared" si="7"/>
        <v>-8000</v>
      </c>
      <c r="I143" s="21">
        <f t="shared" si="6"/>
        <v>3.669724770642202</v>
      </c>
      <c r="K143" s="2">
        <v>545</v>
      </c>
    </row>
    <row r="144" spans="1:11" s="44" customFormat="1" ht="12.75">
      <c r="A144" s="10"/>
      <c r="B144" s="261">
        <f>SUM(B140:B143)</f>
        <v>8000</v>
      </c>
      <c r="C144" s="10" t="s">
        <v>88</v>
      </c>
      <c r="D144" s="10"/>
      <c r="E144" s="10"/>
      <c r="F144" s="17"/>
      <c r="G144" s="17"/>
      <c r="H144" s="40">
        <v>0</v>
      </c>
      <c r="I144" s="43">
        <f t="shared" si="6"/>
        <v>14.678899082568808</v>
      </c>
      <c r="K144" s="2">
        <v>545</v>
      </c>
    </row>
    <row r="145" spans="2:11" ht="12.75">
      <c r="B145" s="274"/>
      <c r="H145" s="5">
        <f t="shared" si="7"/>
        <v>0</v>
      </c>
      <c r="I145" s="21">
        <f t="shared" si="6"/>
        <v>0</v>
      </c>
      <c r="K145" s="2">
        <v>545</v>
      </c>
    </row>
    <row r="146" spans="2:11" ht="12.75">
      <c r="B146" s="274"/>
      <c r="H146" s="5">
        <f t="shared" si="7"/>
        <v>0</v>
      </c>
      <c r="I146" s="21">
        <f t="shared" si="6"/>
        <v>0</v>
      </c>
      <c r="K146" s="2">
        <v>545</v>
      </c>
    </row>
    <row r="147" spans="2:11" ht="12.75">
      <c r="B147" s="274">
        <v>30000</v>
      </c>
      <c r="C147" s="1" t="s">
        <v>605</v>
      </c>
      <c r="D147" s="1" t="s">
        <v>79</v>
      </c>
      <c r="E147" s="1" t="s">
        <v>150</v>
      </c>
      <c r="F147" s="46" t="s">
        <v>387</v>
      </c>
      <c r="G147" s="26" t="s">
        <v>229</v>
      </c>
      <c r="H147" s="5">
        <f t="shared" si="7"/>
        <v>-30000</v>
      </c>
      <c r="I147" s="21">
        <f t="shared" si="6"/>
        <v>55.04587155963303</v>
      </c>
      <c r="K147" s="2">
        <v>545</v>
      </c>
    </row>
    <row r="148" spans="1:11" s="44" customFormat="1" ht="12.75">
      <c r="A148" s="10"/>
      <c r="B148" s="261">
        <v>30000</v>
      </c>
      <c r="C148" s="10" t="s">
        <v>386</v>
      </c>
      <c r="D148" s="10"/>
      <c r="E148" s="10" t="s">
        <v>150</v>
      </c>
      <c r="F148" s="17"/>
      <c r="G148" s="17"/>
      <c r="H148" s="40">
        <v>0</v>
      </c>
      <c r="I148" s="43">
        <f t="shared" si="6"/>
        <v>55.04587155963303</v>
      </c>
      <c r="K148" s="2">
        <v>545</v>
      </c>
    </row>
    <row r="149" spans="2:11" ht="12.75">
      <c r="B149" s="274"/>
      <c r="H149" s="5">
        <f t="shared" si="7"/>
        <v>0</v>
      </c>
      <c r="I149" s="21">
        <f t="shared" si="6"/>
        <v>0</v>
      </c>
      <c r="K149" s="2">
        <v>545</v>
      </c>
    </row>
    <row r="150" spans="2:11" ht="12.75">
      <c r="B150" s="274"/>
      <c r="H150" s="5">
        <v>0</v>
      </c>
      <c r="I150" s="21">
        <f t="shared" si="6"/>
        <v>0</v>
      </c>
      <c r="K150" s="2">
        <v>545</v>
      </c>
    </row>
    <row r="151" spans="2:11" ht="12.75">
      <c r="B151" s="274"/>
      <c r="H151" s="5">
        <f t="shared" si="7"/>
        <v>0</v>
      </c>
      <c r="I151" s="21">
        <f t="shared" si="6"/>
        <v>0</v>
      </c>
      <c r="K151" s="2">
        <v>545</v>
      </c>
    </row>
    <row r="152" spans="1:11" s="44" customFormat="1" ht="12.75">
      <c r="A152" s="10"/>
      <c r="B152" s="261">
        <f>+B155+B167+B173+B186+B191</f>
        <v>125000</v>
      </c>
      <c r="C152" s="58" t="s">
        <v>400</v>
      </c>
      <c r="D152" s="45" t="s">
        <v>401</v>
      </c>
      <c r="E152" s="58" t="s">
        <v>602</v>
      </c>
      <c r="F152" s="17"/>
      <c r="G152" s="17"/>
      <c r="H152" s="40">
        <f t="shared" si="7"/>
        <v>-125000</v>
      </c>
      <c r="I152" s="43">
        <f t="shared" si="6"/>
        <v>229.3577981651376</v>
      </c>
      <c r="K152" s="2">
        <v>545</v>
      </c>
    </row>
    <row r="153" spans="2:11" ht="12.75">
      <c r="B153" s="274"/>
      <c r="H153" s="5">
        <v>0</v>
      </c>
      <c r="I153" s="21">
        <f t="shared" si="6"/>
        <v>0</v>
      </c>
      <c r="K153" s="2">
        <v>545</v>
      </c>
    </row>
    <row r="154" spans="2:11" ht="12.75">
      <c r="B154" s="274">
        <v>4000</v>
      </c>
      <c r="C154" s="1" t="s">
        <v>69</v>
      </c>
      <c r="D154" s="1" t="s">
        <v>79</v>
      </c>
      <c r="E154" s="1" t="s">
        <v>115</v>
      </c>
      <c r="F154" s="47" t="s">
        <v>390</v>
      </c>
      <c r="G154" s="26" t="s">
        <v>237</v>
      </c>
      <c r="H154" s="5">
        <f t="shared" si="7"/>
        <v>-4000</v>
      </c>
      <c r="I154" s="21">
        <f t="shared" si="6"/>
        <v>7.339449541284404</v>
      </c>
      <c r="K154" s="2">
        <v>545</v>
      </c>
    </row>
    <row r="155" spans="1:11" s="44" customFormat="1" ht="12.75">
      <c r="A155" s="10"/>
      <c r="B155" s="261">
        <v>4000</v>
      </c>
      <c r="C155" s="10" t="s">
        <v>69</v>
      </c>
      <c r="D155" s="10"/>
      <c r="E155" s="10"/>
      <c r="F155" s="17"/>
      <c r="G155" s="17"/>
      <c r="H155" s="40">
        <v>0</v>
      </c>
      <c r="I155" s="43">
        <f t="shared" si="6"/>
        <v>7.339449541284404</v>
      </c>
      <c r="K155" s="2">
        <v>545</v>
      </c>
    </row>
    <row r="156" spans="2:11" ht="12.75">
      <c r="B156" s="274"/>
      <c r="H156" s="5">
        <f t="shared" si="7"/>
        <v>0</v>
      </c>
      <c r="I156" s="21">
        <f t="shared" si="6"/>
        <v>0</v>
      </c>
      <c r="K156" s="2">
        <v>545</v>
      </c>
    </row>
    <row r="157" spans="2:11" ht="12.75">
      <c r="B157" s="274"/>
      <c r="H157" s="5">
        <f t="shared" si="7"/>
        <v>0</v>
      </c>
      <c r="I157" s="21">
        <f t="shared" si="6"/>
        <v>0</v>
      </c>
      <c r="K157" s="2">
        <v>545</v>
      </c>
    </row>
    <row r="158" spans="2:11" ht="12.75">
      <c r="B158" s="274">
        <v>3000</v>
      </c>
      <c r="C158" s="11" t="s">
        <v>391</v>
      </c>
      <c r="D158" s="11" t="s">
        <v>79</v>
      </c>
      <c r="E158" s="11" t="s">
        <v>89</v>
      </c>
      <c r="F158" s="29" t="s">
        <v>392</v>
      </c>
      <c r="G158" s="26" t="s">
        <v>237</v>
      </c>
      <c r="H158" s="5">
        <f t="shared" si="7"/>
        <v>-3000</v>
      </c>
      <c r="I158" s="21">
        <f t="shared" si="6"/>
        <v>5.504587155963303</v>
      </c>
      <c r="K158" s="2">
        <v>545</v>
      </c>
    </row>
    <row r="159" spans="2:11" ht="12.75">
      <c r="B159" s="274">
        <v>3000</v>
      </c>
      <c r="C159" s="11" t="s">
        <v>391</v>
      </c>
      <c r="D159" s="11" t="s">
        <v>79</v>
      </c>
      <c r="E159" s="11" t="s">
        <v>89</v>
      </c>
      <c r="F159" s="29" t="s">
        <v>392</v>
      </c>
      <c r="G159" s="26" t="s">
        <v>237</v>
      </c>
      <c r="H159" s="5">
        <f t="shared" si="7"/>
        <v>-6000</v>
      </c>
      <c r="I159" s="21">
        <f t="shared" si="6"/>
        <v>5.504587155963303</v>
      </c>
      <c r="K159" s="2">
        <v>545</v>
      </c>
    </row>
    <row r="160" spans="2:11" ht="12.75">
      <c r="B160" s="274">
        <v>2500</v>
      </c>
      <c r="C160" s="1" t="s">
        <v>393</v>
      </c>
      <c r="D160" s="11" t="s">
        <v>79</v>
      </c>
      <c r="E160" s="1" t="s">
        <v>89</v>
      </c>
      <c r="F160" s="47" t="s">
        <v>394</v>
      </c>
      <c r="G160" s="26" t="s">
        <v>151</v>
      </c>
      <c r="H160" s="5">
        <f t="shared" si="7"/>
        <v>-8500</v>
      </c>
      <c r="I160" s="21">
        <f t="shared" si="6"/>
        <v>4.587155963302752</v>
      </c>
      <c r="K160" s="2">
        <v>545</v>
      </c>
    </row>
    <row r="161" spans="2:11" ht="12.75">
      <c r="B161" s="274">
        <v>2500</v>
      </c>
      <c r="C161" s="1" t="s">
        <v>393</v>
      </c>
      <c r="D161" s="11" t="s">
        <v>79</v>
      </c>
      <c r="E161" s="1" t="s">
        <v>89</v>
      </c>
      <c r="F161" s="29" t="s">
        <v>392</v>
      </c>
      <c r="G161" s="26" t="s">
        <v>151</v>
      </c>
      <c r="H161" s="5">
        <f t="shared" si="7"/>
        <v>-11000</v>
      </c>
      <c r="I161" s="21">
        <f t="shared" si="6"/>
        <v>4.587155963302752</v>
      </c>
      <c r="K161" s="2">
        <v>545</v>
      </c>
    </row>
    <row r="162" spans="2:11" ht="12.75">
      <c r="B162" s="274">
        <v>2500</v>
      </c>
      <c r="C162" s="11" t="s">
        <v>391</v>
      </c>
      <c r="D162" s="11" t="s">
        <v>79</v>
      </c>
      <c r="E162" s="11" t="s">
        <v>89</v>
      </c>
      <c r="F162" s="29" t="s">
        <v>392</v>
      </c>
      <c r="G162" s="26" t="s">
        <v>154</v>
      </c>
      <c r="H162" s="5">
        <f t="shared" si="7"/>
        <v>-13500</v>
      </c>
      <c r="I162" s="21">
        <f t="shared" si="6"/>
        <v>4.587155963302752</v>
      </c>
      <c r="K162" s="2">
        <v>545</v>
      </c>
    </row>
    <row r="163" spans="2:11" ht="12.75">
      <c r="B163" s="274">
        <v>2500</v>
      </c>
      <c r="C163" s="11" t="s">
        <v>391</v>
      </c>
      <c r="D163" s="11" t="s">
        <v>79</v>
      </c>
      <c r="E163" s="11" t="s">
        <v>89</v>
      </c>
      <c r="F163" s="29" t="s">
        <v>392</v>
      </c>
      <c r="G163" s="26" t="s">
        <v>154</v>
      </c>
      <c r="H163" s="5">
        <f t="shared" si="7"/>
        <v>-16000</v>
      </c>
      <c r="I163" s="21">
        <f t="shared" si="6"/>
        <v>4.587155963302752</v>
      </c>
      <c r="K163" s="2">
        <v>545</v>
      </c>
    </row>
    <row r="164" spans="2:11" ht="12.75">
      <c r="B164" s="274">
        <v>15000</v>
      </c>
      <c r="C164" s="1" t="s">
        <v>607</v>
      </c>
      <c r="D164" s="1" t="s">
        <v>79</v>
      </c>
      <c r="E164" s="1" t="s">
        <v>84</v>
      </c>
      <c r="F164" s="46" t="s">
        <v>395</v>
      </c>
      <c r="G164" s="26" t="s">
        <v>151</v>
      </c>
      <c r="H164" s="5">
        <f>H163-B164</f>
        <v>-31000</v>
      </c>
      <c r="I164" s="21">
        <f>+B164/K164</f>
        <v>27.522935779816514</v>
      </c>
      <c r="K164" s="2">
        <v>545</v>
      </c>
    </row>
    <row r="165" spans="2:11" ht="12.75">
      <c r="B165" s="274">
        <v>15000</v>
      </c>
      <c r="C165" s="1" t="s">
        <v>607</v>
      </c>
      <c r="D165" s="1" t="s">
        <v>79</v>
      </c>
      <c r="E165" s="1" t="s">
        <v>84</v>
      </c>
      <c r="F165" s="46" t="s">
        <v>396</v>
      </c>
      <c r="G165" s="26" t="s">
        <v>176</v>
      </c>
      <c r="H165" s="5">
        <f>H164-B165</f>
        <v>-46000</v>
      </c>
      <c r="I165" s="21">
        <f>+B165/K165</f>
        <v>27.522935779816514</v>
      </c>
      <c r="K165" s="2">
        <v>545</v>
      </c>
    </row>
    <row r="166" spans="2:11" ht="12.75">
      <c r="B166" s="274">
        <v>10000</v>
      </c>
      <c r="C166" s="1" t="s">
        <v>606</v>
      </c>
      <c r="D166" s="1" t="s">
        <v>79</v>
      </c>
      <c r="E166" s="1" t="s">
        <v>84</v>
      </c>
      <c r="F166" s="26" t="s">
        <v>392</v>
      </c>
      <c r="G166" s="26" t="s">
        <v>156</v>
      </c>
      <c r="H166" s="5">
        <f>H165-B166</f>
        <v>-56000</v>
      </c>
      <c r="I166" s="21">
        <f>+B166/K166</f>
        <v>18.34862385321101</v>
      </c>
      <c r="K166" s="2">
        <v>545</v>
      </c>
    </row>
    <row r="167" spans="1:11" s="44" customFormat="1" ht="12.75">
      <c r="A167" s="10"/>
      <c r="B167" s="261">
        <f>SUM(B158:B166)</f>
        <v>56000</v>
      </c>
      <c r="C167" s="10" t="s">
        <v>114</v>
      </c>
      <c r="D167" s="10"/>
      <c r="E167" s="10"/>
      <c r="F167" s="17"/>
      <c r="G167" s="17"/>
      <c r="H167" s="40">
        <v>0</v>
      </c>
      <c r="I167" s="43">
        <f t="shared" si="6"/>
        <v>102.75229357798165</v>
      </c>
      <c r="K167" s="2">
        <v>545</v>
      </c>
    </row>
    <row r="168" spans="2:11" ht="12.75">
      <c r="B168" s="274"/>
      <c r="H168" s="5">
        <f t="shared" si="7"/>
        <v>0</v>
      </c>
      <c r="I168" s="21">
        <f t="shared" si="6"/>
        <v>0</v>
      </c>
      <c r="K168" s="2">
        <v>545</v>
      </c>
    </row>
    <row r="169" spans="2:11" ht="12.75">
      <c r="B169" s="274"/>
      <c r="H169" s="5">
        <v>0</v>
      </c>
      <c r="I169" s="21">
        <f t="shared" si="6"/>
        <v>0</v>
      </c>
      <c r="K169" s="2">
        <v>545</v>
      </c>
    </row>
    <row r="170" spans="2:11" ht="12.75">
      <c r="B170" s="274">
        <v>5000</v>
      </c>
      <c r="C170" s="1" t="s">
        <v>144</v>
      </c>
      <c r="D170" s="1" t="s">
        <v>79</v>
      </c>
      <c r="E170" s="1" t="s">
        <v>89</v>
      </c>
      <c r="F170" s="26" t="s">
        <v>397</v>
      </c>
      <c r="G170" s="26" t="s">
        <v>237</v>
      </c>
      <c r="H170" s="5">
        <f t="shared" si="7"/>
        <v>-5000</v>
      </c>
      <c r="I170" s="21">
        <f t="shared" si="6"/>
        <v>9.174311926605505</v>
      </c>
      <c r="K170" s="2">
        <v>545</v>
      </c>
    </row>
    <row r="171" spans="2:11" ht="12.75">
      <c r="B171" s="274">
        <v>5000</v>
      </c>
      <c r="C171" s="1" t="s">
        <v>144</v>
      </c>
      <c r="D171" s="1" t="s">
        <v>79</v>
      </c>
      <c r="E171" s="1" t="s">
        <v>89</v>
      </c>
      <c r="F171" s="26" t="s">
        <v>398</v>
      </c>
      <c r="G171" s="26" t="s">
        <v>154</v>
      </c>
      <c r="H171" s="5">
        <f t="shared" si="7"/>
        <v>-10000</v>
      </c>
      <c r="I171" s="21">
        <f t="shared" si="6"/>
        <v>9.174311926605505</v>
      </c>
      <c r="K171" s="2">
        <v>545</v>
      </c>
    </row>
    <row r="172" spans="2:11" ht="12.75">
      <c r="B172" s="274">
        <v>5000</v>
      </c>
      <c r="C172" s="1" t="s">
        <v>144</v>
      </c>
      <c r="D172" s="1" t="s">
        <v>79</v>
      </c>
      <c r="E172" s="1" t="s">
        <v>89</v>
      </c>
      <c r="F172" s="26" t="s">
        <v>398</v>
      </c>
      <c r="G172" s="26" t="s">
        <v>176</v>
      </c>
      <c r="H172" s="5">
        <f t="shared" si="7"/>
        <v>-15000</v>
      </c>
      <c r="I172" s="21">
        <f t="shared" si="6"/>
        <v>9.174311926605505</v>
      </c>
      <c r="K172" s="2">
        <v>545</v>
      </c>
    </row>
    <row r="173" spans="1:11" s="44" customFormat="1" ht="12.75">
      <c r="A173" s="10"/>
      <c r="B173" s="261">
        <f>SUM(B170:B172)</f>
        <v>15000</v>
      </c>
      <c r="C173" s="10" t="s">
        <v>144</v>
      </c>
      <c r="D173" s="10"/>
      <c r="E173" s="10"/>
      <c r="F173" s="17"/>
      <c r="G173" s="17"/>
      <c r="H173" s="40">
        <v>0</v>
      </c>
      <c r="I173" s="43">
        <f t="shared" si="6"/>
        <v>27.522935779816514</v>
      </c>
      <c r="K173" s="2">
        <v>545</v>
      </c>
    </row>
    <row r="174" spans="2:11" ht="12.75">
      <c r="B174" s="274"/>
      <c r="H174" s="5">
        <f t="shared" si="7"/>
        <v>0</v>
      </c>
      <c r="I174" s="21">
        <f t="shared" si="6"/>
        <v>0</v>
      </c>
      <c r="K174" s="2">
        <v>545</v>
      </c>
    </row>
    <row r="175" spans="2:11" ht="12.75">
      <c r="B175" s="274"/>
      <c r="H175" s="5">
        <f t="shared" si="7"/>
        <v>0</v>
      </c>
      <c r="I175" s="21">
        <f t="shared" si="6"/>
        <v>0</v>
      </c>
      <c r="K175" s="2">
        <v>545</v>
      </c>
    </row>
    <row r="176" spans="2:11" ht="12.75">
      <c r="B176" s="274">
        <v>2000</v>
      </c>
      <c r="C176" s="1" t="s">
        <v>88</v>
      </c>
      <c r="D176" s="1" t="s">
        <v>79</v>
      </c>
      <c r="E176" s="1" t="s">
        <v>89</v>
      </c>
      <c r="F176" s="26" t="s">
        <v>392</v>
      </c>
      <c r="G176" s="26" t="s">
        <v>237</v>
      </c>
      <c r="H176" s="5">
        <f t="shared" si="7"/>
        <v>-2000</v>
      </c>
      <c r="I176" s="21">
        <f t="shared" si="6"/>
        <v>3.669724770642202</v>
      </c>
      <c r="K176" s="2">
        <v>545</v>
      </c>
    </row>
    <row r="177" spans="2:11" ht="12.75">
      <c r="B177" s="274">
        <v>2000</v>
      </c>
      <c r="C177" s="1" t="s">
        <v>88</v>
      </c>
      <c r="D177" s="1" t="s">
        <v>79</v>
      </c>
      <c r="E177" s="1" t="s">
        <v>89</v>
      </c>
      <c r="F177" s="26" t="s">
        <v>392</v>
      </c>
      <c r="G177" s="26" t="s">
        <v>237</v>
      </c>
      <c r="H177" s="5">
        <f t="shared" si="7"/>
        <v>-4000</v>
      </c>
      <c r="I177" s="21">
        <f t="shared" si="6"/>
        <v>3.669724770642202</v>
      </c>
      <c r="K177" s="2">
        <v>545</v>
      </c>
    </row>
    <row r="178" spans="2:11" ht="12.75">
      <c r="B178" s="274">
        <v>2000</v>
      </c>
      <c r="C178" s="1" t="s">
        <v>88</v>
      </c>
      <c r="D178" s="1" t="s">
        <v>79</v>
      </c>
      <c r="E178" s="1" t="s">
        <v>89</v>
      </c>
      <c r="F178" s="26" t="s">
        <v>392</v>
      </c>
      <c r="G178" s="26" t="s">
        <v>151</v>
      </c>
      <c r="H178" s="5">
        <f t="shared" si="7"/>
        <v>-6000</v>
      </c>
      <c r="I178" s="21">
        <f t="shared" si="6"/>
        <v>3.669724770642202</v>
      </c>
      <c r="K178" s="2">
        <v>545</v>
      </c>
    </row>
    <row r="179" spans="2:11" ht="12.75">
      <c r="B179" s="274">
        <v>2000</v>
      </c>
      <c r="C179" s="1" t="s">
        <v>88</v>
      </c>
      <c r="D179" s="1" t="s">
        <v>79</v>
      </c>
      <c r="E179" s="1" t="s">
        <v>89</v>
      </c>
      <c r="F179" s="26" t="s">
        <v>392</v>
      </c>
      <c r="G179" s="26" t="s">
        <v>151</v>
      </c>
      <c r="H179" s="5">
        <f t="shared" si="7"/>
        <v>-8000</v>
      </c>
      <c r="I179" s="21">
        <f t="shared" si="6"/>
        <v>3.669724770642202</v>
      </c>
      <c r="K179" s="2">
        <v>545</v>
      </c>
    </row>
    <row r="180" spans="2:11" ht="12.75">
      <c r="B180" s="274">
        <v>2000</v>
      </c>
      <c r="C180" s="1" t="s">
        <v>88</v>
      </c>
      <c r="D180" s="1" t="s">
        <v>79</v>
      </c>
      <c r="E180" s="1" t="s">
        <v>89</v>
      </c>
      <c r="F180" s="26" t="s">
        <v>392</v>
      </c>
      <c r="G180" s="26" t="s">
        <v>154</v>
      </c>
      <c r="H180" s="5">
        <f t="shared" si="7"/>
        <v>-10000</v>
      </c>
      <c r="I180" s="21">
        <f t="shared" si="6"/>
        <v>3.669724770642202</v>
      </c>
      <c r="K180" s="2">
        <v>545</v>
      </c>
    </row>
    <row r="181" spans="2:11" ht="12.75">
      <c r="B181" s="274">
        <v>2000</v>
      </c>
      <c r="C181" s="1" t="s">
        <v>88</v>
      </c>
      <c r="D181" s="1" t="s">
        <v>79</v>
      </c>
      <c r="E181" s="1" t="s">
        <v>89</v>
      </c>
      <c r="F181" s="26" t="s">
        <v>392</v>
      </c>
      <c r="G181" s="26" t="s">
        <v>154</v>
      </c>
      <c r="H181" s="5">
        <f t="shared" si="7"/>
        <v>-12000</v>
      </c>
      <c r="I181" s="21">
        <f t="shared" si="6"/>
        <v>3.669724770642202</v>
      </c>
      <c r="K181" s="2">
        <v>545</v>
      </c>
    </row>
    <row r="182" spans="2:11" ht="12.75">
      <c r="B182" s="274">
        <v>2000</v>
      </c>
      <c r="C182" s="1" t="s">
        <v>88</v>
      </c>
      <c r="D182" s="1" t="s">
        <v>79</v>
      </c>
      <c r="E182" s="1" t="s">
        <v>89</v>
      </c>
      <c r="F182" s="26" t="s">
        <v>392</v>
      </c>
      <c r="G182" s="26" t="s">
        <v>176</v>
      </c>
      <c r="H182" s="5">
        <f t="shared" si="7"/>
        <v>-14000</v>
      </c>
      <c r="I182" s="21">
        <f t="shared" si="6"/>
        <v>3.669724770642202</v>
      </c>
      <c r="K182" s="2">
        <v>545</v>
      </c>
    </row>
    <row r="183" spans="2:11" ht="12.75">
      <c r="B183" s="274">
        <v>2000</v>
      </c>
      <c r="C183" s="1" t="s">
        <v>88</v>
      </c>
      <c r="D183" s="1" t="s">
        <v>79</v>
      </c>
      <c r="E183" s="1" t="s">
        <v>89</v>
      </c>
      <c r="F183" s="26" t="s">
        <v>392</v>
      </c>
      <c r="G183" s="26" t="s">
        <v>176</v>
      </c>
      <c r="H183" s="5">
        <f t="shared" si="7"/>
        <v>-16000</v>
      </c>
      <c r="I183" s="21">
        <f t="shared" si="6"/>
        <v>3.669724770642202</v>
      </c>
      <c r="K183" s="2">
        <v>545</v>
      </c>
    </row>
    <row r="184" spans="2:11" ht="12.75">
      <c r="B184" s="274">
        <v>2000</v>
      </c>
      <c r="C184" s="1" t="s">
        <v>88</v>
      </c>
      <c r="D184" s="1" t="s">
        <v>79</v>
      </c>
      <c r="E184" s="1" t="s">
        <v>89</v>
      </c>
      <c r="F184" s="26" t="s">
        <v>392</v>
      </c>
      <c r="G184" s="26" t="s">
        <v>156</v>
      </c>
      <c r="H184" s="5">
        <f t="shared" si="7"/>
        <v>-18000</v>
      </c>
      <c r="I184" s="21">
        <f t="shared" si="6"/>
        <v>3.669724770642202</v>
      </c>
      <c r="K184" s="2">
        <v>545</v>
      </c>
    </row>
    <row r="185" spans="2:11" ht="12.75">
      <c r="B185" s="274">
        <v>2000</v>
      </c>
      <c r="C185" s="1" t="s">
        <v>88</v>
      </c>
      <c r="D185" s="1" t="s">
        <v>79</v>
      </c>
      <c r="E185" s="1" t="s">
        <v>89</v>
      </c>
      <c r="F185" s="26" t="s">
        <v>392</v>
      </c>
      <c r="G185" s="26" t="s">
        <v>156</v>
      </c>
      <c r="H185" s="5">
        <f t="shared" si="7"/>
        <v>-20000</v>
      </c>
      <c r="I185" s="21">
        <f t="shared" si="6"/>
        <v>3.669724770642202</v>
      </c>
      <c r="K185" s="2">
        <v>545</v>
      </c>
    </row>
    <row r="186" spans="1:11" s="44" customFormat="1" ht="12.75">
      <c r="A186" s="10"/>
      <c r="B186" s="261">
        <f>SUM(B176:B185)</f>
        <v>20000</v>
      </c>
      <c r="C186" s="10" t="s">
        <v>88</v>
      </c>
      <c r="D186" s="10"/>
      <c r="E186" s="10"/>
      <c r="F186" s="17"/>
      <c r="G186" s="17"/>
      <c r="H186" s="40">
        <v>0</v>
      </c>
      <c r="I186" s="43">
        <f t="shared" si="6"/>
        <v>36.69724770642202</v>
      </c>
      <c r="K186" s="2">
        <v>545</v>
      </c>
    </row>
    <row r="187" spans="2:11" ht="12.75">
      <c r="B187" s="274"/>
      <c r="H187" s="5">
        <f t="shared" si="7"/>
        <v>0</v>
      </c>
      <c r="I187" s="21">
        <f t="shared" si="6"/>
        <v>0</v>
      </c>
      <c r="K187" s="2">
        <v>545</v>
      </c>
    </row>
    <row r="188" spans="2:11" ht="12.75">
      <c r="B188" s="274"/>
      <c r="H188" s="5">
        <f t="shared" si="7"/>
        <v>0</v>
      </c>
      <c r="I188" s="21">
        <f t="shared" si="6"/>
        <v>0</v>
      </c>
      <c r="K188" s="2">
        <v>545</v>
      </c>
    </row>
    <row r="189" spans="2:11" ht="12.75">
      <c r="B189" s="274"/>
      <c r="H189" s="5">
        <f t="shared" si="7"/>
        <v>0</v>
      </c>
      <c r="I189" s="21">
        <f t="shared" si="6"/>
        <v>0</v>
      </c>
      <c r="K189" s="2">
        <v>545</v>
      </c>
    </row>
    <row r="190" spans="2:11" ht="12.75">
      <c r="B190" s="274">
        <v>30000</v>
      </c>
      <c r="C190" s="1" t="s">
        <v>386</v>
      </c>
      <c r="D190" s="1" t="s">
        <v>79</v>
      </c>
      <c r="E190" s="1" t="s">
        <v>150</v>
      </c>
      <c r="F190" s="46" t="s">
        <v>399</v>
      </c>
      <c r="G190" s="26" t="s">
        <v>178</v>
      </c>
      <c r="H190" s="5">
        <f t="shared" si="7"/>
        <v>-30000</v>
      </c>
      <c r="I190" s="21">
        <f t="shared" si="6"/>
        <v>55.04587155963303</v>
      </c>
      <c r="K190" s="2">
        <v>545</v>
      </c>
    </row>
    <row r="191" spans="1:11" s="44" customFormat="1" ht="12.75">
      <c r="A191" s="10"/>
      <c r="B191" s="261">
        <v>30000</v>
      </c>
      <c r="C191" s="10"/>
      <c r="D191" s="10"/>
      <c r="E191" s="10" t="s">
        <v>150</v>
      </c>
      <c r="F191" s="17"/>
      <c r="G191" s="17"/>
      <c r="H191" s="40">
        <v>0</v>
      </c>
      <c r="I191" s="43">
        <f t="shared" si="6"/>
        <v>55.04587155963303</v>
      </c>
      <c r="K191" s="2">
        <v>545</v>
      </c>
    </row>
    <row r="192" spans="8:11" ht="12.75">
      <c r="H192" s="5">
        <f t="shared" si="7"/>
        <v>0</v>
      </c>
      <c r="I192" s="21">
        <f t="shared" si="6"/>
        <v>0</v>
      </c>
      <c r="K192" s="2">
        <v>545</v>
      </c>
    </row>
    <row r="193" spans="8:11" ht="12.75">
      <c r="H193" s="5">
        <v>0</v>
      </c>
      <c r="I193" s="21">
        <f t="shared" si="6"/>
        <v>0</v>
      </c>
      <c r="K193" s="2">
        <v>545</v>
      </c>
    </row>
    <row r="194" spans="8:11" ht="12.75">
      <c r="H194" s="5">
        <f t="shared" si="7"/>
        <v>0</v>
      </c>
      <c r="I194" s="21">
        <f t="shared" si="6"/>
        <v>0</v>
      </c>
      <c r="K194" s="2">
        <v>545</v>
      </c>
    </row>
    <row r="195" spans="1:11" s="44" customFormat="1" ht="12.75">
      <c r="A195" s="10"/>
      <c r="B195" s="189">
        <f>+B209+B220+B230+B239+B249+B254</f>
        <v>125000</v>
      </c>
      <c r="C195" s="58" t="s">
        <v>337</v>
      </c>
      <c r="D195" s="45" t="s">
        <v>341</v>
      </c>
      <c r="E195" s="58" t="s">
        <v>342</v>
      </c>
      <c r="F195" s="17"/>
      <c r="G195" s="17"/>
      <c r="H195" s="40">
        <f t="shared" si="7"/>
        <v>-125000</v>
      </c>
      <c r="I195" s="43">
        <f t="shared" si="6"/>
        <v>229.3577981651376</v>
      </c>
      <c r="K195" s="2">
        <v>545</v>
      </c>
    </row>
    <row r="196" spans="2:11" ht="12.75">
      <c r="B196" s="6"/>
      <c r="H196" s="5">
        <v>0</v>
      </c>
      <c r="I196" s="21">
        <f t="shared" si="6"/>
        <v>0</v>
      </c>
      <c r="K196" s="2">
        <v>545</v>
      </c>
    </row>
    <row r="197" spans="2:11" ht="12.75">
      <c r="B197" s="6">
        <v>2500</v>
      </c>
      <c r="C197" s="11" t="s">
        <v>69</v>
      </c>
      <c r="D197" s="1" t="s">
        <v>79</v>
      </c>
      <c r="E197" s="1" t="s">
        <v>101</v>
      </c>
      <c r="F197" s="26" t="s">
        <v>125</v>
      </c>
      <c r="G197" s="26" t="s">
        <v>106</v>
      </c>
      <c r="H197" s="5">
        <f t="shared" si="7"/>
        <v>-2500</v>
      </c>
      <c r="I197" s="21">
        <f t="shared" si="6"/>
        <v>4.587155963302752</v>
      </c>
      <c r="K197" s="2">
        <v>545</v>
      </c>
    </row>
    <row r="198" spans="2:11" ht="12.75">
      <c r="B198" s="6">
        <v>2500</v>
      </c>
      <c r="C198" s="11" t="s">
        <v>69</v>
      </c>
      <c r="D198" s="1" t="s">
        <v>79</v>
      </c>
      <c r="E198" s="1" t="s">
        <v>101</v>
      </c>
      <c r="F198" s="26" t="s">
        <v>126</v>
      </c>
      <c r="G198" s="26" t="s">
        <v>127</v>
      </c>
      <c r="H198" s="5">
        <f t="shared" si="7"/>
        <v>-5000</v>
      </c>
      <c r="I198" s="21">
        <f t="shared" si="6"/>
        <v>4.587155963302752</v>
      </c>
      <c r="K198" s="2">
        <v>545</v>
      </c>
    </row>
    <row r="199" spans="2:11" ht="12.75">
      <c r="B199" s="6">
        <v>5000</v>
      </c>
      <c r="C199" s="11" t="s">
        <v>69</v>
      </c>
      <c r="D199" s="1" t="s">
        <v>79</v>
      </c>
      <c r="E199" s="1" t="s">
        <v>94</v>
      </c>
      <c r="F199" s="26" t="s">
        <v>128</v>
      </c>
      <c r="G199" s="26" t="s">
        <v>127</v>
      </c>
      <c r="H199" s="5">
        <f t="shared" si="7"/>
        <v>-10000</v>
      </c>
      <c r="I199" s="21">
        <f t="shared" si="6"/>
        <v>9.174311926605505</v>
      </c>
      <c r="K199" s="2">
        <v>545</v>
      </c>
    </row>
    <row r="200" spans="2:11" ht="12.75">
      <c r="B200" s="6">
        <v>5000</v>
      </c>
      <c r="C200" s="11" t="s">
        <v>69</v>
      </c>
      <c r="D200" s="1" t="s">
        <v>79</v>
      </c>
      <c r="E200" s="1" t="s">
        <v>101</v>
      </c>
      <c r="F200" s="26" t="s">
        <v>129</v>
      </c>
      <c r="G200" s="26" t="s">
        <v>130</v>
      </c>
      <c r="H200" s="5">
        <f t="shared" si="7"/>
        <v>-15000</v>
      </c>
      <c r="I200" s="21">
        <f t="shared" si="6"/>
        <v>9.174311926605505</v>
      </c>
      <c r="K200" s="2">
        <v>545</v>
      </c>
    </row>
    <row r="201" spans="2:11" ht="12.75">
      <c r="B201" s="6">
        <v>2000</v>
      </c>
      <c r="C201" s="11" t="s">
        <v>69</v>
      </c>
      <c r="D201" s="1" t="s">
        <v>79</v>
      </c>
      <c r="E201" s="1" t="s">
        <v>131</v>
      </c>
      <c r="F201" s="46" t="s">
        <v>132</v>
      </c>
      <c r="G201" s="26" t="s">
        <v>130</v>
      </c>
      <c r="H201" s="5">
        <f t="shared" si="7"/>
        <v>-17000</v>
      </c>
      <c r="I201" s="21">
        <f t="shared" si="6"/>
        <v>3.669724770642202</v>
      </c>
      <c r="K201" s="2">
        <v>545</v>
      </c>
    </row>
    <row r="202" spans="2:11" ht="12.75">
      <c r="B202" s="6">
        <v>5000</v>
      </c>
      <c r="C202" s="11" t="s">
        <v>69</v>
      </c>
      <c r="D202" s="1" t="s">
        <v>79</v>
      </c>
      <c r="E202" s="1" t="s">
        <v>93</v>
      </c>
      <c r="F202" s="46" t="s">
        <v>133</v>
      </c>
      <c r="G202" s="26" t="s">
        <v>98</v>
      </c>
      <c r="H202" s="5">
        <f t="shared" si="7"/>
        <v>-22000</v>
      </c>
      <c r="I202" s="21">
        <f t="shared" si="6"/>
        <v>9.174311926605505</v>
      </c>
      <c r="K202" s="2">
        <v>545</v>
      </c>
    </row>
    <row r="203" spans="2:11" ht="12.75">
      <c r="B203" s="6">
        <v>5000</v>
      </c>
      <c r="C203" s="11" t="s">
        <v>69</v>
      </c>
      <c r="D203" s="1" t="s">
        <v>79</v>
      </c>
      <c r="E203" s="1" t="s">
        <v>93</v>
      </c>
      <c r="F203" s="46" t="s">
        <v>134</v>
      </c>
      <c r="G203" s="26" t="s">
        <v>96</v>
      </c>
      <c r="H203" s="5">
        <f t="shared" si="7"/>
        <v>-27000</v>
      </c>
      <c r="I203" s="21">
        <f t="shared" si="6"/>
        <v>9.174311926605505</v>
      </c>
      <c r="K203" s="2">
        <v>545</v>
      </c>
    </row>
    <row r="204" spans="2:11" ht="12.75">
      <c r="B204" s="6">
        <v>5000</v>
      </c>
      <c r="C204" s="11" t="s">
        <v>69</v>
      </c>
      <c r="D204" s="1" t="s">
        <v>79</v>
      </c>
      <c r="E204" s="1" t="s">
        <v>131</v>
      </c>
      <c r="F204" s="46" t="s">
        <v>135</v>
      </c>
      <c r="G204" s="26" t="s">
        <v>96</v>
      </c>
      <c r="H204" s="5">
        <f t="shared" si="7"/>
        <v>-32000</v>
      </c>
      <c r="I204" s="21">
        <f t="shared" si="6"/>
        <v>9.174311926605505</v>
      </c>
      <c r="K204" s="2">
        <v>545</v>
      </c>
    </row>
    <row r="205" spans="2:11" ht="12.75">
      <c r="B205" s="6">
        <v>5000</v>
      </c>
      <c r="C205" s="11" t="s">
        <v>69</v>
      </c>
      <c r="D205" s="1" t="s">
        <v>79</v>
      </c>
      <c r="E205" s="1" t="s">
        <v>101</v>
      </c>
      <c r="F205" s="46" t="s">
        <v>136</v>
      </c>
      <c r="G205" s="26" t="s">
        <v>96</v>
      </c>
      <c r="H205" s="5">
        <f t="shared" si="7"/>
        <v>-37000</v>
      </c>
      <c r="I205" s="21">
        <f t="shared" si="6"/>
        <v>9.174311926605505</v>
      </c>
      <c r="K205" s="2">
        <v>545</v>
      </c>
    </row>
    <row r="206" spans="2:11" ht="12.75">
      <c r="B206" s="6">
        <v>5000</v>
      </c>
      <c r="C206" s="11" t="s">
        <v>69</v>
      </c>
      <c r="D206" s="1" t="s">
        <v>79</v>
      </c>
      <c r="E206" s="1" t="s">
        <v>101</v>
      </c>
      <c r="F206" s="46" t="s">
        <v>137</v>
      </c>
      <c r="G206" s="26" t="s">
        <v>99</v>
      </c>
      <c r="H206" s="5">
        <f t="shared" si="7"/>
        <v>-42000</v>
      </c>
      <c r="I206" s="21">
        <f t="shared" si="6"/>
        <v>9.174311926605505</v>
      </c>
      <c r="K206" s="2">
        <v>545</v>
      </c>
    </row>
    <row r="207" spans="1:11" s="14" customFormat="1" ht="12.75">
      <c r="A207" s="11"/>
      <c r="B207" s="6">
        <v>1000</v>
      </c>
      <c r="C207" s="1" t="s">
        <v>69</v>
      </c>
      <c r="D207" s="11" t="s">
        <v>79</v>
      </c>
      <c r="E207" s="1" t="s">
        <v>115</v>
      </c>
      <c r="F207" s="26" t="s">
        <v>138</v>
      </c>
      <c r="G207" s="26" t="s">
        <v>98</v>
      </c>
      <c r="H207" s="5">
        <f t="shared" si="7"/>
        <v>-43000</v>
      </c>
      <c r="I207" s="38">
        <f t="shared" si="6"/>
        <v>1.834862385321101</v>
      </c>
      <c r="K207" s="2">
        <v>545</v>
      </c>
    </row>
    <row r="208" spans="2:11" ht="12.75">
      <c r="B208" s="6">
        <v>1000</v>
      </c>
      <c r="C208" s="1" t="s">
        <v>69</v>
      </c>
      <c r="D208" s="11" t="s">
        <v>79</v>
      </c>
      <c r="E208" s="1" t="s">
        <v>115</v>
      </c>
      <c r="F208" s="26" t="s">
        <v>138</v>
      </c>
      <c r="G208" s="26" t="s">
        <v>96</v>
      </c>
      <c r="H208" s="5">
        <f t="shared" si="7"/>
        <v>-44000</v>
      </c>
      <c r="I208" s="21">
        <f t="shared" si="6"/>
        <v>1.834862385321101</v>
      </c>
      <c r="K208" s="2">
        <v>545</v>
      </c>
    </row>
    <row r="209" spans="1:11" s="44" customFormat="1" ht="12.75">
      <c r="A209" s="10"/>
      <c r="B209" s="189">
        <f>SUM(B197:B208)</f>
        <v>44000</v>
      </c>
      <c r="C209" s="10" t="s">
        <v>69</v>
      </c>
      <c r="D209" s="10"/>
      <c r="E209" s="10"/>
      <c r="F209" s="17"/>
      <c r="G209" s="17"/>
      <c r="H209" s="40">
        <v>0</v>
      </c>
      <c r="I209" s="43">
        <f t="shared" si="6"/>
        <v>80.73394495412845</v>
      </c>
      <c r="K209" s="2">
        <v>545</v>
      </c>
    </row>
    <row r="210" spans="2:11" ht="12.75">
      <c r="B210" s="6"/>
      <c r="H210" s="5">
        <f t="shared" si="7"/>
        <v>0</v>
      </c>
      <c r="I210" s="21">
        <f t="shared" si="6"/>
        <v>0</v>
      </c>
      <c r="K210" s="2">
        <v>545</v>
      </c>
    </row>
    <row r="211" spans="2:11" ht="12.75">
      <c r="B211" s="6"/>
      <c r="H211" s="5">
        <f t="shared" si="7"/>
        <v>0</v>
      </c>
      <c r="I211" s="21">
        <f aca="true" t="shared" si="8" ref="I211:I264">+B211/K211</f>
        <v>0</v>
      </c>
      <c r="K211" s="2">
        <v>545</v>
      </c>
    </row>
    <row r="212" spans="2:11" ht="12.75">
      <c r="B212" s="6"/>
      <c r="H212" s="5">
        <f t="shared" si="7"/>
        <v>0</v>
      </c>
      <c r="I212" s="21">
        <f t="shared" si="8"/>
        <v>0</v>
      </c>
      <c r="K212" s="2">
        <v>545</v>
      </c>
    </row>
    <row r="213" spans="2:11" ht="12.75">
      <c r="B213" s="186">
        <v>2500</v>
      </c>
      <c r="C213" s="11" t="s">
        <v>139</v>
      </c>
      <c r="D213" s="11" t="s">
        <v>79</v>
      </c>
      <c r="E213" s="33" t="s">
        <v>89</v>
      </c>
      <c r="F213" s="26" t="s">
        <v>138</v>
      </c>
      <c r="G213" s="34" t="s">
        <v>127</v>
      </c>
      <c r="H213" s="5">
        <f t="shared" si="7"/>
        <v>-2500</v>
      </c>
      <c r="I213" s="21">
        <f t="shared" si="8"/>
        <v>4.587155963302752</v>
      </c>
      <c r="K213" s="2">
        <v>545</v>
      </c>
    </row>
    <row r="214" spans="2:11" ht="12.75">
      <c r="B214" s="6">
        <v>1500</v>
      </c>
      <c r="C214" s="1" t="s">
        <v>140</v>
      </c>
      <c r="D214" s="11" t="s">
        <v>79</v>
      </c>
      <c r="E214" s="1" t="s">
        <v>89</v>
      </c>
      <c r="F214" s="26" t="s">
        <v>138</v>
      </c>
      <c r="G214" s="26" t="s">
        <v>96</v>
      </c>
      <c r="H214" s="5">
        <f t="shared" si="7"/>
        <v>-4000</v>
      </c>
      <c r="I214" s="21">
        <f t="shared" si="8"/>
        <v>2.7522935779816513</v>
      </c>
      <c r="K214" s="2">
        <v>545</v>
      </c>
    </row>
    <row r="215" spans="2:11" ht="12.75">
      <c r="B215" s="6">
        <v>1500</v>
      </c>
      <c r="C215" s="1" t="s">
        <v>141</v>
      </c>
      <c r="D215" s="11" t="s">
        <v>79</v>
      </c>
      <c r="E215" s="1" t="s">
        <v>89</v>
      </c>
      <c r="F215" s="26" t="s">
        <v>138</v>
      </c>
      <c r="G215" s="26" t="s">
        <v>100</v>
      </c>
      <c r="H215" s="5">
        <f t="shared" si="7"/>
        <v>-5500</v>
      </c>
      <c r="I215" s="21">
        <f t="shared" si="8"/>
        <v>2.7522935779816513</v>
      </c>
      <c r="K215" s="2">
        <v>545</v>
      </c>
    </row>
    <row r="216" spans="2:11" ht="12.75">
      <c r="B216" s="6">
        <v>2500</v>
      </c>
      <c r="C216" s="1" t="s">
        <v>142</v>
      </c>
      <c r="D216" s="11" t="s">
        <v>79</v>
      </c>
      <c r="E216" s="1" t="s">
        <v>89</v>
      </c>
      <c r="F216" s="26" t="s">
        <v>143</v>
      </c>
      <c r="G216" s="26" t="s">
        <v>100</v>
      </c>
      <c r="H216" s="5">
        <f t="shared" si="7"/>
        <v>-8000</v>
      </c>
      <c r="I216" s="21">
        <f t="shared" si="8"/>
        <v>4.587155963302752</v>
      </c>
      <c r="K216" s="2">
        <v>545</v>
      </c>
    </row>
    <row r="217" spans="2:11" ht="12.75">
      <c r="B217" s="6">
        <v>2150</v>
      </c>
      <c r="C217" s="1" t="s">
        <v>608</v>
      </c>
      <c r="D217" s="11" t="s">
        <v>79</v>
      </c>
      <c r="E217" s="1" t="s">
        <v>84</v>
      </c>
      <c r="F217" s="26" t="s">
        <v>138</v>
      </c>
      <c r="G217" s="26" t="s">
        <v>99</v>
      </c>
      <c r="H217" s="5">
        <f>H216-B217</f>
        <v>-10150</v>
      </c>
      <c r="I217" s="21">
        <f>+B217/K217</f>
        <v>3.944954128440367</v>
      </c>
      <c r="K217" s="2">
        <v>545</v>
      </c>
    </row>
    <row r="218" spans="2:11" ht="12.75">
      <c r="B218" s="6">
        <v>6000</v>
      </c>
      <c r="C218" s="1" t="s">
        <v>609</v>
      </c>
      <c r="D218" s="11" t="s">
        <v>79</v>
      </c>
      <c r="E218" s="1" t="s">
        <v>84</v>
      </c>
      <c r="F218" s="26" t="s">
        <v>138</v>
      </c>
      <c r="G218" s="26" t="s">
        <v>99</v>
      </c>
      <c r="H218" s="5">
        <f>H217-B218</f>
        <v>-16150</v>
      </c>
      <c r="I218" s="21">
        <f>+B218/K218</f>
        <v>11.009174311926605</v>
      </c>
      <c r="K218" s="2">
        <v>545</v>
      </c>
    </row>
    <row r="219" spans="2:11" ht="12.75">
      <c r="B219" s="6">
        <v>6000</v>
      </c>
      <c r="C219" s="1" t="s">
        <v>609</v>
      </c>
      <c r="D219" s="11" t="s">
        <v>79</v>
      </c>
      <c r="E219" s="1" t="s">
        <v>84</v>
      </c>
      <c r="F219" s="26" t="s">
        <v>138</v>
      </c>
      <c r="G219" s="26" t="s">
        <v>99</v>
      </c>
      <c r="H219" s="5">
        <f>H218-B219</f>
        <v>-22150</v>
      </c>
      <c r="I219" s="21">
        <f>+B219/K219</f>
        <v>11.009174311926605</v>
      </c>
      <c r="K219" s="2">
        <v>545</v>
      </c>
    </row>
    <row r="220" spans="1:11" s="44" customFormat="1" ht="12.75">
      <c r="A220" s="10"/>
      <c r="B220" s="189">
        <f>SUM(B213:B219)</f>
        <v>22150</v>
      </c>
      <c r="C220" s="10" t="s">
        <v>114</v>
      </c>
      <c r="D220" s="10"/>
      <c r="E220" s="10"/>
      <c r="F220" s="17"/>
      <c r="G220" s="17"/>
      <c r="H220" s="40">
        <v>0</v>
      </c>
      <c r="I220" s="43">
        <f t="shared" si="8"/>
        <v>40.642201834862384</v>
      </c>
      <c r="K220" s="2">
        <v>545</v>
      </c>
    </row>
    <row r="221" spans="2:11" ht="12.75">
      <c r="B221" s="6"/>
      <c r="H221" s="5">
        <f t="shared" si="7"/>
        <v>0</v>
      </c>
      <c r="I221" s="21">
        <f t="shared" si="8"/>
        <v>0</v>
      </c>
      <c r="K221" s="2">
        <v>545</v>
      </c>
    </row>
    <row r="222" spans="2:11" ht="12.75">
      <c r="B222" s="6"/>
      <c r="H222" s="5">
        <f t="shared" si="7"/>
        <v>0</v>
      </c>
      <c r="I222" s="21">
        <f t="shared" si="8"/>
        <v>0</v>
      </c>
      <c r="K222" s="2">
        <v>545</v>
      </c>
    </row>
    <row r="223" spans="2:11" ht="12.75">
      <c r="B223" s="6"/>
      <c r="H223" s="5">
        <f t="shared" si="7"/>
        <v>0</v>
      </c>
      <c r="I223" s="21">
        <f t="shared" si="8"/>
        <v>0</v>
      </c>
      <c r="K223" s="2">
        <v>545</v>
      </c>
    </row>
    <row r="224" spans="2:11" ht="12.75">
      <c r="B224" s="186">
        <v>800</v>
      </c>
      <c r="C224" s="32" t="s">
        <v>83</v>
      </c>
      <c r="D224" s="11" t="s">
        <v>79</v>
      </c>
      <c r="E224" s="32" t="s">
        <v>84</v>
      </c>
      <c r="F224" s="26" t="s">
        <v>138</v>
      </c>
      <c r="G224" s="30" t="s">
        <v>106</v>
      </c>
      <c r="H224" s="5">
        <f t="shared" si="7"/>
        <v>-800</v>
      </c>
      <c r="I224" s="21">
        <f t="shared" si="8"/>
        <v>1.4678899082568808</v>
      </c>
      <c r="K224" s="2">
        <v>545</v>
      </c>
    </row>
    <row r="225" spans="2:11" ht="12.75">
      <c r="B225" s="186">
        <v>1450</v>
      </c>
      <c r="C225" s="11" t="s">
        <v>83</v>
      </c>
      <c r="D225" s="11" t="s">
        <v>79</v>
      </c>
      <c r="E225" s="11" t="s">
        <v>84</v>
      </c>
      <c r="F225" s="26" t="s">
        <v>138</v>
      </c>
      <c r="G225" s="29" t="s">
        <v>127</v>
      </c>
      <c r="H225" s="5">
        <f t="shared" si="7"/>
        <v>-2250</v>
      </c>
      <c r="I225" s="21">
        <f t="shared" si="8"/>
        <v>2.6605504587155964</v>
      </c>
      <c r="K225" s="2">
        <v>545</v>
      </c>
    </row>
    <row r="226" spans="2:11" ht="12.75">
      <c r="B226" s="6">
        <v>1650</v>
      </c>
      <c r="C226" s="1" t="s">
        <v>83</v>
      </c>
      <c r="D226" s="11" t="s">
        <v>79</v>
      </c>
      <c r="E226" s="1" t="s">
        <v>84</v>
      </c>
      <c r="F226" s="26" t="s">
        <v>138</v>
      </c>
      <c r="G226" s="26" t="s">
        <v>130</v>
      </c>
      <c r="H226" s="5">
        <f t="shared" si="7"/>
        <v>-3900</v>
      </c>
      <c r="I226" s="21">
        <f t="shared" si="8"/>
        <v>3.0275229357798166</v>
      </c>
      <c r="K226" s="2">
        <v>545</v>
      </c>
    </row>
    <row r="227" spans="2:11" ht="12.75">
      <c r="B227" s="6">
        <v>1800</v>
      </c>
      <c r="C227" s="1" t="s">
        <v>83</v>
      </c>
      <c r="D227" s="11" t="s">
        <v>79</v>
      </c>
      <c r="E227" s="1" t="s">
        <v>84</v>
      </c>
      <c r="F227" s="26" t="s">
        <v>138</v>
      </c>
      <c r="G227" s="26" t="s">
        <v>98</v>
      </c>
      <c r="H227" s="5">
        <f t="shared" si="7"/>
        <v>-5700</v>
      </c>
      <c r="I227" s="21">
        <f t="shared" si="8"/>
        <v>3.302752293577982</v>
      </c>
      <c r="K227" s="2">
        <v>545</v>
      </c>
    </row>
    <row r="228" spans="2:11" ht="12.75">
      <c r="B228" s="6">
        <v>2500</v>
      </c>
      <c r="C228" s="1" t="s">
        <v>83</v>
      </c>
      <c r="D228" s="11" t="s">
        <v>79</v>
      </c>
      <c r="E228" s="1" t="s">
        <v>84</v>
      </c>
      <c r="F228" s="26" t="s">
        <v>138</v>
      </c>
      <c r="G228" s="26" t="s">
        <v>96</v>
      </c>
      <c r="H228" s="5">
        <f t="shared" si="7"/>
        <v>-8200</v>
      </c>
      <c r="I228" s="21">
        <f t="shared" si="8"/>
        <v>4.587155963302752</v>
      </c>
      <c r="K228" s="2">
        <v>545</v>
      </c>
    </row>
    <row r="229" spans="2:11" ht="12.75">
      <c r="B229" s="6">
        <v>1650</v>
      </c>
      <c r="C229" s="1" t="s">
        <v>83</v>
      </c>
      <c r="D229" s="11" t="s">
        <v>79</v>
      </c>
      <c r="E229" s="1" t="s">
        <v>84</v>
      </c>
      <c r="F229" s="26" t="s">
        <v>138</v>
      </c>
      <c r="G229" s="26" t="s">
        <v>100</v>
      </c>
      <c r="H229" s="5">
        <f t="shared" si="7"/>
        <v>-9850</v>
      </c>
      <c r="I229" s="21">
        <f t="shared" si="8"/>
        <v>3.0275229357798166</v>
      </c>
      <c r="K229" s="2">
        <v>545</v>
      </c>
    </row>
    <row r="230" spans="1:11" s="44" customFormat="1" ht="12.75">
      <c r="A230" s="10"/>
      <c r="B230" s="189">
        <f>SUM(B224:B229)</f>
        <v>9850</v>
      </c>
      <c r="C230" s="10"/>
      <c r="D230" s="10"/>
      <c r="E230" s="10" t="s">
        <v>84</v>
      </c>
      <c r="F230" s="17"/>
      <c r="G230" s="17"/>
      <c r="H230" s="40">
        <v>0</v>
      </c>
      <c r="I230" s="43">
        <f t="shared" si="8"/>
        <v>18.073394495412845</v>
      </c>
      <c r="K230" s="2">
        <v>545</v>
      </c>
    </row>
    <row r="231" spans="2:11" ht="12.75">
      <c r="B231" s="6"/>
      <c r="H231" s="5">
        <f t="shared" si="7"/>
        <v>0</v>
      </c>
      <c r="I231" s="21">
        <f t="shared" si="8"/>
        <v>0</v>
      </c>
      <c r="K231" s="2">
        <v>545</v>
      </c>
    </row>
    <row r="232" spans="2:11" ht="12.75">
      <c r="B232" s="6"/>
      <c r="H232" s="5">
        <f t="shared" si="7"/>
        <v>0</v>
      </c>
      <c r="I232" s="21">
        <f t="shared" si="8"/>
        <v>0</v>
      </c>
      <c r="K232" s="2">
        <v>545</v>
      </c>
    </row>
    <row r="233" spans="2:11" ht="12.75">
      <c r="B233" s="6"/>
      <c r="H233" s="5">
        <f t="shared" si="7"/>
        <v>0</v>
      </c>
      <c r="I233" s="21">
        <f t="shared" si="8"/>
        <v>0</v>
      </c>
      <c r="K233" s="2">
        <v>545</v>
      </c>
    </row>
    <row r="234" spans="2:11" ht="12.75">
      <c r="B234" s="186">
        <v>8000</v>
      </c>
      <c r="C234" s="11" t="s">
        <v>144</v>
      </c>
      <c r="D234" s="11" t="s">
        <v>79</v>
      </c>
      <c r="E234" s="11" t="s">
        <v>89</v>
      </c>
      <c r="F234" s="26" t="s">
        <v>145</v>
      </c>
      <c r="G234" s="29" t="s">
        <v>127</v>
      </c>
      <c r="H234" s="5">
        <f t="shared" si="7"/>
        <v>-8000</v>
      </c>
      <c r="I234" s="21">
        <f t="shared" si="8"/>
        <v>14.678899082568808</v>
      </c>
      <c r="K234" s="2">
        <v>545</v>
      </c>
    </row>
    <row r="235" spans="2:11" ht="12.75">
      <c r="B235" s="6">
        <v>8000</v>
      </c>
      <c r="C235" s="1" t="s">
        <v>144</v>
      </c>
      <c r="D235" s="11" t="s">
        <v>79</v>
      </c>
      <c r="E235" s="1" t="s">
        <v>89</v>
      </c>
      <c r="F235" s="26" t="s">
        <v>145</v>
      </c>
      <c r="G235" s="26" t="s">
        <v>130</v>
      </c>
      <c r="H235" s="5">
        <f t="shared" si="7"/>
        <v>-16000</v>
      </c>
      <c r="I235" s="21">
        <f t="shared" si="8"/>
        <v>14.678899082568808</v>
      </c>
      <c r="K235" s="2">
        <v>545</v>
      </c>
    </row>
    <row r="236" spans="2:11" ht="12.75">
      <c r="B236" s="6">
        <v>8000</v>
      </c>
      <c r="C236" s="1" t="s">
        <v>144</v>
      </c>
      <c r="D236" s="11" t="s">
        <v>79</v>
      </c>
      <c r="E236" s="1" t="s">
        <v>89</v>
      </c>
      <c r="F236" s="26" t="s">
        <v>146</v>
      </c>
      <c r="G236" s="26" t="s">
        <v>98</v>
      </c>
      <c r="H236" s="5">
        <f t="shared" si="7"/>
        <v>-24000</v>
      </c>
      <c r="I236" s="21">
        <f t="shared" si="8"/>
        <v>14.678899082568808</v>
      </c>
      <c r="K236" s="2">
        <v>545</v>
      </c>
    </row>
    <row r="237" spans="2:11" ht="12.75">
      <c r="B237" s="6">
        <v>5000</v>
      </c>
      <c r="C237" s="1" t="s">
        <v>144</v>
      </c>
      <c r="D237" s="11" t="s">
        <v>79</v>
      </c>
      <c r="E237" s="1" t="s">
        <v>89</v>
      </c>
      <c r="F237" s="26" t="s">
        <v>147</v>
      </c>
      <c r="G237" s="26" t="s">
        <v>96</v>
      </c>
      <c r="H237" s="5">
        <f t="shared" si="7"/>
        <v>-29000</v>
      </c>
      <c r="I237" s="21">
        <f t="shared" si="8"/>
        <v>9.174311926605505</v>
      </c>
      <c r="K237" s="2">
        <v>545</v>
      </c>
    </row>
    <row r="238" spans="2:11" ht="12.75">
      <c r="B238" s="6">
        <v>5000</v>
      </c>
      <c r="C238" s="1" t="s">
        <v>144</v>
      </c>
      <c r="D238" s="11" t="s">
        <v>79</v>
      </c>
      <c r="E238" s="1" t="s">
        <v>89</v>
      </c>
      <c r="F238" s="26" t="s">
        <v>148</v>
      </c>
      <c r="G238" s="26" t="s">
        <v>99</v>
      </c>
      <c r="H238" s="5">
        <f t="shared" si="7"/>
        <v>-34000</v>
      </c>
      <c r="I238" s="21">
        <f t="shared" si="8"/>
        <v>9.174311926605505</v>
      </c>
      <c r="K238" s="2">
        <v>545</v>
      </c>
    </row>
    <row r="239" spans="1:11" s="44" customFormat="1" ht="12.75">
      <c r="A239" s="10"/>
      <c r="B239" s="189">
        <f>SUM(B234:B238)</f>
        <v>34000</v>
      </c>
      <c r="C239" s="10" t="s">
        <v>144</v>
      </c>
      <c r="D239" s="10"/>
      <c r="E239" s="10"/>
      <c r="F239" s="17"/>
      <c r="G239" s="17"/>
      <c r="H239" s="40">
        <v>0</v>
      </c>
      <c r="I239" s="43">
        <f t="shared" si="8"/>
        <v>62.38532110091743</v>
      </c>
      <c r="K239" s="2">
        <v>545</v>
      </c>
    </row>
    <row r="240" spans="2:11" ht="12.75">
      <c r="B240" s="6"/>
      <c r="H240" s="5">
        <f t="shared" si="7"/>
        <v>0</v>
      </c>
      <c r="I240" s="21">
        <f t="shared" si="8"/>
        <v>0</v>
      </c>
      <c r="K240" s="2">
        <v>545</v>
      </c>
    </row>
    <row r="241" spans="2:11" ht="12.75">
      <c r="B241" s="6"/>
      <c r="H241" s="5">
        <f t="shared" si="7"/>
        <v>0</v>
      </c>
      <c r="I241" s="21">
        <f t="shared" si="8"/>
        <v>0</v>
      </c>
      <c r="K241" s="2">
        <v>545</v>
      </c>
    </row>
    <row r="242" spans="2:11" ht="12.75">
      <c r="B242" s="6"/>
      <c r="H242" s="5">
        <f t="shared" si="7"/>
        <v>0</v>
      </c>
      <c r="I242" s="21">
        <f t="shared" si="8"/>
        <v>0</v>
      </c>
      <c r="K242" s="2">
        <v>545</v>
      </c>
    </row>
    <row r="243" spans="2:11" ht="12.75">
      <c r="B243" s="6">
        <v>2000</v>
      </c>
      <c r="C243" s="11" t="s">
        <v>88</v>
      </c>
      <c r="D243" s="11" t="s">
        <v>79</v>
      </c>
      <c r="E243" s="1" t="s">
        <v>89</v>
      </c>
      <c r="F243" s="26" t="s">
        <v>138</v>
      </c>
      <c r="G243" s="26" t="s">
        <v>127</v>
      </c>
      <c r="H243" s="5">
        <f aca="true" t="shared" si="9" ref="H243:H274">H242-B243</f>
        <v>-2000</v>
      </c>
      <c r="I243" s="21">
        <f t="shared" si="8"/>
        <v>3.669724770642202</v>
      </c>
      <c r="K243" s="2">
        <v>545</v>
      </c>
    </row>
    <row r="244" spans="2:11" ht="12.75">
      <c r="B244" s="279">
        <v>2000</v>
      </c>
      <c r="C244" s="36" t="s">
        <v>88</v>
      </c>
      <c r="D244" s="11" t="s">
        <v>79</v>
      </c>
      <c r="E244" s="36" t="s">
        <v>89</v>
      </c>
      <c r="F244" s="26" t="s">
        <v>138</v>
      </c>
      <c r="G244" s="26" t="s">
        <v>130</v>
      </c>
      <c r="H244" s="5">
        <f t="shared" si="9"/>
        <v>-4000</v>
      </c>
      <c r="I244" s="21">
        <f t="shared" si="8"/>
        <v>3.669724770642202</v>
      </c>
      <c r="K244" s="2">
        <v>545</v>
      </c>
    </row>
    <row r="245" spans="2:11" ht="12.75">
      <c r="B245" s="6">
        <v>2000</v>
      </c>
      <c r="C245" s="1" t="s">
        <v>88</v>
      </c>
      <c r="D245" s="11" t="s">
        <v>79</v>
      </c>
      <c r="E245" s="1" t="s">
        <v>89</v>
      </c>
      <c r="F245" s="26" t="s">
        <v>138</v>
      </c>
      <c r="G245" s="26" t="s">
        <v>98</v>
      </c>
      <c r="H245" s="5">
        <f t="shared" si="9"/>
        <v>-6000</v>
      </c>
      <c r="I245" s="21">
        <f t="shared" si="8"/>
        <v>3.669724770642202</v>
      </c>
      <c r="K245" s="2">
        <v>545</v>
      </c>
    </row>
    <row r="246" spans="2:11" ht="12.75">
      <c r="B246" s="6">
        <v>2000</v>
      </c>
      <c r="C246" s="1" t="s">
        <v>88</v>
      </c>
      <c r="D246" s="11" t="s">
        <v>79</v>
      </c>
      <c r="E246" s="1" t="s">
        <v>89</v>
      </c>
      <c r="F246" s="26" t="s">
        <v>138</v>
      </c>
      <c r="G246" s="26" t="s">
        <v>96</v>
      </c>
      <c r="H246" s="5">
        <f t="shared" si="9"/>
        <v>-8000</v>
      </c>
      <c r="I246" s="21">
        <f t="shared" si="8"/>
        <v>3.669724770642202</v>
      </c>
      <c r="K246" s="2">
        <v>545</v>
      </c>
    </row>
    <row r="247" spans="2:11" ht="12.75">
      <c r="B247" s="6">
        <v>2000</v>
      </c>
      <c r="C247" s="1" t="s">
        <v>88</v>
      </c>
      <c r="D247" s="11" t="s">
        <v>79</v>
      </c>
      <c r="E247" s="1" t="s">
        <v>89</v>
      </c>
      <c r="F247" s="26" t="s">
        <v>138</v>
      </c>
      <c r="G247" s="26" t="s">
        <v>99</v>
      </c>
      <c r="H247" s="5">
        <f t="shared" si="9"/>
        <v>-10000</v>
      </c>
      <c r="I247" s="21">
        <f t="shared" si="8"/>
        <v>3.669724770642202</v>
      </c>
      <c r="K247" s="2">
        <v>545</v>
      </c>
    </row>
    <row r="248" spans="2:11" ht="12.75">
      <c r="B248" s="6">
        <v>2000</v>
      </c>
      <c r="C248" s="1" t="s">
        <v>88</v>
      </c>
      <c r="D248" s="11" t="s">
        <v>79</v>
      </c>
      <c r="E248" s="1" t="s">
        <v>89</v>
      </c>
      <c r="F248" s="26" t="s">
        <v>138</v>
      </c>
      <c r="G248" s="26" t="s">
        <v>100</v>
      </c>
      <c r="H248" s="5">
        <f t="shared" si="9"/>
        <v>-12000</v>
      </c>
      <c r="I248" s="21">
        <f t="shared" si="8"/>
        <v>3.669724770642202</v>
      </c>
      <c r="K248" s="2">
        <v>545</v>
      </c>
    </row>
    <row r="249" spans="1:11" s="44" customFormat="1" ht="12.75">
      <c r="A249" s="10"/>
      <c r="B249" s="189">
        <f>SUM(B243:B248)</f>
        <v>12000</v>
      </c>
      <c r="C249" s="10" t="s">
        <v>88</v>
      </c>
      <c r="D249" s="10"/>
      <c r="E249" s="10"/>
      <c r="F249" s="17"/>
      <c r="G249" s="17"/>
      <c r="H249" s="40">
        <v>0</v>
      </c>
      <c r="I249" s="43">
        <f t="shared" si="8"/>
        <v>22.01834862385321</v>
      </c>
      <c r="K249" s="2">
        <v>545</v>
      </c>
    </row>
    <row r="250" spans="2:11" ht="12.75">
      <c r="B250" s="6"/>
      <c r="H250" s="5">
        <f t="shared" si="9"/>
        <v>0</v>
      </c>
      <c r="I250" s="21">
        <f t="shared" si="8"/>
        <v>0</v>
      </c>
      <c r="K250" s="2">
        <v>545</v>
      </c>
    </row>
    <row r="251" spans="2:11" ht="12.75">
      <c r="B251" s="6"/>
      <c r="H251" s="5">
        <f t="shared" si="9"/>
        <v>0</v>
      </c>
      <c r="I251" s="21">
        <f t="shared" si="8"/>
        <v>0</v>
      </c>
      <c r="K251" s="2">
        <v>545</v>
      </c>
    </row>
    <row r="252" spans="2:11" ht="12.75">
      <c r="B252" s="6"/>
      <c r="H252" s="5">
        <f t="shared" si="9"/>
        <v>0</v>
      </c>
      <c r="I252" s="21">
        <f t="shared" si="8"/>
        <v>0</v>
      </c>
      <c r="K252" s="2">
        <v>545</v>
      </c>
    </row>
    <row r="253" spans="2:11" ht="12.75">
      <c r="B253" s="6">
        <v>3000</v>
      </c>
      <c r="C253" s="1" t="s">
        <v>149</v>
      </c>
      <c r="D253" s="11" t="s">
        <v>79</v>
      </c>
      <c r="E253" s="1" t="s">
        <v>150</v>
      </c>
      <c r="F253" s="26" t="s">
        <v>138</v>
      </c>
      <c r="G253" s="26" t="s">
        <v>99</v>
      </c>
      <c r="H253" s="5">
        <f t="shared" si="9"/>
        <v>-3000</v>
      </c>
      <c r="I253" s="21">
        <f t="shared" si="8"/>
        <v>5.504587155963303</v>
      </c>
      <c r="K253" s="2">
        <v>545</v>
      </c>
    </row>
    <row r="254" spans="1:11" s="44" customFormat="1" ht="12.75">
      <c r="A254" s="10"/>
      <c r="B254" s="189">
        <v>3000</v>
      </c>
      <c r="C254" s="10"/>
      <c r="D254" s="10"/>
      <c r="E254" s="10" t="s">
        <v>150</v>
      </c>
      <c r="F254" s="17"/>
      <c r="G254" s="17"/>
      <c r="H254" s="40">
        <v>0</v>
      </c>
      <c r="I254" s="43">
        <f t="shared" si="8"/>
        <v>5.504587155963303</v>
      </c>
      <c r="K254" s="2">
        <v>545</v>
      </c>
    </row>
    <row r="255" spans="2:11" ht="12.75">
      <c r="B255" s="6"/>
      <c r="H255" s="5">
        <f t="shared" si="9"/>
        <v>0</v>
      </c>
      <c r="I255" s="21">
        <f t="shared" si="8"/>
        <v>0</v>
      </c>
      <c r="K255" s="2">
        <v>545</v>
      </c>
    </row>
    <row r="256" spans="2:11" ht="12.75">
      <c r="B256" s="6"/>
      <c r="H256" s="5">
        <v>0</v>
      </c>
      <c r="I256" s="21">
        <f t="shared" si="8"/>
        <v>0</v>
      </c>
      <c r="K256" s="2">
        <v>545</v>
      </c>
    </row>
    <row r="257" spans="2:11" ht="12.75">
      <c r="B257" s="6"/>
      <c r="H257" s="5">
        <f t="shared" si="9"/>
        <v>0</v>
      </c>
      <c r="I257" s="21">
        <f t="shared" si="8"/>
        <v>0</v>
      </c>
      <c r="K257" s="2">
        <v>545</v>
      </c>
    </row>
    <row r="258" spans="1:11" s="44" customFormat="1" ht="12.75">
      <c r="A258" s="10"/>
      <c r="B258" s="189">
        <f>+B262+B266+B273+B278+B285+B289</f>
        <v>42650</v>
      </c>
      <c r="C258" s="58" t="s">
        <v>343</v>
      </c>
      <c r="D258" s="45" t="s">
        <v>344</v>
      </c>
      <c r="E258" s="58" t="s">
        <v>342</v>
      </c>
      <c r="F258" s="17"/>
      <c r="G258" s="17"/>
      <c r="H258" s="40">
        <f t="shared" si="9"/>
        <v>-42650</v>
      </c>
      <c r="I258" s="43">
        <f t="shared" si="8"/>
        <v>78.25688073394495</v>
      </c>
      <c r="K258" s="2">
        <v>545</v>
      </c>
    </row>
    <row r="259" spans="2:11" ht="12.75">
      <c r="B259" s="6"/>
      <c r="H259" s="28">
        <v>0</v>
      </c>
      <c r="I259" s="21">
        <f t="shared" si="8"/>
        <v>0</v>
      </c>
      <c r="K259" s="2">
        <v>545</v>
      </c>
    </row>
    <row r="260" spans="2:11" ht="12.75">
      <c r="B260" s="277"/>
      <c r="C260" s="11"/>
      <c r="F260" s="47"/>
      <c r="H260" s="28">
        <f t="shared" si="9"/>
        <v>0</v>
      </c>
      <c r="I260" s="21">
        <f t="shared" si="8"/>
        <v>0</v>
      </c>
      <c r="K260" s="2">
        <v>545</v>
      </c>
    </row>
    <row r="261" spans="2:11" ht="12.75">
      <c r="B261" s="6">
        <v>5000</v>
      </c>
      <c r="C261" s="11" t="s">
        <v>69</v>
      </c>
      <c r="D261" s="1" t="s">
        <v>79</v>
      </c>
      <c r="E261" s="1" t="s">
        <v>101</v>
      </c>
      <c r="F261" s="46" t="s">
        <v>155</v>
      </c>
      <c r="G261" s="26" t="s">
        <v>156</v>
      </c>
      <c r="H261" s="28">
        <f t="shared" si="9"/>
        <v>-5000</v>
      </c>
      <c r="I261" s="21">
        <f t="shared" si="8"/>
        <v>9.174311926605505</v>
      </c>
      <c r="K261" s="2">
        <v>545</v>
      </c>
    </row>
    <row r="262" spans="1:11" s="44" customFormat="1" ht="12.75">
      <c r="A262" s="10"/>
      <c r="B262" s="189">
        <f>SUM(B260:B261)</f>
        <v>5000</v>
      </c>
      <c r="C262" s="10" t="s">
        <v>69</v>
      </c>
      <c r="D262" s="10"/>
      <c r="E262" s="10"/>
      <c r="F262" s="17"/>
      <c r="G262" s="17"/>
      <c r="H262" s="40">
        <v>0</v>
      </c>
      <c r="I262" s="43">
        <f t="shared" si="8"/>
        <v>9.174311926605505</v>
      </c>
      <c r="K262" s="2">
        <v>545</v>
      </c>
    </row>
    <row r="263" spans="2:11" ht="12.75">
      <c r="B263" s="6"/>
      <c r="H263" s="5">
        <f t="shared" si="9"/>
        <v>0</v>
      </c>
      <c r="I263" s="21">
        <f t="shared" si="8"/>
        <v>0</v>
      </c>
      <c r="K263" s="2">
        <v>545</v>
      </c>
    </row>
    <row r="264" spans="2:11" ht="12.75">
      <c r="B264" s="6"/>
      <c r="H264" s="5">
        <f t="shared" si="9"/>
        <v>0</v>
      </c>
      <c r="I264" s="21">
        <f t="shared" si="8"/>
        <v>0</v>
      </c>
      <c r="K264" s="2">
        <v>545</v>
      </c>
    </row>
    <row r="265" spans="2:11" ht="12.75">
      <c r="B265" s="6">
        <v>5000</v>
      </c>
      <c r="C265" s="1" t="s">
        <v>174</v>
      </c>
      <c r="D265" s="11" t="s">
        <v>79</v>
      </c>
      <c r="E265" s="1" t="s">
        <v>89</v>
      </c>
      <c r="F265" s="26" t="s">
        <v>175</v>
      </c>
      <c r="G265" s="26" t="s">
        <v>176</v>
      </c>
      <c r="H265" s="5">
        <f t="shared" si="9"/>
        <v>-5000</v>
      </c>
      <c r="I265" s="21">
        <f aca="true" t="shared" si="10" ref="I265:I317">+B265/K265</f>
        <v>9.174311926605505</v>
      </c>
      <c r="K265" s="2">
        <v>545</v>
      </c>
    </row>
    <row r="266" spans="1:11" s="44" customFormat="1" ht="12.75">
      <c r="A266" s="10"/>
      <c r="B266" s="189">
        <v>5000</v>
      </c>
      <c r="C266" s="10" t="s">
        <v>114</v>
      </c>
      <c r="D266" s="10"/>
      <c r="E266" s="10"/>
      <c r="F266" s="17"/>
      <c r="G266" s="17"/>
      <c r="H266" s="40">
        <v>0</v>
      </c>
      <c r="I266" s="43">
        <f t="shared" si="10"/>
        <v>9.174311926605505</v>
      </c>
      <c r="K266" s="2">
        <v>545</v>
      </c>
    </row>
    <row r="267" spans="2:11" ht="12.75">
      <c r="B267" s="277"/>
      <c r="H267" s="5">
        <f t="shared" si="9"/>
        <v>0</v>
      </c>
      <c r="I267" s="21">
        <f t="shared" si="10"/>
        <v>0</v>
      </c>
      <c r="K267" s="2">
        <v>545</v>
      </c>
    </row>
    <row r="268" spans="2:11" ht="12.75">
      <c r="B268" s="277"/>
      <c r="H268" s="5">
        <f t="shared" si="9"/>
        <v>0</v>
      </c>
      <c r="I268" s="21">
        <f t="shared" si="10"/>
        <v>0</v>
      </c>
      <c r="K268" s="2">
        <v>545</v>
      </c>
    </row>
    <row r="269" spans="2:11" ht="12.75">
      <c r="B269" s="6">
        <v>900</v>
      </c>
      <c r="C269" s="1" t="s">
        <v>83</v>
      </c>
      <c r="D269" s="11" t="s">
        <v>79</v>
      </c>
      <c r="E269" s="1" t="s">
        <v>84</v>
      </c>
      <c r="F269" s="26" t="s">
        <v>177</v>
      </c>
      <c r="G269" s="26" t="s">
        <v>176</v>
      </c>
      <c r="H269" s="5">
        <f t="shared" si="9"/>
        <v>-900</v>
      </c>
      <c r="I269" s="21">
        <f t="shared" si="10"/>
        <v>1.651376146788991</v>
      </c>
      <c r="K269" s="2">
        <v>545</v>
      </c>
    </row>
    <row r="270" spans="2:11" ht="12.75">
      <c r="B270" s="6">
        <v>1550</v>
      </c>
      <c r="C270" s="1" t="s">
        <v>83</v>
      </c>
      <c r="D270" s="11" t="s">
        <v>79</v>
      </c>
      <c r="E270" s="1" t="s">
        <v>84</v>
      </c>
      <c r="F270" s="26" t="s">
        <v>177</v>
      </c>
      <c r="G270" s="26" t="s">
        <v>156</v>
      </c>
      <c r="H270" s="5">
        <f t="shared" si="9"/>
        <v>-2450</v>
      </c>
      <c r="I270" s="21">
        <f t="shared" si="10"/>
        <v>2.8440366972477062</v>
      </c>
      <c r="K270" s="2">
        <v>545</v>
      </c>
    </row>
    <row r="271" spans="2:11" ht="12.75">
      <c r="B271" s="6">
        <v>1450</v>
      </c>
      <c r="C271" s="1" t="s">
        <v>83</v>
      </c>
      <c r="D271" s="11" t="s">
        <v>79</v>
      </c>
      <c r="E271" s="1" t="s">
        <v>84</v>
      </c>
      <c r="F271" s="26" t="s">
        <v>177</v>
      </c>
      <c r="G271" s="26" t="s">
        <v>178</v>
      </c>
      <c r="H271" s="5">
        <f t="shared" si="9"/>
        <v>-3900</v>
      </c>
      <c r="I271" s="21">
        <f t="shared" si="10"/>
        <v>2.6605504587155964</v>
      </c>
      <c r="K271" s="2">
        <v>545</v>
      </c>
    </row>
    <row r="272" spans="2:11" ht="12.75">
      <c r="B272" s="6">
        <v>2750</v>
      </c>
      <c r="C272" s="1" t="s">
        <v>83</v>
      </c>
      <c r="D272" s="11" t="s">
        <v>79</v>
      </c>
      <c r="E272" s="1" t="s">
        <v>84</v>
      </c>
      <c r="F272" s="26" t="s">
        <v>177</v>
      </c>
      <c r="G272" s="26" t="s">
        <v>179</v>
      </c>
      <c r="H272" s="5">
        <f t="shared" si="9"/>
        <v>-6650</v>
      </c>
      <c r="I272" s="21">
        <f t="shared" si="10"/>
        <v>5.045871559633028</v>
      </c>
      <c r="K272" s="2">
        <v>545</v>
      </c>
    </row>
    <row r="273" spans="1:11" s="51" customFormat="1" ht="12.75">
      <c r="A273" s="41"/>
      <c r="B273" s="189">
        <f>SUM(B269:B272)</f>
        <v>6650</v>
      </c>
      <c r="C273" s="41"/>
      <c r="D273" s="41"/>
      <c r="E273" s="41" t="s">
        <v>84</v>
      </c>
      <c r="F273" s="42"/>
      <c r="G273" s="42"/>
      <c r="H273" s="49">
        <v>0</v>
      </c>
      <c r="I273" s="50">
        <f t="shared" si="10"/>
        <v>12.20183486238532</v>
      </c>
      <c r="K273" s="2">
        <v>545</v>
      </c>
    </row>
    <row r="274" spans="2:11" ht="12.75">
      <c r="B274" s="6"/>
      <c r="H274" s="5">
        <f t="shared" si="9"/>
        <v>0</v>
      </c>
      <c r="I274" s="21">
        <f t="shared" si="10"/>
        <v>0</v>
      </c>
      <c r="K274" s="2">
        <v>545</v>
      </c>
    </row>
    <row r="275" spans="2:11" ht="12.75">
      <c r="B275" s="6"/>
      <c r="H275" s="5">
        <f>H274-B275</f>
        <v>0</v>
      </c>
      <c r="I275" s="21">
        <f t="shared" si="10"/>
        <v>0</v>
      </c>
      <c r="K275" s="2">
        <v>545</v>
      </c>
    </row>
    <row r="276" spans="2:11" ht="12.75">
      <c r="B276" s="6"/>
      <c r="H276" s="5">
        <f aca="true" t="shared" si="11" ref="H276:H328">H275-B276</f>
        <v>0</v>
      </c>
      <c r="I276" s="21">
        <f t="shared" si="10"/>
        <v>0</v>
      </c>
      <c r="K276" s="2">
        <v>545</v>
      </c>
    </row>
    <row r="277" spans="2:11" ht="12.75">
      <c r="B277" s="6">
        <v>16000</v>
      </c>
      <c r="C277" s="1" t="s">
        <v>182</v>
      </c>
      <c r="D277" s="11" t="s">
        <v>79</v>
      </c>
      <c r="E277" s="1" t="s">
        <v>89</v>
      </c>
      <c r="F277" s="26" t="s">
        <v>180</v>
      </c>
      <c r="G277" s="26" t="s">
        <v>181</v>
      </c>
      <c r="H277" s="5">
        <f t="shared" si="11"/>
        <v>-16000</v>
      </c>
      <c r="I277" s="21">
        <f t="shared" si="10"/>
        <v>29.357798165137616</v>
      </c>
      <c r="K277" s="2">
        <v>545</v>
      </c>
    </row>
    <row r="278" spans="1:11" s="44" customFormat="1" ht="12.75">
      <c r="A278" s="10"/>
      <c r="B278" s="189">
        <v>16000</v>
      </c>
      <c r="C278" s="10" t="s">
        <v>144</v>
      </c>
      <c r="D278" s="10"/>
      <c r="E278" s="10"/>
      <c r="F278" s="17"/>
      <c r="G278" s="17"/>
      <c r="H278" s="40">
        <v>0</v>
      </c>
      <c r="I278" s="43">
        <f t="shared" si="10"/>
        <v>29.357798165137616</v>
      </c>
      <c r="K278" s="2">
        <v>545</v>
      </c>
    </row>
    <row r="279" spans="2:11" ht="12.75">
      <c r="B279" s="6"/>
      <c r="H279" s="5">
        <f t="shared" si="11"/>
        <v>0</v>
      </c>
      <c r="I279" s="21">
        <f t="shared" si="10"/>
        <v>0</v>
      </c>
      <c r="K279" s="2">
        <v>545</v>
      </c>
    </row>
    <row r="280" spans="2:11" ht="12.75">
      <c r="B280" s="6"/>
      <c r="H280" s="5">
        <f t="shared" si="11"/>
        <v>0</v>
      </c>
      <c r="I280" s="21">
        <f t="shared" si="10"/>
        <v>0</v>
      </c>
      <c r="K280" s="2">
        <v>545</v>
      </c>
    </row>
    <row r="281" spans="2:11" ht="12.75">
      <c r="B281" s="6">
        <v>2000</v>
      </c>
      <c r="C281" s="1" t="s">
        <v>88</v>
      </c>
      <c r="D281" s="11" t="s">
        <v>79</v>
      </c>
      <c r="E281" s="1" t="s">
        <v>89</v>
      </c>
      <c r="F281" s="26" t="s">
        <v>177</v>
      </c>
      <c r="G281" s="26" t="s">
        <v>176</v>
      </c>
      <c r="H281" s="5">
        <f t="shared" si="11"/>
        <v>-2000</v>
      </c>
      <c r="I281" s="21">
        <f t="shared" si="10"/>
        <v>3.669724770642202</v>
      </c>
      <c r="K281" s="2">
        <v>545</v>
      </c>
    </row>
    <row r="282" spans="2:11" ht="12.75">
      <c r="B282" s="6">
        <v>2000</v>
      </c>
      <c r="C282" s="1" t="s">
        <v>88</v>
      </c>
      <c r="D282" s="11" t="s">
        <v>79</v>
      </c>
      <c r="E282" s="1" t="s">
        <v>89</v>
      </c>
      <c r="F282" s="26" t="s">
        <v>177</v>
      </c>
      <c r="G282" s="26" t="s">
        <v>156</v>
      </c>
      <c r="H282" s="5">
        <f t="shared" si="11"/>
        <v>-4000</v>
      </c>
      <c r="I282" s="21">
        <f t="shared" si="10"/>
        <v>3.669724770642202</v>
      </c>
      <c r="K282" s="2">
        <v>545</v>
      </c>
    </row>
    <row r="283" spans="2:11" ht="12.75">
      <c r="B283" s="6">
        <v>2000</v>
      </c>
      <c r="C283" s="1" t="s">
        <v>88</v>
      </c>
      <c r="D283" s="11" t="s">
        <v>79</v>
      </c>
      <c r="E283" s="1" t="s">
        <v>89</v>
      </c>
      <c r="F283" s="26" t="s">
        <v>177</v>
      </c>
      <c r="G283" s="26" t="s">
        <v>178</v>
      </c>
      <c r="H283" s="5">
        <f t="shared" si="11"/>
        <v>-6000</v>
      </c>
      <c r="I283" s="21">
        <f t="shared" si="10"/>
        <v>3.669724770642202</v>
      </c>
      <c r="K283" s="2">
        <v>545</v>
      </c>
    </row>
    <row r="284" spans="2:11" ht="12.75">
      <c r="B284" s="6">
        <v>2000</v>
      </c>
      <c r="C284" s="1" t="s">
        <v>88</v>
      </c>
      <c r="D284" s="11" t="s">
        <v>79</v>
      </c>
      <c r="E284" s="1" t="s">
        <v>89</v>
      </c>
      <c r="F284" s="26" t="s">
        <v>177</v>
      </c>
      <c r="G284" s="26" t="s">
        <v>179</v>
      </c>
      <c r="H284" s="5">
        <f t="shared" si="11"/>
        <v>-8000</v>
      </c>
      <c r="I284" s="21">
        <f t="shared" si="10"/>
        <v>3.669724770642202</v>
      </c>
      <c r="K284" s="2">
        <v>545</v>
      </c>
    </row>
    <row r="285" spans="1:11" s="44" customFormat="1" ht="12.75">
      <c r="A285" s="10"/>
      <c r="B285" s="189">
        <f>SUM(B281:B284)</f>
        <v>8000</v>
      </c>
      <c r="C285" s="10" t="s">
        <v>88</v>
      </c>
      <c r="D285" s="10"/>
      <c r="E285" s="10"/>
      <c r="F285" s="17"/>
      <c r="G285" s="17"/>
      <c r="H285" s="40">
        <v>0</v>
      </c>
      <c r="I285" s="43">
        <f t="shared" si="10"/>
        <v>14.678899082568808</v>
      </c>
      <c r="K285" s="2">
        <v>545</v>
      </c>
    </row>
    <row r="286" spans="2:11" ht="12.75">
      <c r="B286" s="6"/>
      <c r="H286" s="5">
        <f t="shared" si="11"/>
        <v>0</v>
      </c>
      <c r="I286" s="21">
        <f t="shared" si="10"/>
        <v>0</v>
      </c>
      <c r="K286" s="2">
        <v>545</v>
      </c>
    </row>
    <row r="287" spans="2:11" ht="12.75">
      <c r="B287" s="6"/>
      <c r="H287" s="5">
        <f t="shared" si="11"/>
        <v>0</v>
      </c>
      <c r="I287" s="21">
        <f t="shared" si="10"/>
        <v>0</v>
      </c>
      <c r="K287" s="2">
        <v>545</v>
      </c>
    </row>
    <row r="288" spans="2:11" ht="12.75">
      <c r="B288" s="6">
        <v>2000</v>
      </c>
      <c r="C288" s="1" t="s">
        <v>149</v>
      </c>
      <c r="D288" s="11" t="s">
        <v>79</v>
      </c>
      <c r="E288" s="1" t="s">
        <v>150</v>
      </c>
      <c r="F288" s="26" t="s">
        <v>177</v>
      </c>
      <c r="G288" s="26" t="s">
        <v>179</v>
      </c>
      <c r="H288" s="5">
        <f t="shared" si="11"/>
        <v>-2000</v>
      </c>
      <c r="I288" s="21">
        <f t="shared" si="10"/>
        <v>3.669724770642202</v>
      </c>
      <c r="K288" s="2">
        <v>545</v>
      </c>
    </row>
    <row r="289" spans="1:11" s="44" customFormat="1" ht="12.75">
      <c r="A289" s="10"/>
      <c r="B289" s="189">
        <v>2000</v>
      </c>
      <c r="C289" s="10"/>
      <c r="D289" s="10"/>
      <c r="E289" s="10" t="s">
        <v>150</v>
      </c>
      <c r="F289" s="17"/>
      <c r="G289" s="17"/>
      <c r="H289" s="40">
        <v>0</v>
      </c>
      <c r="I289" s="43">
        <f t="shared" si="10"/>
        <v>3.669724770642202</v>
      </c>
      <c r="K289" s="2">
        <v>545</v>
      </c>
    </row>
    <row r="290" spans="8:11" ht="12.75">
      <c r="H290" s="5">
        <f t="shared" si="11"/>
        <v>0</v>
      </c>
      <c r="I290" s="21">
        <f t="shared" si="10"/>
        <v>0</v>
      </c>
      <c r="K290" s="2">
        <v>545</v>
      </c>
    </row>
    <row r="291" spans="8:11" ht="12.75">
      <c r="H291" s="5">
        <v>0</v>
      </c>
      <c r="I291" s="21">
        <f t="shared" si="10"/>
        <v>0</v>
      </c>
      <c r="K291" s="2">
        <v>545</v>
      </c>
    </row>
    <row r="292" spans="8:11" ht="12.75">
      <c r="H292" s="5">
        <f t="shared" si="11"/>
        <v>0</v>
      </c>
      <c r="I292" s="21">
        <f t="shared" si="10"/>
        <v>0</v>
      </c>
      <c r="K292" s="2">
        <v>545</v>
      </c>
    </row>
    <row r="293" spans="8:11" ht="12.75">
      <c r="H293" s="5">
        <f t="shared" si="11"/>
        <v>0</v>
      </c>
      <c r="I293" s="21">
        <f t="shared" si="10"/>
        <v>0</v>
      </c>
      <c r="K293" s="2">
        <v>545</v>
      </c>
    </row>
    <row r="294" spans="1:11" s="44" customFormat="1" ht="12.75">
      <c r="A294" s="10"/>
      <c r="B294" s="261">
        <f>+B304+B312+B330+B336+B344+B350</f>
        <v>89350</v>
      </c>
      <c r="C294" s="58" t="s">
        <v>345</v>
      </c>
      <c r="D294" s="45" t="s">
        <v>347</v>
      </c>
      <c r="E294" s="58" t="s">
        <v>600</v>
      </c>
      <c r="F294" s="17"/>
      <c r="G294" s="17"/>
      <c r="H294" s="40"/>
      <c r="I294" s="43">
        <f t="shared" si="10"/>
        <v>163.94495412844037</v>
      </c>
      <c r="K294" s="2">
        <v>545</v>
      </c>
    </row>
    <row r="295" spans="1:11" s="14" customFormat="1" ht="12.75">
      <c r="A295" s="11"/>
      <c r="B295" s="254"/>
      <c r="C295" s="105"/>
      <c r="D295" s="39"/>
      <c r="E295" s="105"/>
      <c r="F295" s="29"/>
      <c r="G295" s="29"/>
      <c r="H295" s="28"/>
      <c r="I295" s="38"/>
      <c r="K295" s="2">
        <v>545</v>
      </c>
    </row>
    <row r="296" spans="2:11" ht="12.75">
      <c r="B296" s="274"/>
      <c r="H296" s="5">
        <v>0</v>
      </c>
      <c r="I296" s="21">
        <f t="shared" si="10"/>
        <v>0</v>
      </c>
      <c r="K296" s="2">
        <v>545</v>
      </c>
    </row>
    <row r="297" spans="2:11" ht="12.75">
      <c r="B297" s="254">
        <v>16000</v>
      </c>
      <c r="C297" s="11" t="s">
        <v>894</v>
      </c>
      <c r="D297" s="11" t="s">
        <v>79</v>
      </c>
      <c r="E297" s="11" t="s">
        <v>888</v>
      </c>
      <c r="F297" s="29" t="s">
        <v>889</v>
      </c>
      <c r="G297" s="26" t="s">
        <v>151</v>
      </c>
      <c r="H297" s="5">
        <f>H296-B297</f>
        <v>-16000</v>
      </c>
      <c r="I297" s="21">
        <f t="shared" si="10"/>
        <v>29.357798165137616</v>
      </c>
      <c r="K297" s="2">
        <v>545</v>
      </c>
    </row>
    <row r="298" spans="2:11" ht="12.75">
      <c r="B298" s="274">
        <v>2500</v>
      </c>
      <c r="C298" s="11" t="s">
        <v>69</v>
      </c>
      <c r="D298" s="1" t="s">
        <v>79</v>
      </c>
      <c r="E298" s="1" t="s">
        <v>104</v>
      </c>
      <c r="F298" s="26" t="s">
        <v>157</v>
      </c>
      <c r="G298" s="26" t="s">
        <v>127</v>
      </c>
      <c r="H298" s="5">
        <f t="shared" si="11"/>
        <v>-18500</v>
      </c>
      <c r="I298" s="21">
        <f t="shared" si="10"/>
        <v>4.587155963302752</v>
      </c>
      <c r="K298" s="2">
        <v>545</v>
      </c>
    </row>
    <row r="299" spans="2:11" ht="12.75">
      <c r="B299" s="274">
        <v>2500</v>
      </c>
      <c r="C299" s="11" t="s">
        <v>69</v>
      </c>
      <c r="D299" s="1" t="s">
        <v>79</v>
      </c>
      <c r="E299" s="1" t="s">
        <v>104</v>
      </c>
      <c r="F299" s="26" t="s">
        <v>158</v>
      </c>
      <c r="G299" s="26" t="s">
        <v>127</v>
      </c>
      <c r="H299" s="5">
        <f t="shared" si="11"/>
        <v>-21000</v>
      </c>
      <c r="I299" s="21">
        <f t="shared" si="10"/>
        <v>4.587155963302752</v>
      </c>
      <c r="K299" s="2">
        <v>545</v>
      </c>
    </row>
    <row r="300" spans="2:11" ht="12.75">
      <c r="B300" s="274">
        <v>2500</v>
      </c>
      <c r="C300" s="11" t="s">
        <v>69</v>
      </c>
      <c r="D300" s="1" t="s">
        <v>79</v>
      </c>
      <c r="E300" s="1" t="s">
        <v>104</v>
      </c>
      <c r="F300" s="26" t="s">
        <v>159</v>
      </c>
      <c r="G300" s="26" t="s">
        <v>130</v>
      </c>
      <c r="H300" s="5">
        <f t="shared" si="11"/>
        <v>-23500</v>
      </c>
      <c r="I300" s="21">
        <f t="shared" si="10"/>
        <v>4.587155963302752</v>
      </c>
      <c r="K300" s="2">
        <v>545</v>
      </c>
    </row>
    <row r="301" spans="2:11" ht="12.75">
      <c r="B301" s="274">
        <v>2500</v>
      </c>
      <c r="C301" s="11" t="s">
        <v>69</v>
      </c>
      <c r="D301" s="1" t="s">
        <v>79</v>
      </c>
      <c r="E301" s="1" t="s">
        <v>104</v>
      </c>
      <c r="F301" s="46" t="s">
        <v>160</v>
      </c>
      <c r="G301" s="26" t="s">
        <v>100</v>
      </c>
      <c r="H301" s="5">
        <f t="shared" si="11"/>
        <v>-26000</v>
      </c>
      <c r="I301" s="21">
        <f t="shared" si="10"/>
        <v>4.587155963302752</v>
      </c>
      <c r="K301" s="2">
        <v>545</v>
      </c>
    </row>
    <row r="302" spans="2:11" ht="12.75">
      <c r="B302" s="254">
        <v>2500</v>
      </c>
      <c r="C302" s="11" t="s">
        <v>69</v>
      </c>
      <c r="D302" s="11" t="s">
        <v>79</v>
      </c>
      <c r="E302" s="11" t="s">
        <v>101</v>
      </c>
      <c r="F302" s="29" t="s">
        <v>331</v>
      </c>
      <c r="G302" s="29" t="s">
        <v>100</v>
      </c>
      <c r="H302" s="5">
        <f t="shared" si="11"/>
        <v>-28500</v>
      </c>
      <c r="I302" s="21">
        <f t="shared" si="10"/>
        <v>4.587155963302752</v>
      </c>
      <c r="K302" s="2">
        <v>545</v>
      </c>
    </row>
    <row r="303" spans="2:11" ht="12.75">
      <c r="B303" s="254">
        <v>2500</v>
      </c>
      <c r="C303" s="11" t="s">
        <v>69</v>
      </c>
      <c r="D303" s="11" t="s">
        <v>79</v>
      </c>
      <c r="E303" s="11" t="s">
        <v>104</v>
      </c>
      <c r="F303" s="29" t="s">
        <v>332</v>
      </c>
      <c r="G303" s="29" t="s">
        <v>100</v>
      </c>
      <c r="H303" s="5">
        <f t="shared" si="11"/>
        <v>-31000</v>
      </c>
      <c r="I303" s="21">
        <f t="shared" si="10"/>
        <v>4.587155963302752</v>
      </c>
      <c r="K303" s="2">
        <v>545</v>
      </c>
    </row>
    <row r="304" spans="1:11" s="44" customFormat="1" ht="12.75">
      <c r="A304" s="10"/>
      <c r="B304" s="261">
        <f>SUM(B297:B303)</f>
        <v>31000</v>
      </c>
      <c r="C304" s="10" t="s">
        <v>69</v>
      </c>
      <c r="D304" s="10"/>
      <c r="E304" s="10"/>
      <c r="F304" s="17"/>
      <c r="G304" s="17"/>
      <c r="H304" s="40">
        <v>0</v>
      </c>
      <c r="I304" s="43">
        <f t="shared" si="10"/>
        <v>56.88073394495413</v>
      </c>
      <c r="K304" s="2">
        <v>545</v>
      </c>
    </row>
    <row r="305" spans="2:11" ht="12.75">
      <c r="B305" s="274"/>
      <c r="H305" s="5">
        <f t="shared" si="11"/>
        <v>0</v>
      </c>
      <c r="I305" s="21">
        <f t="shared" si="10"/>
        <v>0</v>
      </c>
      <c r="K305" s="2">
        <v>545</v>
      </c>
    </row>
    <row r="306" spans="2:11" ht="12.75">
      <c r="B306" s="274"/>
      <c r="H306" s="5">
        <f t="shared" si="11"/>
        <v>0</v>
      </c>
      <c r="I306" s="21">
        <f t="shared" si="10"/>
        <v>0</v>
      </c>
      <c r="K306" s="2">
        <v>545</v>
      </c>
    </row>
    <row r="307" spans="2:11" ht="12.75">
      <c r="B307" s="274"/>
      <c r="H307" s="5">
        <f t="shared" si="11"/>
        <v>0</v>
      </c>
      <c r="I307" s="21">
        <f t="shared" si="10"/>
        <v>0</v>
      </c>
      <c r="K307" s="2">
        <v>545</v>
      </c>
    </row>
    <row r="308" spans="2:11" ht="12.75">
      <c r="B308" s="274">
        <v>3000</v>
      </c>
      <c r="C308" s="1" t="s">
        <v>161</v>
      </c>
      <c r="D308" s="11" t="s">
        <v>79</v>
      </c>
      <c r="E308" s="1" t="s">
        <v>89</v>
      </c>
      <c r="F308" s="26" t="s">
        <v>162</v>
      </c>
      <c r="G308" s="26" t="s">
        <v>130</v>
      </c>
      <c r="H308" s="5">
        <f t="shared" si="11"/>
        <v>-3000</v>
      </c>
      <c r="I308" s="21">
        <f t="shared" si="10"/>
        <v>5.504587155963303</v>
      </c>
      <c r="K308" s="2">
        <v>545</v>
      </c>
    </row>
    <row r="309" spans="2:11" ht="12.75">
      <c r="B309" s="274">
        <v>2000</v>
      </c>
      <c r="C309" s="1" t="s">
        <v>163</v>
      </c>
      <c r="D309" s="11" t="s">
        <v>79</v>
      </c>
      <c r="E309" s="1" t="s">
        <v>89</v>
      </c>
      <c r="F309" s="26" t="s">
        <v>164</v>
      </c>
      <c r="G309" s="26" t="s">
        <v>98</v>
      </c>
      <c r="H309" s="5">
        <f t="shared" si="11"/>
        <v>-5000</v>
      </c>
      <c r="I309" s="21">
        <f t="shared" si="10"/>
        <v>3.669724770642202</v>
      </c>
      <c r="K309" s="2">
        <v>545</v>
      </c>
    </row>
    <row r="310" spans="2:11" ht="12.75">
      <c r="B310" s="274">
        <v>2000</v>
      </c>
      <c r="C310" s="1" t="s">
        <v>165</v>
      </c>
      <c r="D310" s="11" t="s">
        <v>79</v>
      </c>
      <c r="E310" s="1" t="s">
        <v>89</v>
      </c>
      <c r="F310" s="26" t="s">
        <v>166</v>
      </c>
      <c r="G310" s="26" t="s">
        <v>100</v>
      </c>
      <c r="H310" s="5">
        <f t="shared" si="11"/>
        <v>-7000</v>
      </c>
      <c r="I310" s="21">
        <f t="shared" si="10"/>
        <v>3.669724770642202</v>
      </c>
      <c r="K310" s="2">
        <v>545</v>
      </c>
    </row>
    <row r="311" spans="2:11" ht="12.75">
      <c r="B311" s="274">
        <v>3500</v>
      </c>
      <c r="C311" s="1" t="s">
        <v>167</v>
      </c>
      <c r="D311" s="11" t="s">
        <v>79</v>
      </c>
      <c r="E311" s="1" t="s">
        <v>89</v>
      </c>
      <c r="F311" s="26" t="s">
        <v>168</v>
      </c>
      <c r="G311" s="26" t="s">
        <v>100</v>
      </c>
      <c r="H311" s="5">
        <f t="shared" si="11"/>
        <v>-10500</v>
      </c>
      <c r="I311" s="21">
        <f t="shared" si="10"/>
        <v>6.422018348623853</v>
      </c>
      <c r="K311" s="2">
        <v>545</v>
      </c>
    </row>
    <row r="312" spans="1:11" s="44" customFormat="1" ht="12.75">
      <c r="A312" s="10"/>
      <c r="B312" s="261">
        <f>SUM(B308:B311)</f>
        <v>10500</v>
      </c>
      <c r="C312" s="10" t="s">
        <v>114</v>
      </c>
      <c r="D312" s="10"/>
      <c r="E312" s="10"/>
      <c r="F312" s="17"/>
      <c r="G312" s="17"/>
      <c r="H312" s="40">
        <v>0</v>
      </c>
      <c r="I312" s="43">
        <f t="shared" si="10"/>
        <v>19.26605504587156</v>
      </c>
      <c r="K312" s="2">
        <v>545</v>
      </c>
    </row>
    <row r="313" spans="2:11" ht="12.75">
      <c r="B313" s="274"/>
      <c r="H313" s="5">
        <f t="shared" si="11"/>
        <v>0</v>
      </c>
      <c r="I313" s="21">
        <f t="shared" si="10"/>
        <v>0</v>
      </c>
      <c r="K313" s="2">
        <v>545</v>
      </c>
    </row>
    <row r="314" spans="2:11" ht="12.75">
      <c r="B314" s="274"/>
      <c r="H314" s="5">
        <f t="shared" si="11"/>
        <v>0</v>
      </c>
      <c r="I314" s="21">
        <f t="shared" si="10"/>
        <v>0</v>
      </c>
      <c r="K314" s="2">
        <v>545</v>
      </c>
    </row>
    <row r="315" spans="2:11" ht="12.75">
      <c r="B315" s="274"/>
      <c r="H315" s="5">
        <f t="shared" si="11"/>
        <v>0</v>
      </c>
      <c r="I315" s="21">
        <f t="shared" si="10"/>
        <v>0</v>
      </c>
      <c r="K315" s="2">
        <v>545</v>
      </c>
    </row>
    <row r="316" spans="2:11" ht="12.75">
      <c r="B316" s="274">
        <v>700</v>
      </c>
      <c r="C316" s="1" t="s">
        <v>83</v>
      </c>
      <c r="D316" s="11" t="s">
        <v>79</v>
      </c>
      <c r="E316" s="1" t="s">
        <v>84</v>
      </c>
      <c r="F316" s="26" t="s">
        <v>169</v>
      </c>
      <c r="G316" s="26" t="s">
        <v>130</v>
      </c>
      <c r="H316" s="5">
        <f t="shared" si="11"/>
        <v>-700</v>
      </c>
      <c r="I316" s="21">
        <f t="shared" si="10"/>
        <v>1.2844036697247707</v>
      </c>
      <c r="K316" s="2">
        <v>545</v>
      </c>
    </row>
    <row r="317" spans="2:11" ht="12.75">
      <c r="B317" s="274">
        <v>1000</v>
      </c>
      <c r="C317" s="1" t="s">
        <v>83</v>
      </c>
      <c r="D317" s="11" t="s">
        <v>79</v>
      </c>
      <c r="E317" s="1" t="s">
        <v>84</v>
      </c>
      <c r="F317" s="26" t="s">
        <v>169</v>
      </c>
      <c r="G317" s="26" t="s">
        <v>98</v>
      </c>
      <c r="H317" s="5">
        <f t="shared" si="11"/>
        <v>-1700</v>
      </c>
      <c r="I317" s="21">
        <f t="shared" si="10"/>
        <v>1.834862385321101</v>
      </c>
      <c r="K317" s="2">
        <v>545</v>
      </c>
    </row>
    <row r="318" spans="2:11" ht="12.75">
      <c r="B318" s="274">
        <v>1000</v>
      </c>
      <c r="C318" s="1" t="s">
        <v>83</v>
      </c>
      <c r="D318" s="11" t="s">
        <v>79</v>
      </c>
      <c r="E318" s="1" t="s">
        <v>84</v>
      </c>
      <c r="F318" s="26" t="s">
        <v>169</v>
      </c>
      <c r="G318" s="26" t="s">
        <v>98</v>
      </c>
      <c r="H318" s="5">
        <f t="shared" si="11"/>
        <v>-2700</v>
      </c>
      <c r="I318" s="21">
        <f aca="true" t="shared" si="12" ref="I318:I375">+B318/K318</f>
        <v>1.834862385321101</v>
      </c>
      <c r="K318" s="2">
        <v>545</v>
      </c>
    </row>
    <row r="319" spans="2:11" ht="12.75">
      <c r="B319" s="274">
        <v>1000</v>
      </c>
      <c r="C319" s="1" t="s">
        <v>83</v>
      </c>
      <c r="D319" s="11" t="s">
        <v>79</v>
      </c>
      <c r="E319" s="1" t="s">
        <v>84</v>
      </c>
      <c r="F319" s="26" t="s">
        <v>169</v>
      </c>
      <c r="G319" s="26" t="s">
        <v>96</v>
      </c>
      <c r="H319" s="5">
        <f t="shared" si="11"/>
        <v>-3700</v>
      </c>
      <c r="I319" s="21">
        <f t="shared" si="12"/>
        <v>1.834862385321101</v>
      </c>
      <c r="K319" s="2">
        <v>545</v>
      </c>
    </row>
    <row r="320" spans="2:11" ht="12.75">
      <c r="B320" s="274">
        <v>1000</v>
      </c>
      <c r="C320" s="1" t="s">
        <v>83</v>
      </c>
      <c r="D320" s="11" t="s">
        <v>79</v>
      </c>
      <c r="E320" s="1" t="s">
        <v>84</v>
      </c>
      <c r="F320" s="26" t="s">
        <v>169</v>
      </c>
      <c r="G320" s="26" t="s">
        <v>96</v>
      </c>
      <c r="H320" s="5">
        <f t="shared" si="11"/>
        <v>-4700</v>
      </c>
      <c r="I320" s="21">
        <f t="shared" si="12"/>
        <v>1.834862385321101</v>
      </c>
      <c r="K320" s="2">
        <v>545</v>
      </c>
    </row>
    <row r="321" spans="2:11" ht="12.75">
      <c r="B321" s="274">
        <v>700</v>
      </c>
      <c r="C321" s="1" t="s">
        <v>83</v>
      </c>
      <c r="D321" s="11" t="s">
        <v>79</v>
      </c>
      <c r="E321" s="1" t="s">
        <v>84</v>
      </c>
      <c r="F321" s="26" t="s">
        <v>169</v>
      </c>
      <c r="G321" s="26" t="s">
        <v>96</v>
      </c>
      <c r="H321" s="5">
        <f t="shared" si="11"/>
        <v>-5400</v>
      </c>
      <c r="I321" s="21">
        <f t="shared" si="12"/>
        <v>1.2844036697247707</v>
      </c>
      <c r="K321" s="2">
        <v>545</v>
      </c>
    </row>
    <row r="322" spans="2:11" ht="12.75">
      <c r="B322" s="274">
        <v>1000</v>
      </c>
      <c r="C322" s="1" t="s">
        <v>83</v>
      </c>
      <c r="D322" s="11" t="s">
        <v>79</v>
      </c>
      <c r="E322" s="1" t="s">
        <v>84</v>
      </c>
      <c r="F322" s="26" t="s">
        <v>169</v>
      </c>
      <c r="G322" s="26" t="s">
        <v>99</v>
      </c>
      <c r="H322" s="5">
        <f t="shared" si="11"/>
        <v>-6400</v>
      </c>
      <c r="I322" s="21">
        <f t="shared" si="12"/>
        <v>1.834862385321101</v>
      </c>
      <c r="K322" s="2">
        <v>545</v>
      </c>
    </row>
    <row r="323" spans="2:11" ht="12.75">
      <c r="B323" s="274">
        <v>1100</v>
      </c>
      <c r="C323" s="1" t="s">
        <v>83</v>
      </c>
      <c r="D323" s="11" t="s">
        <v>79</v>
      </c>
      <c r="E323" s="1" t="s">
        <v>84</v>
      </c>
      <c r="F323" s="26" t="s">
        <v>169</v>
      </c>
      <c r="G323" s="26" t="s">
        <v>99</v>
      </c>
      <c r="H323" s="5">
        <f t="shared" si="11"/>
        <v>-7500</v>
      </c>
      <c r="I323" s="21">
        <f t="shared" si="12"/>
        <v>2.018348623853211</v>
      </c>
      <c r="K323" s="2">
        <v>545</v>
      </c>
    </row>
    <row r="324" spans="2:11" ht="12.75">
      <c r="B324" s="274">
        <v>1000</v>
      </c>
      <c r="C324" s="1" t="s">
        <v>83</v>
      </c>
      <c r="D324" s="11" t="s">
        <v>79</v>
      </c>
      <c r="E324" s="1" t="s">
        <v>84</v>
      </c>
      <c r="F324" s="26" t="s">
        <v>169</v>
      </c>
      <c r="G324" s="26" t="s">
        <v>99</v>
      </c>
      <c r="H324" s="5">
        <f t="shared" si="11"/>
        <v>-8500</v>
      </c>
      <c r="I324" s="21">
        <f t="shared" si="12"/>
        <v>1.834862385321101</v>
      </c>
      <c r="K324" s="2">
        <v>545</v>
      </c>
    </row>
    <row r="325" spans="2:11" ht="12.75">
      <c r="B325" s="274">
        <v>1500</v>
      </c>
      <c r="C325" s="1" t="s">
        <v>83</v>
      </c>
      <c r="D325" s="11" t="s">
        <v>79</v>
      </c>
      <c r="E325" s="1" t="s">
        <v>84</v>
      </c>
      <c r="F325" s="26" t="s">
        <v>169</v>
      </c>
      <c r="G325" s="26" t="s">
        <v>99</v>
      </c>
      <c r="H325" s="5">
        <f t="shared" si="11"/>
        <v>-10000</v>
      </c>
      <c r="I325" s="21">
        <f t="shared" si="12"/>
        <v>2.7522935779816513</v>
      </c>
      <c r="K325" s="2">
        <v>545</v>
      </c>
    </row>
    <row r="326" spans="2:11" ht="12.75">
      <c r="B326" s="274">
        <v>1000</v>
      </c>
      <c r="C326" s="1" t="s">
        <v>83</v>
      </c>
      <c r="D326" s="11" t="s">
        <v>79</v>
      </c>
      <c r="E326" s="1" t="s">
        <v>84</v>
      </c>
      <c r="F326" s="26" t="s">
        <v>169</v>
      </c>
      <c r="G326" s="26" t="s">
        <v>99</v>
      </c>
      <c r="H326" s="5">
        <f t="shared" si="11"/>
        <v>-11000</v>
      </c>
      <c r="I326" s="21">
        <f t="shared" si="12"/>
        <v>1.834862385321101</v>
      </c>
      <c r="K326" s="2">
        <v>545</v>
      </c>
    </row>
    <row r="327" spans="2:11" ht="12.75">
      <c r="B327" s="274">
        <v>1500</v>
      </c>
      <c r="C327" s="1" t="s">
        <v>83</v>
      </c>
      <c r="D327" s="11" t="s">
        <v>79</v>
      </c>
      <c r="E327" s="1" t="s">
        <v>84</v>
      </c>
      <c r="F327" s="26" t="s">
        <v>169</v>
      </c>
      <c r="G327" s="26" t="s">
        <v>100</v>
      </c>
      <c r="H327" s="5">
        <f t="shared" si="11"/>
        <v>-12500</v>
      </c>
      <c r="I327" s="21">
        <f t="shared" si="12"/>
        <v>2.7522935779816513</v>
      </c>
      <c r="K327" s="2">
        <v>545</v>
      </c>
    </row>
    <row r="328" spans="2:11" ht="12.75">
      <c r="B328" s="274">
        <v>1500</v>
      </c>
      <c r="C328" s="1" t="s">
        <v>83</v>
      </c>
      <c r="D328" s="11" t="s">
        <v>79</v>
      </c>
      <c r="E328" s="1" t="s">
        <v>84</v>
      </c>
      <c r="F328" s="26" t="s">
        <v>169</v>
      </c>
      <c r="G328" s="26" t="s">
        <v>100</v>
      </c>
      <c r="H328" s="5">
        <f t="shared" si="11"/>
        <v>-14000</v>
      </c>
      <c r="I328" s="21">
        <f t="shared" si="12"/>
        <v>2.7522935779816513</v>
      </c>
      <c r="K328" s="2">
        <v>545</v>
      </c>
    </row>
    <row r="329" spans="2:11" ht="12.75">
      <c r="B329" s="274">
        <v>1100</v>
      </c>
      <c r="C329" s="1" t="s">
        <v>83</v>
      </c>
      <c r="D329" s="11" t="s">
        <v>79</v>
      </c>
      <c r="E329" s="1" t="s">
        <v>84</v>
      </c>
      <c r="F329" s="26" t="s">
        <v>169</v>
      </c>
      <c r="G329" s="26" t="s">
        <v>100</v>
      </c>
      <c r="H329" s="5">
        <f aca="true" t="shared" si="13" ref="H329:H398">H328-B329</f>
        <v>-15100</v>
      </c>
      <c r="I329" s="21">
        <f t="shared" si="12"/>
        <v>2.018348623853211</v>
      </c>
      <c r="K329" s="2">
        <v>545</v>
      </c>
    </row>
    <row r="330" spans="1:11" s="44" customFormat="1" ht="12.75">
      <c r="A330" s="10"/>
      <c r="B330" s="261">
        <f>SUM(B316:B329)</f>
        <v>15100</v>
      </c>
      <c r="C330" s="10"/>
      <c r="D330" s="10"/>
      <c r="E330" s="10" t="s">
        <v>84</v>
      </c>
      <c r="F330" s="17"/>
      <c r="G330" s="17"/>
      <c r="H330" s="40">
        <v>0</v>
      </c>
      <c r="I330" s="43">
        <f t="shared" si="12"/>
        <v>27.706422018348626</v>
      </c>
      <c r="K330" s="2">
        <v>545</v>
      </c>
    </row>
    <row r="331" spans="2:11" ht="12.75">
      <c r="B331" s="274"/>
      <c r="H331" s="5">
        <f t="shared" si="13"/>
        <v>0</v>
      </c>
      <c r="I331" s="21">
        <f t="shared" si="12"/>
        <v>0</v>
      </c>
      <c r="K331" s="2">
        <v>545</v>
      </c>
    </row>
    <row r="332" spans="2:11" ht="12.75">
      <c r="B332" s="274"/>
      <c r="H332" s="5">
        <f t="shared" si="13"/>
        <v>0</v>
      </c>
      <c r="I332" s="21">
        <f t="shared" si="12"/>
        <v>0</v>
      </c>
      <c r="K332" s="2">
        <v>545</v>
      </c>
    </row>
    <row r="333" spans="2:11" ht="12.75">
      <c r="B333" s="274"/>
      <c r="H333" s="5">
        <f t="shared" si="13"/>
        <v>0</v>
      </c>
      <c r="I333" s="21">
        <f t="shared" si="12"/>
        <v>0</v>
      </c>
      <c r="K333" s="2">
        <v>545</v>
      </c>
    </row>
    <row r="334" spans="2:11" ht="12.75">
      <c r="B334" s="274">
        <v>4500</v>
      </c>
      <c r="C334" s="1" t="s">
        <v>144</v>
      </c>
      <c r="D334" s="11" t="s">
        <v>79</v>
      </c>
      <c r="E334" s="1" t="s">
        <v>89</v>
      </c>
      <c r="F334" s="26" t="s">
        <v>170</v>
      </c>
      <c r="G334" s="26" t="s">
        <v>130</v>
      </c>
      <c r="H334" s="5">
        <f t="shared" si="13"/>
        <v>-4500</v>
      </c>
      <c r="I334" s="21">
        <f t="shared" si="12"/>
        <v>8.256880733944953</v>
      </c>
      <c r="K334" s="2">
        <v>545</v>
      </c>
    </row>
    <row r="335" spans="2:11" ht="12.75">
      <c r="B335" s="274">
        <v>15000</v>
      </c>
      <c r="C335" s="1" t="s">
        <v>171</v>
      </c>
      <c r="D335" s="11" t="s">
        <v>79</v>
      </c>
      <c r="E335" s="1" t="s">
        <v>89</v>
      </c>
      <c r="F335" s="26" t="s">
        <v>172</v>
      </c>
      <c r="G335" s="26" t="s">
        <v>173</v>
      </c>
      <c r="H335" s="5">
        <f t="shared" si="13"/>
        <v>-19500</v>
      </c>
      <c r="I335" s="21">
        <f t="shared" si="12"/>
        <v>27.522935779816514</v>
      </c>
      <c r="K335" s="2">
        <v>545</v>
      </c>
    </row>
    <row r="336" spans="1:11" s="44" customFormat="1" ht="12.75">
      <c r="A336" s="10"/>
      <c r="B336" s="261">
        <f>SUM(B334:B335)</f>
        <v>19500</v>
      </c>
      <c r="C336" s="10" t="s">
        <v>144</v>
      </c>
      <c r="D336" s="10"/>
      <c r="E336" s="10"/>
      <c r="F336" s="17"/>
      <c r="G336" s="17"/>
      <c r="H336" s="40">
        <v>0</v>
      </c>
      <c r="I336" s="43">
        <f t="shared" si="12"/>
        <v>35.77981651376147</v>
      </c>
      <c r="K336" s="2">
        <v>545</v>
      </c>
    </row>
    <row r="337" spans="2:11" ht="12.75">
      <c r="B337" s="274"/>
      <c r="H337" s="5">
        <f t="shared" si="13"/>
        <v>0</v>
      </c>
      <c r="I337" s="21">
        <f t="shared" si="12"/>
        <v>0</v>
      </c>
      <c r="K337" s="2">
        <v>545</v>
      </c>
    </row>
    <row r="338" spans="2:11" ht="12.75">
      <c r="B338" s="274"/>
      <c r="H338" s="5">
        <f t="shared" si="13"/>
        <v>0</v>
      </c>
      <c r="I338" s="21">
        <f t="shared" si="12"/>
        <v>0</v>
      </c>
      <c r="K338" s="2">
        <v>545</v>
      </c>
    </row>
    <row r="339" spans="2:11" ht="12.75">
      <c r="B339" s="274"/>
      <c r="H339" s="5">
        <f t="shared" si="13"/>
        <v>0</v>
      </c>
      <c r="I339" s="21">
        <f t="shared" si="12"/>
        <v>0</v>
      </c>
      <c r="K339" s="2">
        <v>545</v>
      </c>
    </row>
    <row r="340" spans="2:11" ht="12.75">
      <c r="B340" s="274">
        <v>2000</v>
      </c>
      <c r="C340" s="1" t="s">
        <v>88</v>
      </c>
      <c r="D340" s="11" t="s">
        <v>79</v>
      </c>
      <c r="E340" s="1" t="s">
        <v>89</v>
      </c>
      <c r="F340" s="26" t="s">
        <v>169</v>
      </c>
      <c r="G340" s="26" t="s">
        <v>130</v>
      </c>
      <c r="H340" s="5">
        <f t="shared" si="13"/>
        <v>-2000</v>
      </c>
      <c r="I340" s="21">
        <f t="shared" si="12"/>
        <v>3.669724770642202</v>
      </c>
      <c r="K340" s="2">
        <v>545</v>
      </c>
    </row>
    <row r="341" spans="2:11" ht="12.75">
      <c r="B341" s="274">
        <v>2000</v>
      </c>
      <c r="C341" s="1" t="s">
        <v>88</v>
      </c>
      <c r="D341" s="11" t="s">
        <v>79</v>
      </c>
      <c r="E341" s="1" t="s">
        <v>89</v>
      </c>
      <c r="F341" s="26" t="s">
        <v>169</v>
      </c>
      <c r="G341" s="26" t="s">
        <v>96</v>
      </c>
      <c r="H341" s="5">
        <f t="shared" si="13"/>
        <v>-4000</v>
      </c>
      <c r="I341" s="21">
        <f t="shared" si="12"/>
        <v>3.669724770642202</v>
      </c>
      <c r="K341" s="2">
        <v>545</v>
      </c>
    </row>
    <row r="342" spans="2:11" ht="12.75">
      <c r="B342" s="274">
        <v>2000</v>
      </c>
      <c r="C342" s="1" t="s">
        <v>88</v>
      </c>
      <c r="D342" s="11" t="s">
        <v>79</v>
      </c>
      <c r="E342" s="1" t="s">
        <v>89</v>
      </c>
      <c r="F342" s="26" t="s">
        <v>169</v>
      </c>
      <c r="G342" s="26" t="s">
        <v>99</v>
      </c>
      <c r="H342" s="5">
        <f t="shared" si="13"/>
        <v>-6000</v>
      </c>
      <c r="I342" s="21">
        <f t="shared" si="12"/>
        <v>3.669724770642202</v>
      </c>
      <c r="K342" s="2">
        <v>545</v>
      </c>
    </row>
    <row r="343" spans="2:11" ht="12.75">
      <c r="B343" s="274">
        <v>3500</v>
      </c>
      <c r="C343" s="1" t="s">
        <v>88</v>
      </c>
      <c r="D343" s="11" t="s">
        <v>79</v>
      </c>
      <c r="E343" s="1" t="s">
        <v>89</v>
      </c>
      <c r="F343" s="26" t="s">
        <v>169</v>
      </c>
      <c r="G343" s="26" t="s">
        <v>100</v>
      </c>
      <c r="H343" s="5">
        <f t="shared" si="13"/>
        <v>-9500</v>
      </c>
      <c r="I343" s="21">
        <f t="shared" si="12"/>
        <v>6.422018348623853</v>
      </c>
      <c r="K343" s="2">
        <v>545</v>
      </c>
    </row>
    <row r="344" spans="1:11" s="44" customFormat="1" ht="12.75">
      <c r="A344" s="10"/>
      <c r="B344" s="261">
        <f>SUM(B340:B343)</f>
        <v>9500</v>
      </c>
      <c r="C344" s="10" t="s">
        <v>88</v>
      </c>
      <c r="D344" s="10"/>
      <c r="E344" s="10"/>
      <c r="F344" s="17"/>
      <c r="G344" s="17"/>
      <c r="H344" s="40">
        <v>0</v>
      </c>
      <c r="I344" s="43">
        <f t="shared" si="12"/>
        <v>17.431192660550458</v>
      </c>
      <c r="K344" s="2">
        <v>545</v>
      </c>
    </row>
    <row r="345" spans="2:11" ht="12.75">
      <c r="B345" s="274"/>
      <c r="H345" s="5">
        <f t="shared" si="13"/>
        <v>0</v>
      </c>
      <c r="I345" s="21">
        <f t="shared" si="12"/>
        <v>0</v>
      </c>
      <c r="K345" s="2">
        <v>545</v>
      </c>
    </row>
    <row r="346" spans="2:11" ht="12.75">
      <c r="B346" s="274"/>
      <c r="H346" s="5">
        <f t="shared" si="13"/>
        <v>0</v>
      </c>
      <c r="I346" s="21">
        <f t="shared" si="12"/>
        <v>0</v>
      </c>
      <c r="K346" s="2">
        <v>545</v>
      </c>
    </row>
    <row r="347" spans="2:11" ht="12.75">
      <c r="B347" s="274">
        <v>1400</v>
      </c>
      <c r="C347" s="1" t="s">
        <v>123</v>
      </c>
      <c r="D347" s="11" t="s">
        <v>79</v>
      </c>
      <c r="E347" s="1" t="s">
        <v>150</v>
      </c>
      <c r="F347" s="26" t="s">
        <v>169</v>
      </c>
      <c r="G347" s="26" t="s">
        <v>96</v>
      </c>
      <c r="H347" s="5">
        <f t="shared" si="13"/>
        <v>-1400</v>
      </c>
      <c r="I347" s="21">
        <f t="shared" si="12"/>
        <v>2.5688073394495414</v>
      </c>
      <c r="K347" s="2">
        <v>545</v>
      </c>
    </row>
    <row r="348" spans="2:11" ht="12.75">
      <c r="B348" s="274">
        <v>1350</v>
      </c>
      <c r="C348" s="1" t="s">
        <v>123</v>
      </c>
      <c r="D348" s="11" t="s">
        <v>79</v>
      </c>
      <c r="E348" s="1" t="s">
        <v>150</v>
      </c>
      <c r="F348" s="26" t="s">
        <v>169</v>
      </c>
      <c r="G348" s="26" t="s">
        <v>96</v>
      </c>
      <c r="H348" s="5">
        <f t="shared" si="13"/>
        <v>-2750</v>
      </c>
      <c r="I348" s="21">
        <f t="shared" si="12"/>
        <v>2.477064220183486</v>
      </c>
      <c r="K348" s="2">
        <v>545</v>
      </c>
    </row>
    <row r="349" spans="2:11" ht="12.75">
      <c r="B349" s="274">
        <v>1000</v>
      </c>
      <c r="C349" s="1" t="s">
        <v>123</v>
      </c>
      <c r="D349" s="11" t="s">
        <v>79</v>
      </c>
      <c r="E349" s="1" t="s">
        <v>150</v>
      </c>
      <c r="F349" s="26" t="s">
        <v>169</v>
      </c>
      <c r="G349" s="26" t="s">
        <v>99</v>
      </c>
      <c r="H349" s="5">
        <f t="shared" si="13"/>
        <v>-3750</v>
      </c>
      <c r="I349" s="21">
        <f t="shared" si="12"/>
        <v>1.834862385321101</v>
      </c>
      <c r="K349" s="2">
        <v>545</v>
      </c>
    </row>
    <row r="350" spans="1:11" s="44" customFormat="1" ht="12.75">
      <c r="A350" s="10"/>
      <c r="B350" s="261">
        <f>SUM(B347:B349)</f>
        <v>3750</v>
      </c>
      <c r="C350" s="10"/>
      <c r="D350" s="10"/>
      <c r="E350" s="10" t="s">
        <v>150</v>
      </c>
      <c r="F350" s="17"/>
      <c r="G350" s="17"/>
      <c r="H350" s="40">
        <v>0</v>
      </c>
      <c r="I350" s="43">
        <f t="shared" si="12"/>
        <v>6.8807339449541285</v>
      </c>
      <c r="K350" s="2">
        <v>545</v>
      </c>
    </row>
    <row r="351" spans="8:11" ht="12.75">
      <c r="H351" s="5">
        <f t="shared" si="13"/>
        <v>0</v>
      </c>
      <c r="I351" s="21">
        <f t="shared" si="12"/>
        <v>0</v>
      </c>
      <c r="K351" s="2">
        <v>545</v>
      </c>
    </row>
    <row r="352" spans="8:11" ht="12.75">
      <c r="H352" s="5">
        <v>0</v>
      </c>
      <c r="I352" s="21">
        <f t="shared" si="12"/>
        <v>0</v>
      </c>
      <c r="K352" s="2">
        <v>545</v>
      </c>
    </row>
    <row r="353" spans="8:11" ht="12.75">
      <c r="H353" s="5">
        <f t="shared" si="13"/>
        <v>0</v>
      </c>
      <c r="I353" s="21">
        <f t="shared" si="12"/>
        <v>0</v>
      </c>
      <c r="K353" s="2">
        <v>545</v>
      </c>
    </row>
    <row r="354" spans="1:11" s="44" customFormat="1" ht="12.75">
      <c r="A354" s="10"/>
      <c r="B354" s="189">
        <f>+B369+B379+B418+B428+B446+B454+B458+B463</f>
        <v>289100</v>
      </c>
      <c r="C354" s="58" t="s">
        <v>346</v>
      </c>
      <c r="D354" s="45" t="s">
        <v>348</v>
      </c>
      <c r="E354" s="58" t="s">
        <v>600</v>
      </c>
      <c r="F354" s="17"/>
      <c r="G354" s="17"/>
      <c r="H354" s="40"/>
      <c r="I354" s="43">
        <f t="shared" si="12"/>
        <v>530.4587155963303</v>
      </c>
      <c r="K354" s="2">
        <v>545</v>
      </c>
    </row>
    <row r="355" spans="2:11" ht="12.75">
      <c r="B355" s="6"/>
      <c r="H355" s="5">
        <v>0</v>
      </c>
      <c r="I355" s="21">
        <f t="shared" si="12"/>
        <v>0</v>
      </c>
      <c r="K355" s="2">
        <v>545</v>
      </c>
    </row>
    <row r="356" spans="2:11" ht="12.75">
      <c r="B356" s="6"/>
      <c r="C356" s="11"/>
      <c r="F356" s="46"/>
      <c r="H356" s="5">
        <v>0</v>
      </c>
      <c r="I356" s="21">
        <f t="shared" si="12"/>
        <v>0</v>
      </c>
      <c r="K356" s="2">
        <v>545</v>
      </c>
    </row>
    <row r="357" spans="2:11" ht="12.75">
      <c r="B357" s="6">
        <v>2500</v>
      </c>
      <c r="C357" s="11" t="s">
        <v>69</v>
      </c>
      <c r="D357" s="1" t="s">
        <v>79</v>
      </c>
      <c r="E357" s="1" t="s">
        <v>104</v>
      </c>
      <c r="F357" s="52" t="s">
        <v>183</v>
      </c>
      <c r="G357" s="26" t="s">
        <v>151</v>
      </c>
      <c r="H357" s="5">
        <f t="shared" si="13"/>
        <v>-2500</v>
      </c>
      <c r="I357" s="21">
        <f t="shared" si="12"/>
        <v>4.587155963302752</v>
      </c>
      <c r="K357" s="2">
        <v>545</v>
      </c>
    </row>
    <row r="358" spans="2:11" ht="12.75">
      <c r="B358" s="6">
        <v>2500</v>
      </c>
      <c r="C358" s="11" t="s">
        <v>69</v>
      </c>
      <c r="D358" s="1" t="s">
        <v>79</v>
      </c>
      <c r="E358" s="1" t="s">
        <v>104</v>
      </c>
      <c r="F358" s="46" t="s">
        <v>184</v>
      </c>
      <c r="G358" s="26" t="s">
        <v>156</v>
      </c>
      <c r="H358" s="5">
        <f t="shared" si="13"/>
        <v>-5000</v>
      </c>
      <c r="I358" s="21">
        <f t="shared" si="12"/>
        <v>4.587155963302752</v>
      </c>
      <c r="K358" s="2">
        <v>545</v>
      </c>
    </row>
    <row r="359" spans="2:11" ht="12.75">
      <c r="B359" s="6">
        <v>7500</v>
      </c>
      <c r="C359" s="11" t="s">
        <v>69</v>
      </c>
      <c r="D359" s="1" t="s">
        <v>79</v>
      </c>
      <c r="E359" s="1" t="s">
        <v>101</v>
      </c>
      <c r="F359" s="46" t="s">
        <v>185</v>
      </c>
      <c r="G359" s="26" t="s">
        <v>179</v>
      </c>
      <c r="H359" s="5">
        <f t="shared" si="13"/>
        <v>-12500</v>
      </c>
      <c r="I359" s="21">
        <f t="shared" si="12"/>
        <v>13.761467889908257</v>
      </c>
      <c r="K359" s="2">
        <v>545</v>
      </c>
    </row>
    <row r="360" spans="2:11" ht="12.75">
      <c r="B360" s="6">
        <v>2500</v>
      </c>
      <c r="C360" s="11" t="s">
        <v>69</v>
      </c>
      <c r="D360" s="1" t="s">
        <v>79</v>
      </c>
      <c r="E360" s="1" t="s">
        <v>104</v>
      </c>
      <c r="F360" s="46" t="s">
        <v>186</v>
      </c>
      <c r="G360" s="26" t="s">
        <v>187</v>
      </c>
      <c r="H360" s="5">
        <f t="shared" si="13"/>
        <v>-15000</v>
      </c>
      <c r="I360" s="21">
        <f t="shared" si="12"/>
        <v>4.587155963302752</v>
      </c>
      <c r="K360" s="2">
        <v>545</v>
      </c>
    </row>
    <row r="361" spans="2:11" ht="12.75">
      <c r="B361" s="6">
        <v>2500</v>
      </c>
      <c r="C361" s="11" t="s">
        <v>69</v>
      </c>
      <c r="D361" s="1" t="s">
        <v>79</v>
      </c>
      <c r="E361" s="1" t="s">
        <v>101</v>
      </c>
      <c r="F361" s="46" t="s">
        <v>188</v>
      </c>
      <c r="G361" s="26" t="s">
        <v>189</v>
      </c>
      <c r="H361" s="5">
        <f t="shared" si="13"/>
        <v>-17500</v>
      </c>
      <c r="I361" s="21">
        <f t="shared" si="12"/>
        <v>4.587155963302752</v>
      </c>
      <c r="K361" s="2">
        <v>545</v>
      </c>
    </row>
    <row r="362" spans="2:11" ht="12.75">
      <c r="B362" s="6">
        <v>2500</v>
      </c>
      <c r="C362" s="11" t="s">
        <v>69</v>
      </c>
      <c r="D362" s="1" t="s">
        <v>79</v>
      </c>
      <c r="E362" s="1" t="s">
        <v>104</v>
      </c>
      <c r="F362" s="46" t="s">
        <v>188</v>
      </c>
      <c r="G362" s="26" t="s">
        <v>189</v>
      </c>
      <c r="H362" s="5">
        <f t="shared" si="13"/>
        <v>-20000</v>
      </c>
      <c r="I362" s="21">
        <f t="shared" si="12"/>
        <v>4.587155963302752</v>
      </c>
      <c r="K362" s="2">
        <v>545</v>
      </c>
    </row>
    <row r="363" spans="2:11" ht="12.75">
      <c r="B363" s="6">
        <v>5000</v>
      </c>
      <c r="C363" s="11" t="s">
        <v>69</v>
      </c>
      <c r="D363" s="1" t="s">
        <v>79</v>
      </c>
      <c r="E363" s="1" t="s">
        <v>101</v>
      </c>
      <c r="F363" s="46" t="s">
        <v>190</v>
      </c>
      <c r="G363" s="26" t="s">
        <v>189</v>
      </c>
      <c r="H363" s="5">
        <f t="shared" si="13"/>
        <v>-25000</v>
      </c>
      <c r="I363" s="21">
        <f t="shared" si="12"/>
        <v>9.174311926605505</v>
      </c>
      <c r="K363" s="2">
        <v>545</v>
      </c>
    </row>
    <row r="364" spans="2:11" ht="12.75">
      <c r="B364" s="6">
        <v>10000</v>
      </c>
      <c r="C364" s="11" t="s">
        <v>69</v>
      </c>
      <c r="D364" s="1" t="s">
        <v>79</v>
      </c>
      <c r="E364" s="1" t="s">
        <v>101</v>
      </c>
      <c r="F364" s="53" t="s">
        <v>191</v>
      </c>
      <c r="G364" s="26" t="s">
        <v>192</v>
      </c>
      <c r="H364" s="5">
        <f t="shared" si="13"/>
        <v>-35000</v>
      </c>
      <c r="I364" s="21">
        <f t="shared" si="12"/>
        <v>18.34862385321101</v>
      </c>
      <c r="K364" s="2">
        <v>545</v>
      </c>
    </row>
    <row r="365" spans="2:11" ht="12.75">
      <c r="B365" s="6">
        <v>5000</v>
      </c>
      <c r="C365" s="11" t="s">
        <v>69</v>
      </c>
      <c r="D365" s="1" t="s">
        <v>79</v>
      </c>
      <c r="E365" s="1" t="s">
        <v>104</v>
      </c>
      <c r="F365" s="46" t="s">
        <v>193</v>
      </c>
      <c r="G365" s="26" t="s">
        <v>194</v>
      </c>
      <c r="H365" s="5">
        <f t="shared" si="13"/>
        <v>-40000</v>
      </c>
      <c r="I365" s="21">
        <f t="shared" si="12"/>
        <v>9.174311926605505</v>
      </c>
      <c r="K365" s="2">
        <v>545</v>
      </c>
    </row>
    <row r="366" spans="2:11" ht="12.75">
      <c r="B366" s="6">
        <v>7500</v>
      </c>
      <c r="C366" s="11" t="s">
        <v>69</v>
      </c>
      <c r="D366" s="1" t="s">
        <v>79</v>
      </c>
      <c r="E366" s="1" t="s">
        <v>101</v>
      </c>
      <c r="F366" s="46" t="s">
        <v>195</v>
      </c>
      <c r="G366" s="26" t="s">
        <v>194</v>
      </c>
      <c r="H366" s="5">
        <f t="shared" si="13"/>
        <v>-47500</v>
      </c>
      <c r="I366" s="21">
        <f t="shared" si="12"/>
        <v>13.761467889908257</v>
      </c>
      <c r="K366" s="2">
        <v>545</v>
      </c>
    </row>
    <row r="367" spans="2:11" ht="12.75">
      <c r="B367" s="6">
        <v>5000</v>
      </c>
      <c r="C367" s="11" t="s">
        <v>69</v>
      </c>
      <c r="D367" s="1" t="s">
        <v>79</v>
      </c>
      <c r="E367" s="1" t="s">
        <v>101</v>
      </c>
      <c r="F367" s="46" t="s">
        <v>196</v>
      </c>
      <c r="G367" s="26" t="s">
        <v>197</v>
      </c>
      <c r="H367" s="5">
        <f t="shared" si="13"/>
        <v>-52500</v>
      </c>
      <c r="I367" s="21">
        <f t="shared" si="12"/>
        <v>9.174311926605505</v>
      </c>
      <c r="K367" s="2">
        <v>545</v>
      </c>
    </row>
    <row r="368" spans="2:11" ht="12.75">
      <c r="B368" s="186">
        <v>32000</v>
      </c>
      <c r="C368" s="11" t="s">
        <v>895</v>
      </c>
      <c r="D368" s="11" t="s">
        <v>79</v>
      </c>
      <c r="E368" s="11" t="s">
        <v>115</v>
      </c>
      <c r="F368" s="26" t="s">
        <v>890</v>
      </c>
      <c r="G368" s="26" t="s">
        <v>189</v>
      </c>
      <c r="H368" s="5">
        <f t="shared" si="13"/>
        <v>-84500</v>
      </c>
      <c r="I368" s="21">
        <f t="shared" si="12"/>
        <v>58.71559633027523</v>
      </c>
      <c r="K368" s="2">
        <v>545</v>
      </c>
    </row>
    <row r="369" spans="1:11" s="44" customFormat="1" ht="12.75">
      <c r="A369" s="10"/>
      <c r="B369" s="189">
        <f>SUM(B357:B368)</f>
        <v>84500</v>
      </c>
      <c r="C369" s="10" t="s">
        <v>69</v>
      </c>
      <c r="D369" s="10"/>
      <c r="E369" s="10"/>
      <c r="F369" s="76"/>
      <c r="G369" s="17"/>
      <c r="H369" s="40">
        <v>0</v>
      </c>
      <c r="I369" s="43">
        <f t="shared" si="12"/>
        <v>155.045871559633</v>
      </c>
      <c r="K369" s="2">
        <v>545</v>
      </c>
    </row>
    <row r="370" spans="2:11" ht="12.75">
      <c r="B370" s="6"/>
      <c r="C370" s="11"/>
      <c r="F370" s="46"/>
      <c r="H370" s="5">
        <f t="shared" si="13"/>
        <v>0</v>
      </c>
      <c r="I370" s="21">
        <f t="shared" si="12"/>
        <v>0</v>
      </c>
      <c r="K370" s="2">
        <v>545</v>
      </c>
    </row>
    <row r="371" spans="2:11" ht="12.75">
      <c r="B371" s="6"/>
      <c r="H371" s="5">
        <v>0</v>
      </c>
      <c r="I371" s="21">
        <f t="shared" si="12"/>
        <v>0</v>
      </c>
      <c r="K371" s="2">
        <v>545</v>
      </c>
    </row>
    <row r="372" spans="2:11" ht="12.75">
      <c r="B372" s="6">
        <v>3000</v>
      </c>
      <c r="C372" s="1" t="s">
        <v>161</v>
      </c>
      <c r="D372" s="11" t="s">
        <v>79</v>
      </c>
      <c r="E372" s="1" t="s">
        <v>89</v>
      </c>
      <c r="F372" s="26" t="s">
        <v>198</v>
      </c>
      <c r="G372" s="26" t="s">
        <v>151</v>
      </c>
      <c r="H372" s="5">
        <f t="shared" si="13"/>
        <v>-3000</v>
      </c>
      <c r="I372" s="21">
        <f t="shared" si="12"/>
        <v>5.504587155963303</v>
      </c>
      <c r="K372" s="2">
        <v>545</v>
      </c>
    </row>
    <row r="373" spans="2:11" ht="12.75">
      <c r="B373" s="6">
        <v>2000</v>
      </c>
      <c r="C373" s="1" t="s">
        <v>163</v>
      </c>
      <c r="D373" s="11" t="s">
        <v>79</v>
      </c>
      <c r="E373" s="1" t="s">
        <v>89</v>
      </c>
      <c r="F373" s="26" t="s">
        <v>199</v>
      </c>
      <c r="G373" s="26" t="s">
        <v>151</v>
      </c>
      <c r="H373" s="5">
        <f t="shared" si="13"/>
        <v>-5000</v>
      </c>
      <c r="I373" s="21">
        <f t="shared" si="12"/>
        <v>3.669724770642202</v>
      </c>
      <c r="K373" s="2">
        <v>545</v>
      </c>
    </row>
    <row r="374" spans="2:11" ht="12.75">
      <c r="B374" s="6">
        <v>2000</v>
      </c>
      <c r="C374" s="1" t="s">
        <v>163</v>
      </c>
      <c r="D374" s="11" t="s">
        <v>79</v>
      </c>
      <c r="E374" s="1" t="s">
        <v>89</v>
      </c>
      <c r="F374" s="26" t="s">
        <v>200</v>
      </c>
      <c r="G374" s="26" t="s">
        <v>156</v>
      </c>
      <c r="H374" s="5">
        <f t="shared" si="13"/>
        <v>-7000</v>
      </c>
      <c r="I374" s="21">
        <f t="shared" si="12"/>
        <v>3.669724770642202</v>
      </c>
      <c r="K374" s="2">
        <v>545</v>
      </c>
    </row>
    <row r="375" spans="2:11" ht="12.75">
      <c r="B375" s="6">
        <v>2000</v>
      </c>
      <c r="C375" s="1" t="s">
        <v>165</v>
      </c>
      <c r="D375" s="11" t="s">
        <v>79</v>
      </c>
      <c r="E375" s="1" t="s">
        <v>89</v>
      </c>
      <c r="F375" s="26" t="s">
        <v>201</v>
      </c>
      <c r="G375" s="26" t="s">
        <v>179</v>
      </c>
      <c r="H375" s="5">
        <f t="shared" si="13"/>
        <v>-9000</v>
      </c>
      <c r="I375" s="21">
        <f t="shared" si="12"/>
        <v>3.669724770642202</v>
      </c>
      <c r="K375" s="2">
        <v>545</v>
      </c>
    </row>
    <row r="376" spans="2:11" ht="12.75">
      <c r="B376" s="6">
        <v>2000</v>
      </c>
      <c r="C376" s="1" t="s">
        <v>163</v>
      </c>
      <c r="D376" s="11" t="s">
        <v>79</v>
      </c>
      <c r="E376" s="1" t="s">
        <v>89</v>
      </c>
      <c r="F376" s="26" t="s">
        <v>202</v>
      </c>
      <c r="G376" s="26" t="s">
        <v>189</v>
      </c>
      <c r="H376" s="5">
        <f t="shared" si="13"/>
        <v>-11000</v>
      </c>
      <c r="I376" s="21">
        <f aca="true" t="shared" si="14" ref="I376:I440">+B376/K376</f>
        <v>3.669724770642202</v>
      </c>
      <c r="K376" s="2">
        <v>545</v>
      </c>
    </row>
    <row r="377" spans="2:11" ht="12.75">
      <c r="B377" s="6">
        <v>2000</v>
      </c>
      <c r="C377" s="1" t="s">
        <v>203</v>
      </c>
      <c r="D377" s="11" t="s">
        <v>79</v>
      </c>
      <c r="E377" s="1" t="s">
        <v>89</v>
      </c>
      <c r="F377" s="26" t="s">
        <v>204</v>
      </c>
      <c r="G377" s="26" t="s">
        <v>189</v>
      </c>
      <c r="H377" s="5">
        <f t="shared" si="13"/>
        <v>-13000</v>
      </c>
      <c r="I377" s="21">
        <f t="shared" si="14"/>
        <v>3.669724770642202</v>
      </c>
      <c r="K377" s="2">
        <v>545</v>
      </c>
    </row>
    <row r="378" spans="2:11" ht="12.75">
      <c r="B378" s="6">
        <v>1000</v>
      </c>
      <c r="C378" s="1" t="s">
        <v>219</v>
      </c>
      <c r="D378" s="11" t="s">
        <v>79</v>
      </c>
      <c r="E378" s="1" t="s">
        <v>89</v>
      </c>
      <c r="F378" s="26" t="s">
        <v>204</v>
      </c>
      <c r="G378" s="26" t="s">
        <v>194</v>
      </c>
      <c r="H378" s="5">
        <f t="shared" si="13"/>
        <v>-14000</v>
      </c>
      <c r="I378" s="21">
        <f t="shared" si="14"/>
        <v>1.834862385321101</v>
      </c>
      <c r="K378" s="2">
        <v>545</v>
      </c>
    </row>
    <row r="379" spans="1:11" s="44" customFormat="1" ht="12.75">
      <c r="A379" s="10"/>
      <c r="B379" s="189">
        <f>SUM(B372:B378)</f>
        <v>14000</v>
      </c>
      <c r="C379" s="10" t="s">
        <v>114</v>
      </c>
      <c r="D379" s="10"/>
      <c r="E379" s="10"/>
      <c r="F379" s="17"/>
      <c r="G379" s="17"/>
      <c r="H379" s="40">
        <v>0</v>
      </c>
      <c r="I379" s="43">
        <f t="shared" si="14"/>
        <v>25.68807339449541</v>
      </c>
      <c r="K379" s="2">
        <v>545</v>
      </c>
    </row>
    <row r="380" spans="2:11" ht="12.75">
      <c r="B380" s="6"/>
      <c r="F380" s="46"/>
      <c r="H380" s="5">
        <f t="shared" si="13"/>
        <v>0</v>
      </c>
      <c r="I380" s="21">
        <f t="shared" si="14"/>
        <v>0</v>
      </c>
      <c r="K380" s="2">
        <v>545</v>
      </c>
    </row>
    <row r="381" spans="2:11" ht="12.75">
      <c r="B381" s="6"/>
      <c r="H381" s="5">
        <v>0</v>
      </c>
      <c r="I381" s="21">
        <f t="shared" si="14"/>
        <v>0</v>
      </c>
      <c r="K381" s="2">
        <v>545</v>
      </c>
    </row>
    <row r="382" spans="2:11" ht="12.75">
      <c r="B382" s="6">
        <v>900</v>
      </c>
      <c r="C382" s="1" t="s">
        <v>83</v>
      </c>
      <c r="D382" s="11" t="s">
        <v>79</v>
      </c>
      <c r="E382" s="1" t="s">
        <v>84</v>
      </c>
      <c r="F382" s="26" t="s">
        <v>201</v>
      </c>
      <c r="G382" s="26" t="s">
        <v>151</v>
      </c>
      <c r="H382" s="5">
        <f t="shared" si="13"/>
        <v>-900</v>
      </c>
      <c r="I382" s="21">
        <f t="shared" si="14"/>
        <v>1.651376146788991</v>
      </c>
      <c r="K382" s="2">
        <v>545</v>
      </c>
    </row>
    <row r="383" spans="2:11" ht="12.75">
      <c r="B383" s="6">
        <v>1500</v>
      </c>
      <c r="C383" s="1" t="s">
        <v>83</v>
      </c>
      <c r="D383" s="11" t="s">
        <v>79</v>
      </c>
      <c r="E383" s="1" t="s">
        <v>84</v>
      </c>
      <c r="F383" s="26" t="s">
        <v>201</v>
      </c>
      <c r="G383" s="26" t="s">
        <v>152</v>
      </c>
      <c r="H383" s="5">
        <f t="shared" si="13"/>
        <v>-2400</v>
      </c>
      <c r="I383" s="21">
        <f t="shared" si="14"/>
        <v>2.7522935779816513</v>
      </c>
      <c r="K383" s="2">
        <v>545</v>
      </c>
    </row>
    <row r="384" spans="2:11" ht="12.75">
      <c r="B384" s="6">
        <v>1500</v>
      </c>
      <c r="C384" s="1" t="s">
        <v>83</v>
      </c>
      <c r="D384" s="11" t="s">
        <v>79</v>
      </c>
      <c r="E384" s="1" t="s">
        <v>84</v>
      </c>
      <c r="F384" s="26" t="s">
        <v>201</v>
      </c>
      <c r="G384" s="26" t="s">
        <v>152</v>
      </c>
      <c r="H384" s="5">
        <f t="shared" si="13"/>
        <v>-3900</v>
      </c>
      <c r="I384" s="21">
        <f t="shared" si="14"/>
        <v>2.7522935779816513</v>
      </c>
      <c r="K384" s="2">
        <v>545</v>
      </c>
    </row>
    <row r="385" spans="2:11" ht="12.75">
      <c r="B385" s="6">
        <v>1000</v>
      </c>
      <c r="C385" s="1" t="s">
        <v>83</v>
      </c>
      <c r="D385" s="11" t="s">
        <v>79</v>
      </c>
      <c r="E385" s="1" t="s">
        <v>84</v>
      </c>
      <c r="F385" s="26" t="s">
        <v>201</v>
      </c>
      <c r="G385" s="26" t="s">
        <v>152</v>
      </c>
      <c r="H385" s="5">
        <f t="shared" si="13"/>
        <v>-4900</v>
      </c>
      <c r="I385" s="21">
        <f t="shared" si="14"/>
        <v>1.834862385321101</v>
      </c>
      <c r="K385" s="2">
        <v>545</v>
      </c>
    </row>
    <row r="386" spans="2:11" ht="12.75">
      <c r="B386" s="6">
        <v>900</v>
      </c>
      <c r="C386" s="1" t="s">
        <v>83</v>
      </c>
      <c r="D386" s="11" t="s">
        <v>79</v>
      </c>
      <c r="E386" s="1" t="s">
        <v>84</v>
      </c>
      <c r="F386" s="26" t="s">
        <v>201</v>
      </c>
      <c r="G386" s="26" t="s">
        <v>152</v>
      </c>
      <c r="H386" s="5">
        <f t="shared" si="13"/>
        <v>-5800</v>
      </c>
      <c r="I386" s="21">
        <f t="shared" si="14"/>
        <v>1.651376146788991</v>
      </c>
      <c r="K386" s="2">
        <v>545</v>
      </c>
    </row>
    <row r="387" spans="2:11" ht="12.75">
      <c r="B387" s="6">
        <v>500</v>
      </c>
      <c r="C387" s="1" t="s">
        <v>83</v>
      </c>
      <c r="D387" s="11" t="s">
        <v>79</v>
      </c>
      <c r="E387" s="1" t="s">
        <v>84</v>
      </c>
      <c r="F387" s="26" t="s">
        <v>201</v>
      </c>
      <c r="G387" s="26" t="s">
        <v>152</v>
      </c>
      <c r="H387" s="5">
        <f t="shared" si="13"/>
        <v>-6300</v>
      </c>
      <c r="I387" s="21">
        <f t="shared" si="14"/>
        <v>0.9174311926605505</v>
      </c>
      <c r="K387" s="2">
        <v>545</v>
      </c>
    </row>
    <row r="388" spans="2:11" ht="12.75">
      <c r="B388" s="6">
        <v>1000</v>
      </c>
      <c r="C388" s="1" t="s">
        <v>83</v>
      </c>
      <c r="D388" s="11" t="s">
        <v>79</v>
      </c>
      <c r="E388" s="1" t="s">
        <v>84</v>
      </c>
      <c r="F388" s="26" t="s">
        <v>201</v>
      </c>
      <c r="G388" s="26" t="s">
        <v>153</v>
      </c>
      <c r="H388" s="5">
        <f t="shared" si="13"/>
        <v>-7300</v>
      </c>
      <c r="I388" s="21">
        <f t="shared" si="14"/>
        <v>1.834862385321101</v>
      </c>
      <c r="K388" s="2">
        <v>545</v>
      </c>
    </row>
    <row r="389" spans="2:11" ht="12.75">
      <c r="B389" s="6">
        <v>800</v>
      </c>
      <c r="C389" s="1" t="s">
        <v>83</v>
      </c>
      <c r="D389" s="11" t="s">
        <v>79</v>
      </c>
      <c r="E389" s="1" t="s">
        <v>84</v>
      </c>
      <c r="F389" s="26" t="s">
        <v>201</v>
      </c>
      <c r="G389" s="26" t="s">
        <v>153</v>
      </c>
      <c r="H389" s="5">
        <f t="shared" si="13"/>
        <v>-8100</v>
      </c>
      <c r="I389" s="21">
        <f t="shared" si="14"/>
        <v>1.4678899082568808</v>
      </c>
      <c r="K389" s="2">
        <v>545</v>
      </c>
    </row>
    <row r="390" spans="2:11" ht="12.75">
      <c r="B390" s="6">
        <v>1000</v>
      </c>
      <c r="C390" s="1" t="s">
        <v>83</v>
      </c>
      <c r="D390" s="11" t="s">
        <v>79</v>
      </c>
      <c r="E390" s="1" t="s">
        <v>84</v>
      </c>
      <c r="F390" s="26" t="s">
        <v>201</v>
      </c>
      <c r="G390" s="26" t="s">
        <v>153</v>
      </c>
      <c r="H390" s="5">
        <f t="shared" si="13"/>
        <v>-9100</v>
      </c>
      <c r="I390" s="21">
        <f t="shared" si="14"/>
        <v>1.834862385321101</v>
      </c>
      <c r="K390" s="2">
        <v>545</v>
      </c>
    </row>
    <row r="391" spans="2:11" ht="12.75">
      <c r="B391" s="6">
        <v>800</v>
      </c>
      <c r="C391" s="1" t="s">
        <v>83</v>
      </c>
      <c r="D391" s="11" t="s">
        <v>79</v>
      </c>
      <c r="E391" s="1" t="s">
        <v>84</v>
      </c>
      <c r="F391" s="26" t="s">
        <v>201</v>
      </c>
      <c r="G391" s="26" t="s">
        <v>153</v>
      </c>
      <c r="H391" s="5">
        <f t="shared" si="13"/>
        <v>-9900</v>
      </c>
      <c r="I391" s="21">
        <f t="shared" si="14"/>
        <v>1.4678899082568808</v>
      </c>
      <c r="K391" s="2">
        <v>545</v>
      </c>
    </row>
    <row r="392" spans="2:11" ht="12.75">
      <c r="B392" s="6">
        <v>6000</v>
      </c>
      <c r="C392" s="1" t="s">
        <v>83</v>
      </c>
      <c r="D392" s="11" t="s">
        <v>79</v>
      </c>
      <c r="E392" s="1" t="s">
        <v>84</v>
      </c>
      <c r="F392" s="26" t="s">
        <v>201</v>
      </c>
      <c r="G392" s="26" t="s">
        <v>154</v>
      </c>
      <c r="H392" s="5">
        <f t="shared" si="13"/>
        <v>-15900</v>
      </c>
      <c r="I392" s="21">
        <f t="shared" si="14"/>
        <v>11.009174311926605</v>
      </c>
      <c r="K392" s="2">
        <v>545</v>
      </c>
    </row>
    <row r="393" spans="2:11" ht="12.75">
      <c r="B393" s="6">
        <v>1400</v>
      </c>
      <c r="C393" s="1" t="s">
        <v>83</v>
      </c>
      <c r="D393" s="11" t="s">
        <v>79</v>
      </c>
      <c r="E393" s="1" t="s">
        <v>84</v>
      </c>
      <c r="F393" s="26" t="s">
        <v>201</v>
      </c>
      <c r="G393" s="26" t="s">
        <v>154</v>
      </c>
      <c r="H393" s="5">
        <f t="shared" si="13"/>
        <v>-17300</v>
      </c>
      <c r="I393" s="21">
        <f t="shared" si="14"/>
        <v>2.5688073394495414</v>
      </c>
      <c r="K393" s="2">
        <v>545</v>
      </c>
    </row>
    <row r="394" spans="2:11" ht="12.75">
      <c r="B394" s="6">
        <v>800</v>
      </c>
      <c r="C394" s="1" t="s">
        <v>83</v>
      </c>
      <c r="D394" s="11" t="s">
        <v>79</v>
      </c>
      <c r="E394" s="1" t="s">
        <v>84</v>
      </c>
      <c r="F394" s="26" t="s">
        <v>201</v>
      </c>
      <c r="G394" s="26" t="s">
        <v>176</v>
      </c>
      <c r="H394" s="5">
        <f t="shared" si="13"/>
        <v>-18100</v>
      </c>
      <c r="I394" s="21">
        <f t="shared" si="14"/>
        <v>1.4678899082568808</v>
      </c>
      <c r="K394" s="2">
        <v>545</v>
      </c>
    </row>
    <row r="395" spans="2:11" ht="12.75">
      <c r="B395" s="6">
        <v>3000</v>
      </c>
      <c r="C395" s="1" t="s">
        <v>83</v>
      </c>
      <c r="D395" s="11" t="s">
        <v>79</v>
      </c>
      <c r="E395" s="1" t="s">
        <v>84</v>
      </c>
      <c r="F395" s="26" t="s">
        <v>201</v>
      </c>
      <c r="G395" s="26" t="s">
        <v>176</v>
      </c>
      <c r="H395" s="5">
        <f t="shared" si="13"/>
        <v>-21100</v>
      </c>
      <c r="I395" s="21">
        <f t="shared" si="14"/>
        <v>5.504587155963303</v>
      </c>
      <c r="K395" s="2">
        <v>545</v>
      </c>
    </row>
    <row r="396" spans="2:11" ht="12.75">
      <c r="B396" s="6">
        <v>2000</v>
      </c>
      <c r="C396" s="1" t="s">
        <v>83</v>
      </c>
      <c r="D396" s="11" t="s">
        <v>79</v>
      </c>
      <c r="E396" s="1" t="s">
        <v>84</v>
      </c>
      <c r="F396" s="26" t="s">
        <v>201</v>
      </c>
      <c r="G396" s="26" t="s">
        <v>156</v>
      </c>
      <c r="H396" s="5">
        <f t="shared" si="13"/>
        <v>-23100</v>
      </c>
      <c r="I396" s="21">
        <f t="shared" si="14"/>
        <v>3.669724770642202</v>
      </c>
      <c r="K396" s="2">
        <v>545</v>
      </c>
    </row>
    <row r="397" spans="2:11" ht="12.75">
      <c r="B397" s="6">
        <v>7000</v>
      </c>
      <c r="C397" s="1" t="s">
        <v>83</v>
      </c>
      <c r="D397" s="11" t="s">
        <v>79</v>
      </c>
      <c r="E397" s="1" t="s">
        <v>84</v>
      </c>
      <c r="F397" s="26" t="s">
        <v>201</v>
      </c>
      <c r="G397" s="26" t="s">
        <v>156</v>
      </c>
      <c r="H397" s="5">
        <f t="shared" si="13"/>
        <v>-30100</v>
      </c>
      <c r="I397" s="21">
        <f t="shared" si="14"/>
        <v>12.844036697247706</v>
      </c>
      <c r="K397" s="2">
        <v>545</v>
      </c>
    </row>
    <row r="398" spans="2:11" ht="12.75">
      <c r="B398" s="6">
        <v>1400</v>
      </c>
      <c r="C398" s="1" t="s">
        <v>83</v>
      </c>
      <c r="D398" s="11" t="s">
        <v>79</v>
      </c>
      <c r="E398" s="1" t="s">
        <v>84</v>
      </c>
      <c r="F398" s="29" t="s">
        <v>205</v>
      </c>
      <c r="G398" s="26" t="s">
        <v>178</v>
      </c>
      <c r="H398" s="5">
        <f t="shared" si="13"/>
        <v>-31500</v>
      </c>
      <c r="I398" s="21">
        <f t="shared" si="14"/>
        <v>2.5688073394495414</v>
      </c>
      <c r="K398" s="2">
        <v>545</v>
      </c>
    </row>
    <row r="399" spans="2:11" ht="12.75">
      <c r="B399" s="6">
        <v>3000</v>
      </c>
      <c r="C399" s="1" t="s">
        <v>83</v>
      </c>
      <c r="D399" s="11" t="s">
        <v>79</v>
      </c>
      <c r="E399" s="1" t="s">
        <v>84</v>
      </c>
      <c r="F399" s="26" t="s">
        <v>201</v>
      </c>
      <c r="G399" s="26" t="s">
        <v>178</v>
      </c>
      <c r="H399" s="5">
        <f aca="true" t="shared" si="15" ref="H399:H452">H398-B399</f>
        <v>-34500</v>
      </c>
      <c r="I399" s="21">
        <f t="shared" si="14"/>
        <v>5.504587155963303</v>
      </c>
      <c r="K399" s="2">
        <v>545</v>
      </c>
    </row>
    <row r="400" spans="2:11" ht="12.75">
      <c r="B400" s="6">
        <v>2000</v>
      </c>
      <c r="C400" s="1" t="s">
        <v>83</v>
      </c>
      <c r="D400" s="11" t="s">
        <v>79</v>
      </c>
      <c r="E400" s="1" t="s">
        <v>84</v>
      </c>
      <c r="F400" s="26" t="s">
        <v>201</v>
      </c>
      <c r="G400" s="26" t="s">
        <v>179</v>
      </c>
      <c r="H400" s="5">
        <f t="shared" si="15"/>
        <v>-36500</v>
      </c>
      <c r="I400" s="21">
        <f t="shared" si="14"/>
        <v>3.669724770642202</v>
      </c>
      <c r="K400" s="2">
        <v>545</v>
      </c>
    </row>
    <row r="401" spans="2:11" ht="12.75">
      <c r="B401" s="6">
        <v>900</v>
      </c>
      <c r="C401" s="1" t="s">
        <v>83</v>
      </c>
      <c r="D401" s="11" t="s">
        <v>79</v>
      </c>
      <c r="E401" s="1" t="s">
        <v>84</v>
      </c>
      <c r="F401" s="26" t="s">
        <v>201</v>
      </c>
      <c r="G401" s="26" t="s">
        <v>179</v>
      </c>
      <c r="H401" s="5">
        <f t="shared" si="15"/>
        <v>-37400</v>
      </c>
      <c r="I401" s="21">
        <f t="shared" si="14"/>
        <v>1.651376146788991</v>
      </c>
      <c r="K401" s="2">
        <v>545</v>
      </c>
    </row>
    <row r="402" spans="2:11" ht="12.75">
      <c r="B402" s="6">
        <v>700</v>
      </c>
      <c r="C402" s="1" t="s">
        <v>83</v>
      </c>
      <c r="D402" s="11" t="s">
        <v>79</v>
      </c>
      <c r="E402" s="1" t="s">
        <v>84</v>
      </c>
      <c r="F402" s="26" t="s">
        <v>201</v>
      </c>
      <c r="G402" s="26" t="s">
        <v>189</v>
      </c>
      <c r="H402" s="5">
        <f t="shared" si="15"/>
        <v>-38100</v>
      </c>
      <c r="I402" s="21">
        <f t="shared" si="14"/>
        <v>1.2844036697247707</v>
      </c>
      <c r="K402" s="2">
        <v>545</v>
      </c>
    </row>
    <row r="403" spans="2:11" ht="12.75">
      <c r="B403" s="6">
        <v>2000</v>
      </c>
      <c r="C403" s="1" t="s">
        <v>83</v>
      </c>
      <c r="D403" s="11" t="s">
        <v>79</v>
      </c>
      <c r="E403" s="1" t="s">
        <v>84</v>
      </c>
      <c r="F403" s="26" t="s">
        <v>201</v>
      </c>
      <c r="G403" s="26" t="s">
        <v>189</v>
      </c>
      <c r="H403" s="5">
        <f t="shared" si="15"/>
        <v>-40100</v>
      </c>
      <c r="I403" s="21">
        <f t="shared" si="14"/>
        <v>3.669724770642202</v>
      </c>
      <c r="K403" s="2">
        <v>545</v>
      </c>
    </row>
    <row r="404" spans="2:11" ht="12.75">
      <c r="B404" s="6">
        <v>2000</v>
      </c>
      <c r="C404" s="1" t="s">
        <v>83</v>
      </c>
      <c r="D404" s="11" t="s">
        <v>79</v>
      </c>
      <c r="E404" s="1" t="s">
        <v>84</v>
      </c>
      <c r="F404" s="26" t="s">
        <v>201</v>
      </c>
      <c r="G404" s="26" t="s">
        <v>189</v>
      </c>
      <c r="H404" s="5">
        <f t="shared" si="15"/>
        <v>-42100</v>
      </c>
      <c r="I404" s="21">
        <f t="shared" si="14"/>
        <v>3.669724770642202</v>
      </c>
      <c r="K404" s="2">
        <v>545</v>
      </c>
    </row>
    <row r="405" spans="2:11" ht="12.75">
      <c r="B405" s="6">
        <v>5000</v>
      </c>
      <c r="C405" s="1" t="s">
        <v>83</v>
      </c>
      <c r="D405" s="11" t="s">
        <v>79</v>
      </c>
      <c r="E405" s="1" t="s">
        <v>84</v>
      </c>
      <c r="F405" s="26" t="s">
        <v>201</v>
      </c>
      <c r="G405" s="26" t="s">
        <v>189</v>
      </c>
      <c r="H405" s="5">
        <f t="shared" si="15"/>
        <v>-47100</v>
      </c>
      <c r="I405" s="21">
        <f t="shared" si="14"/>
        <v>9.174311926605505</v>
      </c>
      <c r="K405" s="2">
        <v>545</v>
      </c>
    </row>
    <row r="406" spans="2:11" ht="12.75">
      <c r="B406" s="6">
        <v>2600</v>
      </c>
      <c r="C406" s="1" t="s">
        <v>83</v>
      </c>
      <c r="D406" s="11" t="s">
        <v>79</v>
      </c>
      <c r="E406" s="1" t="s">
        <v>84</v>
      </c>
      <c r="F406" s="26" t="s">
        <v>201</v>
      </c>
      <c r="G406" s="26" t="s">
        <v>192</v>
      </c>
      <c r="H406" s="5">
        <f t="shared" si="15"/>
        <v>-49700</v>
      </c>
      <c r="I406" s="21">
        <f t="shared" si="14"/>
        <v>4.770642201834862</v>
      </c>
      <c r="K406" s="2">
        <v>545</v>
      </c>
    </row>
    <row r="407" spans="2:11" ht="12.75">
      <c r="B407" s="6">
        <v>2600</v>
      </c>
      <c r="C407" s="1" t="s">
        <v>83</v>
      </c>
      <c r="D407" s="11" t="s">
        <v>79</v>
      </c>
      <c r="E407" s="1" t="s">
        <v>84</v>
      </c>
      <c r="F407" s="26" t="s">
        <v>201</v>
      </c>
      <c r="G407" s="26" t="s">
        <v>192</v>
      </c>
      <c r="H407" s="5">
        <f t="shared" si="15"/>
        <v>-52300</v>
      </c>
      <c r="I407" s="21">
        <f t="shared" si="14"/>
        <v>4.770642201834862</v>
      </c>
      <c r="K407" s="2">
        <v>545</v>
      </c>
    </row>
    <row r="408" spans="2:11" ht="12.75">
      <c r="B408" s="186">
        <v>12000</v>
      </c>
      <c r="C408" s="11" t="s">
        <v>83</v>
      </c>
      <c r="D408" s="11" t="s">
        <v>79</v>
      </c>
      <c r="E408" s="1" t="s">
        <v>84</v>
      </c>
      <c r="F408" s="26" t="s">
        <v>206</v>
      </c>
      <c r="G408" s="26" t="s">
        <v>192</v>
      </c>
      <c r="H408" s="5">
        <f t="shared" si="15"/>
        <v>-64300</v>
      </c>
      <c r="I408" s="21">
        <f t="shared" si="14"/>
        <v>22.01834862385321</v>
      </c>
      <c r="K408" s="2">
        <v>545</v>
      </c>
    </row>
    <row r="409" spans="2:11" ht="12.75">
      <c r="B409" s="6">
        <v>8500</v>
      </c>
      <c r="C409" s="1" t="s">
        <v>83</v>
      </c>
      <c r="D409" s="11" t="s">
        <v>79</v>
      </c>
      <c r="E409" s="1" t="s">
        <v>84</v>
      </c>
      <c r="F409" s="26" t="s">
        <v>201</v>
      </c>
      <c r="G409" s="26" t="s">
        <v>192</v>
      </c>
      <c r="H409" s="5">
        <f t="shared" si="15"/>
        <v>-72800</v>
      </c>
      <c r="I409" s="21">
        <f t="shared" si="14"/>
        <v>15.596330275229358</v>
      </c>
      <c r="K409" s="2">
        <v>545</v>
      </c>
    </row>
    <row r="410" spans="2:11" ht="12.75">
      <c r="B410" s="6">
        <v>3500</v>
      </c>
      <c r="C410" s="1" t="s">
        <v>83</v>
      </c>
      <c r="D410" s="11" t="s">
        <v>79</v>
      </c>
      <c r="E410" s="1" t="s">
        <v>84</v>
      </c>
      <c r="F410" s="26" t="s">
        <v>201</v>
      </c>
      <c r="G410" s="26" t="s">
        <v>192</v>
      </c>
      <c r="H410" s="5">
        <f t="shared" si="15"/>
        <v>-76300</v>
      </c>
      <c r="I410" s="21">
        <f t="shared" si="14"/>
        <v>6.422018348623853</v>
      </c>
      <c r="K410" s="2">
        <v>545</v>
      </c>
    </row>
    <row r="411" spans="2:11" ht="12.75">
      <c r="B411" s="277">
        <v>900</v>
      </c>
      <c r="C411" s="1" t="s">
        <v>83</v>
      </c>
      <c r="D411" s="11" t="s">
        <v>79</v>
      </c>
      <c r="E411" s="1" t="s">
        <v>84</v>
      </c>
      <c r="F411" s="26" t="s">
        <v>201</v>
      </c>
      <c r="G411" s="26" t="s">
        <v>194</v>
      </c>
      <c r="H411" s="5">
        <f t="shared" si="15"/>
        <v>-77200</v>
      </c>
      <c r="I411" s="21">
        <f t="shared" si="14"/>
        <v>1.651376146788991</v>
      </c>
      <c r="K411" s="2">
        <v>545</v>
      </c>
    </row>
    <row r="412" spans="2:11" ht="12.75">
      <c r="B412" s="277">
        <v>1000</v>
      </c>
      <c r="C412" s="1" t="s">
        <v>83</v>
      </c>
      <c r="D412" s="11" t="s">
        <v>79</v>
      </c>
      <c r="E412" s="1" t="s">
        <v>84</v>
      </c>
      <c r="F412" s="26" t="s">
        <v>201</v>
      </c>
      <c r="G412" s="26" t="s">
        <v>194</v>
      </c>
      <c r="H412" s="5">
        <f t="shared" si="15"/>
        <v>-78200</v>
      </c>
      <c r="I412" s="21">
        <f t="shared" si="14"/>
        <v>1.834862385321101</v>
      </c>
      <c r="K412" s="2">
        <v>545</v>
      </c>
    </row>
    <row r="413" spans="2:11" ht="12.75">
      <c r="B413" s="6">
        <v>600</v>
      </c>
      <c r="C413" s="1" t="s">
        <v>83</v>
      </c>
      <c r="D413" s="11" t="s">
        <v>79</v>
      </c>
      <c r="E413" s="1" t="s">
        <v>84</v>
      </c>
      <c r="F413" s="26" t="s">
        <v>201</v>
      </c>
      <c r="G413" s="26" t="s">
        <v>197</v>
      </c>
      <c r="H413" s="5">
        <f t="shared" si="15"/>
        <v>-78800</v>
      </c>
      <c r="I413" s="21">
        <f t="shared" si="14"/>
        <v>1.1009174311926606</v>
      </c>
      <c r="K413" s="2">
        <v>545</v>
      </c>
    </row>
    <row r="414" spans="2:11" ht="12.75">
      <c r="B414" s="6">
        <v>1400</v>
      </c>
      <c r="C414" s="1" t="s">
        <v>83</v>
      </c>
      <c r="D414" s="11" t="s">
        <v>79</v>
      </c>
      <c r="E414" s="1" t="s">
        <v>84</v>
      </c>
      <c r="F414" s="26" t="s">
        <v>204</v>
      </c>
      <c r="G414" s="26" t="s">
        <v>189</v>
      </c>
      <c r="H414" s="5">
        <f t="shared" si="15"/>
        <v>-80200</v>
      </c>
      <c r="I414" s="21">
        <f t="shared" si="14"/>
        <v>2.5688073394495414</v>
      </c>
      <c r="K414" s="2">
        <v>545</v>
      </c>
    </row>
    <row r="415" spans="1:11" s="14" customFormat="1" ht="12.75">
      <c r="A415" s="11"/>
      <c r="B415" s="186">
        <v>900</v>
      </c>
      <c r="C415" s="11" t="s">
        <v>83</v>
      </c>
      <c r="D415" s="11" t="s">
        <v>79</v>
      </c>
      <c r="E415" s="11" t="s">
        <v>84</v>
      </c>
      <c r="F415" s="29" t="s">
        <v>204</v>
      </c>
      <c r="G415" s="29" t="s">
        <v>192</v>
      </c>
      <c r="H415" s="5">
        <f t="shared" si="15"/>
        <v>-81100</v>
      </c>
      <c r="I415" s="38">
        <f t="shared" si="14"/>
        <v>1.651376146788991</v>
      </c>
      <c r="K415" s="2">
        <v>545</v>
      </c>
    </row>
    <row r="416" spans="2:11" ht="12.75">
      <c r="B416" s="6">
        <v>900</v>
      </c>
      <c r="C416" s="1" t="s">
        <v>83</v>
      </c>
      <c r="D416" s="1" t="s">
        <v>79</v>
      </c>
      <c r="E416" s="1" t="s">
        <v>84</v>
      </c>
      <c r="F416" s="26" t="s">
        <v>204</v>
      </c>
      <c r="G416" s="26" t="s">
        <v>194</v>
      </c>
      <c r="H416" s="5">
        <f t="shared" si="15"/>
        <v>-82000</v>
      </c>
      <c r="I416" s="21">
        <f t="shared" si="14"/>
        <v>1.651376146788991</v>
      </c>
      <c r="K416" s="2">
        <v>545</v>
      </c>
    </row>
    <row r="417" spans="2:11" ht="12.75">
      <c r="B417" s="6">
        <v>400</v>
      </c>
      <c r="C417" s="1" t="s">
        <v>83</v>
      </c>
      <c r="D417" s="1" t="s">
        <v>79</v>
      </c>
      <c r="E417" s="1" t="s">
        <v>84</v>
      </c>
      <c r="F417" s="26" t="s">
        <v>204</v>
      </c>
      <c r="G417" s="26" t="s">
        <v>197</v>
      </c>
      <c r="H417" s="5">
        <f t="shared" si="15"/>
        <v>-82400</v>
      </c>
      <c r="I417" s="21">
        <f t="shared" si="14"/>
        <v>0.7339449541284404</v>
      </c>
      <c r="K417" s="2">
        <v>545</v>
      </c>
    </row>
    <row r="418" spans="1:11" s="44" customFormat="1" ht="12.75">
      <c r="A418" s="10"/>
      <c r="B418" s="189">
        <f>SUM(B382:B417)</f>
        <v>82400</v>
      </c>
      <c r="C418" s="10"/>
      <c r="D418" s="10"/>
      <c r="E418" s="10" t="s">
        <v>84</v>
      </c>
      <c r="F418" s="17"/>
      <c r="G418" s="17"/>
      <c r="H418" s="40">
        <v>0</v>
      </c>
      <c r="I418" s="43">
        <f t="shared" si="14"/>
        <v>151.19266055045873</v>
      </c>
      <c r="K418" s="2">
        <v>545</v>
      </c>
    </row>
    <row r="419" spans="2:11" ht="12.75">
      <c r="B419" s="6"/>
      <c r="H419" s="5">
        <f t="shared" si="15"/>
        <v>0</v>
      </c>
      <c r="I419" s="21">
        <f t="shared" si="14"/>
        <v>0</v>
      </c>
      <c r="K419" s="2">
        <v>545</v>
      </c>
    </row>
    <row r="420" spans="2:11" ht="12.75">
      <c r="B420" s="6"/>
      <c r="H420" s="5">
        <f t="shared" si="15"/>
        <v>0</v>
      </c>
      <c r="I420" s="21">
        <f t="shared" si="14"/>
        <v>0</v>
      </c>
      <c r="K420" s="2">
        <v>545</v>
      </c>
    </row>
    <row r="421" spans="2:11" ht="12.75">
      <c r="B421" s="6">
        <v>10000</v>
      </c>
      <c r="C421" s="1" t="s">
        <v>207</v>
      </c>
      <c r="D421" s="11" t="s">
        <v>79</v>
      </c>
      <c r="E421" s="1" t="s">
        <v>89</v>
      </c>
      <c r="F421" s="26" t="s">
        <v>208</v>
      </c>
      <c r="G421" s="26" t="s">
        <v>209</v>
      </c>
      <c r="H421" s="5">
        <f t="shared" si="15"/>
        <v>-10000</v>
      </c>
      <c r="I421" s="21">
        <f t="shared" si="14"/>
        <v>18.34862385321101</v>
      </c>
      <c r="K421" s="2">
        <v>545</v>
      </c>
    </row>
    <row r="422" spans="2:11" ht="12.75">
      <c r="B422" s="6">
        <v>9000</v>
      </c>
      <c r="C422" s="1" t="s">
        <v>207</v>
      </c>
      <c r="D422" s="11" t="s">
        <v>79</v>
      </c>
      <c r="E422" s="1" t="s">
        <v>89</v>
      </c>
      <c r="F422" s="26" t="s">
        <v>210</v>
      </c>
      <c r="G422" s="26" t="s">
        <v>211</v>
      </c>
      <c r="H422" s="5">
        <f t="shared" si="15"/>
        <v>-19000</v>
      </c>
      <c r="I422" s="21">
        <f t="shared" si="14"/>
        <v>16.513761467889907</v>
      </c>
      <c r="K422" s="2">
        <v>545</v>
      </c>
    </row>
    <row r="423" spans="2:11" ht="12.75">
      <c r="B423" s="6">
        <v>12000</v>
      </c>
      <c r="C423" s="1" t="s">
        <v>212</v>
      </c>
      <c r="D423" s="11" t="s">
        <v>79</v>
      </c>
      <c r="E423" s="1" t="s">
        <v>89</v>
      </c>
      <c r="F423" s="26" t="s">
        <v>213</v>
      </c>
      <c r="G423" s="26" t="s">
        <v>214</v>
      </c>
      <c r="H423" s="5">
        <f t="shared" si="15"/>
        <v>-31000</v>
      </c>
      <c r="I423" s="21">
        <f t="shared" si="14"/>
        <v>22.01834862385321</v>
      </c>
      <c r="K423" s="2">
        <v>545</v>
      </c>
    </row>
    <row r="424" spans="2:11" ht="12.75">
      <c r="B424" s="278">
        <v>5000</v>
      </c>
      <c r="C424" s="54" t="s">
        <v>144</v>
      </c>
      <c r="D424" s="11" t="s">
        <v>79</v>
      </c>
      <c r="E424" s="1" t="s">
        <v>89</v>
      </c>
      <c r="F424" s="26" t="s">
        <v>215</v>
      </c>
      <c r="G424" s="26" t="s">
        <v>179</v>
      </c>
      <c r="H424" s="5">
        <f t="shared" si="15"/>
        <v>-36000</v>
      </c>
      <c r="I424" s="21">
        <f t="shared" si="14"/>
        <v>9.174311926605505</v>
      </c>
      <c r="K424" s="2">
        <v>545</v>
      </c>
    </row>
    <row r="425" spans="2:11" ht="12.75">
      <c r="B425" s="6">
        <v>4000</v>
      </c>
      <c r="C425" s="1" t="s">
        <v>144</v>
      </c>
      <c r="D425" s="11" t="s">
        <v>79</v>
      </c>
      <c r="E425" s="1" t="s">
        <v>89</v>
      </c>
      <c r="F425" s="26" t="s">
        <v>216</v>
      </c>
      <c r="G425" s="26" t="s">
        <v>189</v>
      </c>
      <c r="H425" s="5">
        <f t="shared" si="15"/>
        <v>-40000</v>
      </c>
      <c r="I425" s="21">
        <f t="shared" si="14"/>
        <v>7.339449541284404</v>
      </c>
      <c r="K425" s="2">
        <v>545</v>
      </c>
    </row>
    <row r="426" spans="2:11" ht="12.75">
      <c r="B426" s="6">
        <v>5000</v>
      </c>
      <c r="C426" s="1" t="s">
        <v>144</v>
      </c>
      <c r="D426" s="11" t="s">
        <v>79</v>
      </c>
      <c r="E426" s="1" t="s">
        <v>89</v>
      </c>
      <c r="F426" s="26" t="s">
        <v>217</v>
      </c>
      <c r="G426" s="26" t="s">
        <v>192</v>
      </c>
      <c r="H426" s="5">
        <f t="shared" si="15"/>
        <v>-45000</v>
      </c>
      <c r="I426" s="21">
        <f t="shared" si="14"/>
        <v>9.174311926605505</v>
      </c>
      <c r="K426" s="2">
        <v>545</v>
      </c>
    </row>
    <row r="427" spans="2:11" ht="12.75">
      <c r="B427" s="6">
        <v>8000</v>
      </c>
      <c r="C427" s="1" t="s">
        <v>144</v>
      </c>
      <c r="D427" s="11" t="s">
        <v>79</v>
      </c>
      <c r="E427" s="1" t="s">
        <v>89</v>
      </c>
      <c r="F427" s="26" t="s">
        <v>218</v>
      </c>
      <c r="G427" s="26" t="s">
        <v>189</v>
      </c>
      <c r="H427" s="5">
        <f t="shared" si="15"/>
        <v>-53000</v>
      </c>
      <c r="I427" s="21">
        <f t="shared" si="14"/>
        <v>14.678899082568808</v>
      </c>
      <c r="K427" s="2">
        <v>545</v>
      </c>
    </row>
    <row r="428" spans="1:11" s="44" customFormat="1" ht="12.75">
      <c r="A428" s="10"/>
      <c r="B428" s="189">
        <f>SUM(B421:B427)</f>
        <v>53000</v>
      </c>
      <c r="C428" s="10" t="s">
        <v>144</v>
      </c>
      <c r="D428" s="10"/>
      <c r="E428" s="10"/>
      <c r="F428" s="17"/>
      <c r="G428" s="17"/>
      <c r="H428" s="40">
        <v>0</v>
      </c>
      <c r="I428" s="43">
        <f t="shared" si="14"/>
        <v>97.24770642201835</v>
      </c>
      <c r="K428" s="2">
        <v>545</v>
      </c>
    </row>
    <row r="429" spans="2:11" ht="12.75">
      <c r="B429" s="6"/>
      <c r="H429" s="5">
        <f t="shared" si="15"/>
        <v>0</v>
      </c>
      <c r="I429" s="21">
        <f t="shared" si="14"/>
        <v>0</v>
      </c>
      <c r="K429" s="2">
        <v>545</v>
      </c>
    </row>
    <row r="430" spans="2:11" ht="12.75">
      <c r="B430" s="6"/>
      <c r="H430" s="5">
        <f t="shared" si="15"/>
        <v>0</v>
      </c>
      <c r="I430" s="21">
        <f t="shared" si="14"/>
        <v>0</v>
      </c>
      <c r="K430" s="2">
        <v>545</v>
      </c>
    </row>
    <row r="431" spans="2:11" ht="12.75">
      <c r="B431" s="6"/>
      <c r="H431" s="5">
        <f t="shared" si="15"/>
        <v>0</v>
      </c>
      <c r="I431" s="21">
        <f t="shared" si="14"/>
        <v>0</v>
      </c>
      <c r="K431" s="2">
        <v>545</v>
      </c>
    </row>
    <row r="432" spans="2:11" ht="12.75">
      <c r="B432" s="6">
        <v>2000</v>
      </c>
      <c r="C432" s="1" t="s">
        <v>88</v>
      </c>
      <c r="D432" s="11" t="s">
        <v>79</v>
      </c>
      <c r="E432" s="1" t="s">
        <v>89</v>
      </c>
      <c r="F432" s="26" t="s">
        <v>201</v>
      </c>
      <c r="G432" s="26" t="s">
        <v>151</v>
      </c>
      <c r="H432" s="5">
        <f t="shared" si="15"/>
        <v>-2000</v>
      </c>
      <c r="I432" s="21">
        <f t="shared" si="14"/>
        <v>3.669724770642202</v>
      </c>
      <c r="K432" s="2">
        <v>545</v>
      </c>
    </row>
    <row r="433" spans="2:11" ht="12.75">
      <c r="B433" s="6">
        <v>2000</v>
      </c>
      <c r="C433" s="1" t="s">
        <v>88</v>
      </c>
      <c r="D433" s="11" t="s">
        <v>79</v>
      </c>
      <c r="E433" s="1" t="s">
        <v>89</v>
      </c>
      <c r="F433" s="26" t="s">
        <v>201</v>
      </c>
      <c r="G433" s="26" t="s">
        <v>152</v>
      </c>
      <c r="H433" s="5">
        <f t="shared" si="15"/>
        <v>-4000</v>
      </c>
      <c r="I433" s="21">
        <f t="shared" si="14"/>
        <v>3.669724770642202</v>
      </c>
      <c r="K433" s="2">
        <v>545</v>
      </c>
    </row>
    <row r="434" spans="2:11" ht="12.75">
      <c r="B434" s="6">
        <v>2000</v>
      </c>
      <c r="C434" s="1" t="s">
        <v>88</v>
      </c>
      <c r="D434" s="11" t="s">
        <v>79</v>
      </c>
      <c r="E434" s="1" t="s">
        <v>89</v>
      </c>
      <c r="F434" s="26" t="s">
        <v>201</v>
      </c>
      <c r="G434" s="26" t="s">
        <v>153</v>
      </c>
      <c r="H434" s="5">
        <f t="shared" si="15"/>
        <v>-6000</v>
      </c>
      <c r="I434" s="21">
        <f t="shared" si="14"/>
        <v>3.669724770642202</v>
      </c>
      <c r="K434" s="2">
        <v>545</v>
      </c>
    </row>
    <row r="435" spans="2:11" ht="12.75">
      <c r="B435" s="6">
        <v>2000</v>
      </c>
      <c r="C435" s="1" t="s">
        <v>88</v>
      </c>
      <c r="D435" s="11" t="s">
        <v>79</v>
      </c>
      <c r="E435" s="1" t="s">
        <v>89</v>
      </c>
      <c r="F435" s="26" t="s">
        <v>201</v>
      </c>
      <c r="G435" s="26" t="s">
        <v>154</v>
      </c>
      <c r="H435" s="5">
        <f t="shared" si="15"/>
        <v>-8000</v>
      </c>
      <c r="I435" s="21">
        <f t="shared" si="14"/>
        <v>3.669724770642202</v>
      </c>
      <c r="K435" s="2">
        <v>545</v>
      </c>
    </row>
    <row r="436" spans="2:11" ht="12.75">
      <c r="B436" s="6">
        <v>2000</v>
      </c>
      <c r="C436" s="1" t="s">
        <v>88</v>
      </c>
      <c r="D436" s="11" t="s">
        <v>79</v>
      </c>
      <c r="E436" s="1" t="s">
        <v>89</v>
      </c>
      <c r="F436" s="26" t="s">
        <v>201</v>
      </c>
      <c r="G436" s="26" t="s">
        <v>176</v>
      </c>
      <c r="H436" s="5">
        <f t="shared" si="15"/>
        <v>-10000</v>
      </c>
      <c r="I436" s="21">
        <f t="shared" si="14"/>
        <v>3.669724770642202</v>
      </c>
      <c r="K436" s="2">
        <v>545</v>
      </c>
    </row>
    <row r="437" spans="2:11" ht="12.75">
      <c r="B437" s="6">
        <v>2000</v>
      </c>
      <c r="C437" s="1" t="s">
        <v>88</v>
      </c>
      <c r="D437" s="11" t="s">
        <v>79</v>
      </c>
      <c r="E437" s="1" t="s">
        <v>89</v>
      </c>
      <c r="F437" s="26" t="s">
        <v>201</v>
      </c>
      <c r="G437" s="26" t="s">
        <v>176</v>
      </c>
      <c r="H437" s="5">
        <f t="shared" si="15"/>
        <v>-12000</v>
      </c>
      <c r="I437" s="21">
        <f t="shared" si="14"/>
        <v>3.669724770642202</v>
      </c>
      <c r="K437" s="2">
        <v>545</v>
      </c>
    </row>
    <row r="438" spans="2:11" ht="12.75">
      <c r="B438" s="6">
        <v>2000</v>
      </c>
      <c r="C438" s="1" t="s">
        <v>88</v>
      </c>
      <c r="D438" s="11" t="s">
        <v>79</v>
      </c>
      <c r="E438" s="1" t="s">
        <v>89</v>
      </c>
      <c r="F438" s="26" t="s">
        <v>201</v>
      </c>
      <c r="G438" s="26" t="s">
        <v>156</v>
      </c>
      <c r="H438" s="5">
        <f t="shared" si="15"/>
        <v>-14000</v>
      </c>
      <c r="I438" s="21">
        <f t="shared" si="14"/>
        <v>3.669724770642202</v>
      </c>
      <c r="K438" s="2">
        <v>545</v>
      </c>
    </row>
    <row r="439" spans="2:11" ht="12.75">
      <c r="B439" s="6">
        <v>2000</v>
      </c>
      <c r="C439" s="1" t="s">
        <v>88</v>
      </c>
      <c r="D439" s="11" t="s">
        <v>79</v>
      </c>
      <c r="E439" s="1" t="s">
        <v>89</v>
      </c>
      <c r="F439" s="26" t="s">
        <v>201</v>
      </c>
      <c r="G439" s="26" t="s">
        <v>178</v>
      </c>
      <c r="H439" s="5">
        <f t="shared" si="15"/>
        <v>-16000</v>
      </c>
      <c r="I439" s="21">
        <f t="shared" si="14"/>
        <v>3.669724770642202</v>
      </c>
      <c r="K439" s="2">
        <v>545</v>
      </c>
    </row>
    <row r="440" spans="2:11" ht="12.75">
      <c r="B440" s="6">
        <v>2000</v>
      </c>
      <c r="C440" s="1" t="s">
        <v>88</v>
      </c>
      <c r="D440" s="11" t="s">
        <v>79</v>
      </c>
      <c r="E440" s="1" t="s">
        <v>89</v>
      </c>
      <c r="F440" s="26" t="s">
        <v>201</v>
      </c>
      <c r="G440" s="26" t="s">
        <v>189</v>
      </c>
      <c r="H440" s="5">
        <f t="shared" si="15"/>
        <v>-18000</v>
      </c>
      <c r="I440" s="21">
        <f t="shared" si="14"/>
        <v>3.669724770642202</v>
      </c>
      <c r="K440" s="2">
        <v>545</v>
      </c>
    </row>
    <row r="441" spans="2:11" ht="12.75">
      <c r="B441" s="186">
        <v>3000</v>
      </c>
      <c r="C441" s="11" t="s">
        <v>88</v>
      </c>
      <c r="D441" s="11" t="s">
        <v>79</v>
      </c>
      <c r="E441" s="1" t="s">
        <v>89</v>
      </c>
      <c r="F441" s="26" t="s">
        <v>201</v>
      </c>
      <c r="G441" s="26" t="s">
        <v>192</v>
      </c>
      <c r="H441" s="5">
        <f t="shared" si="15"/>
        <v>-21000</v>
      </c>
      <c r="I441" s="21">
        <f aca="true" t="shared" si="16" ref="I441:I504">+B441/K441</f>
        <v>5.504587155963303</v>
      </c>
      <c r="K441" s="2">
        <v>545</v>
      </c>
    </row>
    <row r="442" spans="2:11" ht="12.75">
      <c r="B442" s="277">
        <v>2000</v>
      </c>
      <c r="C442" s="46" t="s">
        <v>88</v>
      </c>
      <c r="D442" s="11" t="s">
        <v>79</v>
      </c>
      <c r="E442" s="1" t="s">
        <v>89</v>
      </c>
      <c r="F442" s="26" t="s">
        <v>201</v>
      </c>
      <c r="G442" s="26" t="s">
        <v>194</v>
      </c>
      <c r="H442" s="5">
        <f t="shared" si="15"/>
        <v>-23000</v>
      </c>
      <c r="I442" s="21">
        <f t="shared" si="16"/>
        <v>3.669724770642202</v>
      </c>
      <c r="K442" s="2">
        <v>545</v>
      </c>
    </row>
    <row r="443" spans="2:11" ht="12.75">
      <c r="B443" s="6">
        <v>2000</v>
      </c>
      <c r="C443" s="1" t="s">
        <v>88</v>
      </c>
      <c r="D443" s="11" t="s">
        <v>79</v>
      </c>
      <c r="E443" s="1" t="s">
        <v>89</v>
      </c>
      <c r="F443" s="26" t="s">
        <v>204</v>
      </c>
      <c r="G443" s="26" t="s">
        <v>189</v>
      </c>
      <c r="H443" s="5">
        <f t="shared" si="15"/>
        <v>-25000</v>
      </c>
      <c r="I443" s="21">
        <f t="shared" si="16"/>
        <v>3.669724770642202</v>
      </c>
      <c r="K443" s="2">
        <v>545</v>
      </c>
    </row>
    <row r="444" spans="2:11" ht="12.75">
      <c r="B444" s="6">
        <v>2000</v>
      </c>
      <c r="C444" s="1" t="s">
        <v>88</v>
      </c>
      <c r="D444" s="11" t="s">
        <v>79</v>
      </c>
      <c r="E444" s="1" t="s">
        <v>89</v>
      </c>
      <c r="F444" s="26" t="s">
        <v>204</v>
      </c>
      <c r="G444" s="26" t="s">
        <v>192</v>
      </c>
      <c r="H444" s="5">
        <f t="shared" si="15"/>
        <v>-27000</v>
      </c>
      <c r="I444" s="21">
        <f t="shared" si="16"/>
        <v>3.669724770642202</v>
      </c>
      <c r="K444" s="2">
        <v>545</v>
      </c>
    </row>
    <row r="445" spans="2:11" ht="12.75">
      <c r="B445" s="6">
        <v>2000</v>
      </c>
      <c r="C445" s="1" t="s">
        <v>88</v>
      </c>
      <c r="D445" s="1" t="s">
        <v>79</v>
      </c>
      <c r="E445" s="1" t="s">
        <v>89</v>
      </c>
      <c r="F445" s="26" t="s">
        <v>204</v>
      </c>
      <c r="G445" s="26" t="s">
        <v>194</v>
      </c>
      <c r="H445" s="5">
        <f t="shared" si="15"/>
        <v>-29000</v>
      </c>
      <c r="I445" s="21">
        <f t="shared" si="16"/>
        <v>3.669724770642202</v>
      </c>
      <c r="K445" s="2">
        <v>545</v>
      </c>
    </row>
    <row r="446" spans="1:11" s="44" customFormat="1" ht="12.75">
      <c r="A446" s="10"/>
      <c r="B446" s="189">
        <f>SUM(B432:B445)</f>
        <v>29000</v>
      </c>
      <c r="C446" s="10" t="s">
        <v>88</v>
      </c>
      <c r="D446" s="10"/>
      <c r="E446" s="10"/>
      <c r="F446" s="17"/>
      <c r="G446" s="17"/>
      <c r="H446" s="40">
        <v>0</v>
      </c>
      <c r="I446" s="43">
        <f t="shared" si="16"/>
        <v>53.211009174311926</v>
      </c>
      <c r="K446" s="2">
        <v>545</v>
      </c>
    </row>
    <row r="447" spans="2:11" ht="12.75">
      <c r="B447" s="6"/>
      <c r="H447" s="5">
        <f t="shared" si="15"/>
        <v>0</v>
      </c>
      <c r="I447" s="21">
        <f t="shared" si="16"/>
        <v>0</v>
      </c>
      <c r="K447" s="2">
        <v>545</v>
      </c>
    </row>
    <row r="448" spans="2:11" ht="12.75">
      <c r="B448" s="6"/>
      <c r="H448" s="5">
        <f t="shared" si="15"/>
        <v>0</v>
      </c>
      <c r="I448" s="21">
        <f t="shared" si="16"/>
        <v>0</v>
      </c>
      <c r="K448" s="2">
        <v>545</v>
      </c>
    </row>
    <row r="449" spans="2:11" ht="12.75">
      <c r="B449" s="6">
        <v>1500</v>
      </c>
      <c r="C449" s="1" t="s">
        <v>123</v>
      </c>
      <c r="D449" s="11" t="s">
        <v>79</v>
      </c>
      <c r="E449" s="1" t="s">
        <v>150</v>
      </c>
      <c r="F449" s="26" t="s">
        <v>201</v>
      </c>
      <c r="G449" s="26" t="s">
        <v>153</v>
      </c>
      <c r="H449" s="5">
        <f t="shared" si="15"/>
        <v>-1500</v>
      </c>
      <c r="I449" s="21">
        <f t="shared" si="16"/>
        <v>2.7522935779816513</v>
      </c>
      <c r="K449" s="2">
        <v>545</v>
      </c>
    </row>
    <row r="450" spans="2:11" ht="12.75">
      <c r="B450" s="6">
        <v>1000</v>
      </c>
      <c r="C450" s="1" t="s">
        <v>123</v>
      </c>
      <c r="D450" s="11" t="s">
        <v>79</v>
      </c>
      <c r="E450" s="1" t="s">
        <v>150</v>
      </c>
      <c r="F450" s="26" t="s">
        <v>201</v>
      </c>
      <c r="G450" s="26" t="s">
        <v>154</v>
      </c>
      <c r="H450" s="5">
        <f t="shared" si="15"/>
        <v>-2500</v>
      </c>
      <c r="I450" s="21">
        <f t="shared" si="16"/>
        <v>1.834862385321101</v>
      </c>
      <c r="K450" s="2">
        <v>545</v>
      </c>
    </row>
    <row r="451" spans="2:11" ht="12.75">
      <c r="B451" s="6">
        <v>1450</v>
      </c>
      <c r="C451" s="1" t="s">
        <v>123</v>
      </c>
      <c r="D451" s="11" t="s">
        <v>79</v>
      </c>
      <c r="E451" s="1" t="s">
        <v>150</v>
      </c>
      <c r="F451" s="26" t="s">
        <v>220</v>
      </c>
      <c r="G451" s="26" t="s">
        <v>189</v>
      </c>
      <c r="H451" s="5">
        <f t="shared" si="15"/>
        <v>-3950</v>
      </c>
      <c r="I451" s="21">
        <f t="shared" si="16"/>
        <v>2.6605504587155964</v>
      </c>
      <c r="K451" s="2">
        <v>545</v>
      </c>
    </row>
    <row r="452" spans="2:11" ht="12.75">
      <c r="B452" s="6">
        <v>3500</v>
      </c>
      <c r="C452" s="1" t="s">
        <v>123</v>
      </c>
      <c r="D452" s="11" t="s">
        <v>79</v>
      </c>
      <c r="E452" s="1" t="s">
        <v>150</v>
      </c>
      <c r="F452" s="26" t="s">
        <v>201</v>
      </c>
      <c r="G452" s="26" t="s">
        <v>192</v>
      </c>
      <c r="H452" s="5">
        <f t="shared" si="15"/>
        <v>-7450</v>
      </c>
      <c r="I452" s="21">
        <f t="shared" si="16"/>
        <v>6.422018348623853</v>
      </c>
      <c r="K452" s="2">
        <v>545</v>
      </c>
    </row>
    <row r="453" spans="2:11" ht="12.75">
      <c r="B453" s="6">
        <v>750</v>
      </c>
      <c r="C453" s="1" t="s">
        <v>123</v>
      </c>
      <c r="D453" s="11" t="s">
        <v>79</v>
      </c>
      <c r="E453" s="1" t="s">
        <v>150</v>
      </c>
      <c r="F453" s="26" t="s">
        <v>201</v>
      </c>
      <c r="G453" s="26" t="s">
        <v>194</v>
      </c>
      <c r="H453" s="5">
        <f>H452-B453</f>
        <v>-8200</v>
      </c>
      <c r="I453" s="21">
        <f t="shared" si="16"/>
        <v>1.3761467889908257</v>
      </c>
      <c r="K453" s="2">
        <v>545</v>
      </c>
    </row>
    <row r="454" spans="1:11" s="44" customFormat="1" ht="12.75">
      <c r="A454" s="10"/>
      <c r="B454" s="189">
        <f>SUM(B449:B453)</f>
        <v>8200</v>
      </c>
      <c r="C454" s="10"/>
      <c r="D454" s="10"/>
      <c r="E454" s="10" t="s">
        <v>150</v>
      </c>
      <c r="F454" s="17"/>
      <c r="G454" s="17"/>
      <c r="H454" s="40">
        <v>0</v>
      </c>
      <c r="I454" s="43">
        <f t="shared" si="16"/>
        <v>15.045871559633028</v>
      </c>
      <c r="K454" s="2">
        <v>545</v>
      </c>
    </row>
    <row r="455" spans="2:11" ht="12.75">
      <c r="B455" s="6"/>
      <c r="H455" s="5">
        <f aca="true" t="shared" si="17" ref="H455:H517">H454-B455</f>
        <v>0</v>
      </c>
      <c r="I455" s="21">
        <f t="shared" si="16"/>
        <v>0</v>
      </c>
      <c r="K455" s="2">
        <v>545</v>
      </c>
    </row>
    <row r="456" spans="2:11" ht="12.75">
      <c r="B456" s="6"/>
      <c r="H456" s="5">
        <f t="shared" si="17"/>
        <v>0</v>
      </c>
      <c r="I456" s="21">
        <f t="shared" si="16"/>
        <v>0</v>
      </c>
      <c r="K456" s="2">
        <v>545</v>
      </c>
    </row>
    <row r="457" spans="2:11" ht="12.75">
      <c r="B457" s="186">
        <v>14500</v>
      </c>
      <c r="C457" s="11" t="s">
        <v>610</v>
      </c>
      <c r="D457" s="11" t="s">
        <v>79</v>
      </c>
      <c r="E457" s="11" t="s">
        <v>221</v>
      </c>
      <c r="F457" s="29" t="s">
        <v>222</v>
      </c>
      <c r="G457" s="29" t="s">
        <v>194</v>
      </c>
      <c r="H457" s="5">
        <f>H456-B457</f>
        <v>-14500</v>
      </c>
      <c r="I457" s="21">
        <f t="shared" si="16"/>
        <v>26.605504587155963</v>
      </c>
      <c r="K457" s="2">
        <v>545</v>
      </c>
    </row>
    <row r="458" spans="1:11" s="44" customFormat="1" ht="12.75">
      <c r="A458" s="10"/>
      <c r="B458" s="189">
        <v>14500</v>
      </c>
      <c r="C458" s="10"/>
      <c r="D458" s="10"/>
      <c r="E458" s="10"/>
      <c r="F458" s="17"/>
      <c r="G458" s="17"/>
      <c r="H458" s="40">
        <v>0</v>
      </c>
      <c r="I458" s="43">
        <f t="shared" si="16"/>
        <v>26.605504587155963</v>
      </c>
      <c r="K458" s="2">
        <v>545</v>
      </c>
    </row>
    <row r="459" spans="2:11" ht="12.75">
      <c r="B459" s="6"/>
      <c r="H459" s="5">
        <f t="shared" si="17"/>
        <v>0</v>
      </c>
      <c r="I459" s="21">
        <f t="shared" si="16"/>
        <v>0</v>
      </c>
      <c r="K459" s="2">
        <v>545</v>
      </c>
    </row>
    <row r="460" spans="2:11" ht="12.75">
      <c r="B460" s="6"/>
      <c r="H460" s="5">
        <f t="shared" si="17"/>
        <v>0</v>
      </c>
      <c r="I460" s="21">
        <f t="shared" si="16"/>
        <v>0</v>
      </c>
      <c r="K460" s="2">
        <v>545</v>
      </c>
    </row>
    <row r="461" spans="2:11" ht="12.75">
      <c r="B461" s="6">
        <v>2000</v>
      </c>
      <c r="C461" s="11" t="s">
        <v>223</v>
      </c>
      <c r="D461" s="11" t="s">
        <v>79</v>
      </c>
      <c r="E461" s="1" t="s">
        <v>224</v>
      </c>
      <c r="F461" s="26" t="s">
        <v>225</v>
      </c>
      <c r="G461" s="26" t="s">
        <v>151</v>
      </c>
      <c r="H461" s="5">
        <f t="shared" si="17"/>
        <v>-2000</v>
      </c>
      <c r="I461" s="21">
        <f t="shared" si="16"/>
        <v>3.669724770642202</v>
      </c>
      <c r="K461" s="2">
        <v>545</v>
      </c>
    </row>
    <row r="462" spans="2:11" ht="12.75">
      <c r="B462" s="6">
        <v>1500</v>
      </c>
      <c r="C462" s="1" t="s">
        <v>223</v>
      </c>
      <c r="D462" s="11" t="s">
        <v>79</v>
      </c>
      <c r="E462" s="1" t="s">
        <v>224</v>
      </c>
      <c r="F462" s="26" t="s">
        <v>226</v>
      </c>
      <c r="G462" s="26" t="s">
        <v>179</v>
      </c>
      <c r="H462" s="5">
        <f t="shared" si="17"/>
        <v>-3500</v>
      </c>
      <c r="I462" s="21">
        <f t="shared" si="16"/>
        <v>2.7522935779816513</v>
      </c>
      <c r="K462" s="2">
        <v>545</v>
      </c>
    </row>
    <row r="463" spans="1:11" s="44" customFormat="1" ht="12.75">
      <c r="A463" s="10"/>
      <c r="B463" s="189">
        <f>SUM(B461:B462)</f>
        <v>3500</v>
      </c>
      <c r="C463" s="10"/>
      <c r="D463" s="10"/>
      <c r="E463" s="10" t="s">
        <v>224</v>
      </c>
      <c r="F463" s="17"/>
      <c r="G463" s="17"/>
      <c r="H463" s="40">
        <v>0</v>
      </c>
      <c r="I463" s="43">
        <f t="shared" si="16"/>
        <v>6.422018348623853</v>
      </c>
      <c r="K463" s="2">
        <v>545</v>
      </c>
    </row>
    <row r="464" spans="2:11" ht="12.75">
      <c r="B464" s="6"/>
      <c r="H464" s="5">
        <f t="shared" si="17"/>
        <v>0</v>
      </c>
      <c r="I464" s="21">
        <f t="shared" si="16"/>
        <v>0</v>
      </c>
      <c r="K464" s="2">
        <v>545</v>
      </c>
    </row>
    <row r="465" spans="2:11" ht="12.75">
      <c r="B465" s="6"/>
      <c r="H465" s="5">
        <f t="shared" si="17"/>
        <v>0</v>
      </c>
      <c r="I465" s="21">
        <f t="shared" si="16"/>
        <v>0</v>
      </c>
      <c r="K465" s="2">
        <v>545</v>
      </c>
    </row>
    <row r="466" spans="2:11" ht="12.75">
      <c r="B466" s="6"/>
      <c r="H466" s="5">
        <f t="shared" si="17"/>
        <v>0</v>
      </c>
      <c r="I466" s="21">
        <f t="shared" si="16"/>
        <v>0</v>
      </c>
      <c r="K466" s="2">
        <v>545</v>
      </c>
    </row>
    <row r="467" spans="2:11" ht="12.75">
      <c r="B467" s="6"/>
      <c r="H467" s="5">
        <f t="shared" si="17"/>
        <v>0</v>
      </c>
      <c r="I467" s="21">
        <f t="shared" si="16"/>
        <v>0</v>
      </c>
      <c r="K467" s="2">
        <v>545</v>
      </c>
    </row>
    <row r="468" spans="2:11" ht="12.75">
      <c r="B468" s="6"/>
      <c r="H468" s="5">
        <f t="shared" si="17"/>
        <v>0</v>
      </c>
      <c r="I468" s="21">
        <f t="shared" si="16"/>
        <v>0</v>
      </c>
      <c r="K468" s="2">
        <v>545</v>
      </c>
    </row>
    <row r="469" spans="1:11" s="44" customFormat="1" ht="12.75">
      <c r="A469" s="10"/>
      <c r="B469" s="189">
        <f>+B477+B485+B496+B500+B504</f>
        <v>112850</v>
      </c>
      <c r="C469" s="58" t="s">
        <v>349</v>
      </c>
      <c r="D469" s="45" t="s">
        <v>351</v>
      </c>
      <c r="E469" s="58" t="s">
        <v>350</v>
      </c>
      <c r="F469" s="17"/>
      <c r="G469" s="17"/>
      <c r="H469" s="40">
        <f t="shared" si="17"/>
        <v>-112850</v>
      </c>
      <c r="I469" s="43">
        <f t="shared" si="16"/>
        <v>207.06422018348624</v>
      </c>
      <c r="K469" s="2">
        <v>545</v>
      </c>
    </row>
    <row r="470" spans="2:11" ht="12.75">
      <c r="B470" s="6"/>
      <c r="H470" s="5">
        <v>0</v>
      </c>
      <c r="I470" s="21">
        <f t="shared" si="16"/>
        <v>0</v>
      </c>
      <c r="K470" s="2">
        <v>545</v>
      </c>
    </row>
    <row r="471" spans="2:11" ht="12.75">
      <c r="B471" s="6">
        <v>2500</v>
      </c>
      <c r="C471" s="11" t="s">
        <v>69</v>
      </c>
      <c r="D471" s="1" t="s">
        <v>79</v>
      </c>
      <c r="E471" s="1" t="s">
        <v>227</v>
      </c>
      <c r="F471" s="46" t="s">
        <v>228</v>
      </c>
      <c r="G471" s="26" t="s">
        <v>229</v>
      </c>
      <c r="H471" s="5">
        <f t="shared" si="17"/>
        <v>-2500</v>
      </c>
      <c r="I471" s="21">
        <f t="shared" si="16"/>
        <v>4.587155963302752</v>
      </c>
      <c r="K471" s="2">
        <v>545</v>
      </c>
    </row>
    <row r="472" spans="2:11" ht="12.75">
      <c r="B472" s="6">
        <v>10000</v>
      </c>
      <c r="C472" s="11" t="s">
        <v>69</v>
      </c>
      <c r="D472" s="1" t="s">
        <v>79</v>
      </c>
      <c r="E472" s="1" t="s">
        <v>101</v>
      </c>
      <c r="F472" s="46" t="s">
        <v>230</v>
      </c>
      <c r="G472" s="26" t="s">
        <v>229</v>
      </c>
      <c r="H472" s="5">
        <f t="shared" si="17"/>
        <v>-12500</v>
      </c>
      <c r="I472" s="21">
        <f t="shared" si="16"/>
        <v>18.34862385321101</v>
      </c>
      <c r="K472" s="2">
        <v>545</v>
      </c>
    </row>
    <row r="473" spans="2:11" ht="12.75">
      <c r="B473" s="6">
        <v>7500</v>
      </c>
      <c r="C473" s="11" t="s">
        <v>69</v>
      </c>
      <c r="D473" s="1" t="s">
        <v>79</v>
      </c>
      <c r="E473" s="1" t="s">
        <v>104</v>
      </c>
      <c r="F473" s="46" t="s">
        <v>231</v>
      </c>
      <c r="G473" s="26" t="s">
        <v>229</v>
      </c>
      <c r="H473" s="5">
        <f t="shared" si="17"/>
        <v>-20000</v>
      </c>
      <c r="I473" s="21">
        <f t="shared" si="16"/>
        <v>13.761467889908257</v>
      </c>
      <c r="K473" s="2">
        <v>545</v>
      </c>
    </row>
    <row r="474" spans="2:11" ht="12.75">
      <c r="B474" s="6">
        <v>4000</v>
      </c>
      <c r="C474" s="11" t="s">
        <v>69</v>
      </c>
      <c r="D474" s="1" t="s">
        <v>79</v>
      </c>
      <c r="E474" s="1" t="s">
        <v>93</v>
      </c>
      <c r="F474" s="46" t="s">
        <v>232</v>
      </c>
      <c r="G474" s="26" t="s">
        <v>229</v>
      </c>
      <c r="H474" s="5">
        <f t="shared" si="17"/>
        <v>-24000</v>
      </c>
      <c r="I474" s="21">
        <f t="shared" si="16"/>
        <v>7.339449541284404</v>
      </c>
      <c r="K474" s="2">
        <v>545</v>
      </c>
    </row>
    <row r="475" spans="2:11" ht="12.75">
      <c r="B475" s="278">
        <v>2000</v>
      </c>
      <c r="C475" s="11" t="s">
        <v>69</v>
      </c>
      <c r="D475" s="1" t="s">
        <v>79</v>
      </c>
      <c r="E475" s="1" t="s">
        <v>131</v>
      </c>
      <c r="F475" s="46" t="s">
        <v>233</v>
      </c>
      <c r="G475" s="26" t="s">
        <v>229</v>
      </c>
      <c r="H475" s="5">
        <f t="shared" si="17"/>
        <v>-26000</v>
      </c>
      <c r="I475" s="21">
        <f t="shared" si="16"/>
        <v>3.669724770642202</v>
      </c>
      <c r="K475" s="2">
        <v>545</v>
      </c>
    </row>
    <row r="476" spans="1:11" s="14" customFormat="1" ht="12.75">
      <c r="A476" s="11"/>
      <c r="B476" s="186">
        <v>5000</v>
      </c>
      <c r="C476" s="11" t="s">
        <v>69</v>
      </c>
      <c r="D476" s="11" t="s">
        <v>79</v>
      </c>
      <c r="E476" s="11" t="s">
        <v>115</v>
      </c>
      <c r="F476" s="29" t="s">
        <v>234</v>
      </c>
      <c r="G476" s="29" t="s">
        <v>229</v>
      </c>
      <c r="H476" s="28">
        <f t="shared" si="17"/>
        <v>-31000</v>
      </c>
      <c r="I476" s="38">
        <f t="shared" si="16"/>
        <v>9.174311926605505</v>
      </c>
      <c r="K476" s="2">
        <v>545</v>
      </c>
    </row>
    <row r="477" spans="1:11" s="44" customFormat="1" ht="12.75">
      <c r="A477" s="10"/>
      <c r="B477" s="189">
        <f>SUM(B471:B476)</f>
        <v>31000</v>
      </c>
      <c r="C477" s="10" t="s">
        <v>69</v>
      </c>
      <c r="D477" s="10"/>
      <c r="E477" s="10"/>
      <c r="F477" s="17"/>
      <c r="G477" s="17"/>
      <c r="H477" s="40">
        <v>0</v>
      </c>
      <c r="I477" s="43">
        <f t="shared" si="16"/>
        <v>56.88073394495413</v>
      </c>
      <c r="K477" s="2">
        <v>545</v>
      </c>
    </row>
    <row r="478" spans="2:11" ht="12.75">
      <c r="B478" s="6"/>
      <c r="H478" s="5">
        <f t="shared" si="17"/>
        <v>0</v>
      </c>
      <c r="I478" s="21">
        <f t="shared" si="16"/>
        <v>0</v>
      </c>
      <c r="K478" s="2">
        <v>545</v>
      </c>
    </row>
    <row r="479" spans="2:11" ht="12.75">
      <c r="B479" s="6"/>
      <c r="H479" s="5">
        <f t="shared" si="17"/>
        <v>0</v>
      </c>
      <c r="I479" s="21">
        <f t="shared" si="16"/>
        <v>0</v>
      </c>
      <c r="K479" s="2">
        <v>545</v>
      </c>
    </row>
    <row r="480" spans="2:11" ht="12.75">
      <c r="B480" s="6"/>
      <c r="H480" s="5">
        <f t="shared" si="17"/>
        <v>0</v>
      </c>
      <c r="I480" s="21">
        <f t="shared" si="16"/>
        <v>0</v>
      </c>
      <c r="K480" s="2">
        <v>545</v>
      </c>
    </row>
    <row r="481" spans="2:11" ht="12.75">
      <c r="B481" s="6">
        <v>2500</v>
      </c>
      <c r="C481" s="11" t="s">
        <v>235</v>
      </c>
      <c r="D481" s="11" t="s">
        <v>79</v>
      </c>
      <c r="E481" s="1" t="s">
        <v>89</v>
      </c>
      <c r="F481" s="26" t="s">
        <v>236</v>
      </c>
      <c r="G481" s="26" t="s">
        <v>100</v>
      </c>
      <c r="H481" s="5">
        <f t="shared" si="17"/>
        <v>-2500</v>
      </c>
      <c r="I481" s="21">
        <f t="shared" si="16"/>
        <v>4.587155963302752</v>
      </c>
      <c r="K481" s="2">
        <v>545</v>
      </c>
    </row>
    <row r="482" spans="2:11" ht="12.75">
      <c r="B482" s="6">
        <v>30000</v>
      </c>
      <c r="C482" s="1" t="s">
        <v>611</v>
      </c>
      <c r="D482" s="11" t="s">
        <v>79</v>
      </c>
      <c r="E482" s="1" t="s">
        <v>84</v>
      </c>
      <c r="F482" s="26" t="s">
        <v>236</v>
      </c>
      <c r="G482" s="26" t="s">
        <v>229</v>
      </c>
      <c r="H482" s="5">
        <f>H481-B482</f>
        <v>-32500</v>
      </c>
      <c r="I482" s="21">
        <f>+B482/K482</f>
        <v>55.04587155963303</v>
      </c>
      <c r="K482" s="2">
        <v>545</v>
      </c>
    </row>
    <row r="483" spans="2:11" ht="12.75">
      <c r="B483" s="6">
        <v>15000</v>
      </c>
      <c r="C483" s="1" t="s">
        <v>612</v>
      </c>
      <c r="D483" s="11" t="s">
        <v>79</v>
      </c>
      <c r="E483" s="1" t="s">
        <v>84</v>
      </c>
      <c r="F483" s="26" t="s">
        <v>238</v>
      </c>
      <c r="G483" s="26" t="s">
        <v>229</v>
      </c>
      <c r="H483" s="5">
        <f>H482-B483</f>
        <v>-47500</v>
      </c>
      <c r="I483" s="21">
        <f>+B483/K483</f>
        <v>27.522935779816514</v>
      </c>
      <c r="K483" s="2">
        <v>545</v>
      </c>
    </row>
    <row r="484" spans="2:11" ht="12.75">
      <c r="B484" s="186">
        <v>20000</v>
      </c>
      <c r="C484" s="33" t="s">
        <v>886</v>
      </c>
      <c r="D484" s="33" t="s">
        <v>79</v>
      </c>
      <c r="E484" s="33" t="s">
        <v>84</v>
      </c>
      <c r="F484" s="34" t="s">
        <v>546</v>
      </c>
      <c r="G484" s="34" t="s">
        <v>229</v>
      </c>
      <c r="H484" s="5">
        <v>-58000</v>
      </c>
      <c r="I484" s="21">
        <v>40</v>
      </c>
      <c r="K484" s="2">
        <v>545</v>
      </c>
    </row>
    <row r="485" spans="1:11" s="44" customFormat="1" ht="12.75">
      <c r="A485" s="10"/>
      <c r="B485" s="189">
        <f>SUM(B481:B484)</f>
        <v>67500</v>
      </c>
      <c r="C485" s="10" t="s">
        <v>114</v>
      </c>
      <c r="D485" s="10"/>
      <c r="E485" s="10"/>
      <c r="F485" s="17"/>
      <c r="G485" s="17"/>
      <c r="H485" s="40">
        <v>0</v>
      </c>
      <c r="I485" s="43">
        <f t="shared" si="16"/>
        <v>123.85321100917432</v>
      </c>
      <c r="K485" s="2">
        <v>545</v>
      </c>
    </row>
    <row r="486" spans="2:11" ht="12.75">
      <c r="B486" s="6"/>
      <c r="H486" s="5">
        <f t="shared" si="17"/>
        <v>0</v>
      </c>
      <c r="I486" s="21">
        <f t="shared" si="16"/>
        <v>0</v>
      </c>
      <c r="K486" s="2">
        <v>545</v>
      </c>
    </row>
    <row r="487" spans="2:11" ht="12.75">
      <c r="B487" s="6"/>
      <c r="H487" s="5">
        <f t="shared" si="17"/>
        <v>0</v>
      </c>
      <c r="I487" s="21">
        <f t="shared" si="16"/>
        <v>0</v>
      </c>
      <c r="K487" s="2">
        <v>545</v>
      </c>
    </row>
    <row r="488" spans="2:11" ht="12.75">
      <c r="B488" s="6"/>
      <c r="H488" s="5">
        <f t="shared" si="17"/>
        <v>0</v>
      </c>
      <c r="I488" s="21">
        <f t="shared" si="16"/>
        <v>0</v>
      </c>
      <c r="K488" s="2">
        <v>545</v>
      </c>
    </row>
    <row r="489" spans="2:11" ht="12.75">
      <c r="B489" s="6">
        <v>1500</v>
      </c>
      <c r="C489" s="1" t="s">
        <v>83</v>
      </c>
      <c r="D489" s="11" t="s">
        <v>79</v>
      </c>
      <c r="E489" s="1" t="s">
        <v>84</v>
      </c>
      <c r="F489" s="26" t="s">
        <v>236</v>
      </c>
      <c r="G489" s="26" t="s">
        <v>100</v>
      </c>
      <c r="H489" s="5">
        <f t="shared" si="17"/>
        <v>-1500</v>
      </c>
      <c r="I489" s="21">
        <f t="shared" si="16"/>
        <v>2.7522935779816513</v>
      </c>
      <c r="K489" s="2">
        <v>545</v>
      </c>
    </row>
    <row r="490" spans="2:11" ht="12.75">
      <c r="B490" s="6">
        <v>1000</v>
      </c>
      <c r="C490" s="1" t="s">
        <v>83</v>
      </c>
      <c r="D490" s="11" t="s">
        <v>79</v>
      </c>
      <c r="E490" s="1" t="s">
        <v>84</v>
      </c>
      <c r="F490" s="26" t="s">
        <v>236</v>
      </c>
      <c r="G490" s="26" t="s">
        <v>229</v>
      </c>
      <c r="H490" s="5">
        <f t="shared" si="17"/>
        <v>-2500</v>
      </c>
      <c r="I490" s="21">
        <f t="shared" si="16"/>
        <v>1.834862385321101</v>
      </c>
      <c r="K490" s="2">
        <v>545</v>
      </c>
    </row>
    <row r="491" spans="2:11" ht="12.75">
      <c r="B491" s="6">
        <v>600</v>
      </c>
      <c r="C491" s="1" t="s">
        <v>83</v>
      </c>
      <c r="D491" s="11" t="s">
        <v>79</v>
      </c>
      <c r="E491" s="1" t="s">
        <v>84</v>
      </c>
      <c r="F491" s="26" t="s">
        <v>236</v>
      </c>
      <c r="G491" s="26" t="s">
        <v>229</v>
      </c>
      <c r="H491" s="5">
        <f t="shared" si="17"/>
        <v>-3100</v>
      </c>
      <c r="I491" s="21">
        <f t="shared" si="16"/>
        <v>1.1009174311926606</v>
      </c>
      <c r="K491" s="2">
        <v>545</v>
      </c>
    </row>
    <row r="492" spans="2:11" ht="12.75">
      <c r="B492" s="6">
        <v>4000</v>
      </c>
      <c r="C492" s="1" t="s">
        <v>83</v>
      </c>
      <c r="D492" s="11" t="s">
        <v>79</v>
      </c>
      <c r="E492" s="1" t="s">
        <v>84</v>
      </c>
      <c r="F492" s="26" t="s">
        <v>236</v>
      </c>
      <c r="G492" s="26" t="s">
        <v>229</v>
      </c>
      <c r="H492" s="5">
        <f t="shared" si="17"/>
        <v>-7100</v>
      </c>
      <c r="I492" s="21">
        <f t="shared" si="16"/>
        <v>7.339449541284404</v>
      </c>
      <c r="K492" s="2">
        <v>545</v>
      </c>
    </row>
    <row r="493" spans="2:11" ht="12.75">
      <c r="B493" s="6">
        <v>400</v>
      </c>
      <c r="C493" s="1" t="s">
        <v>83</v>
      </c>
      <c r="D493" s="11" t="s">
        <v>79</v>
      </c>
      <c r="E493" s="1" t="s">
        <v>84</v>
      </c>
      <c r="F493" s="26" t="s">
        <v>236</v>
      </c>
      <c r="G493" s="26" t="s">
        <v>229</v>
      </c>
      <c r="H493" s="5">
        <f t="shared" si="17"/>
        <v>-7500</v>
      </c>
      <c r="I493" s="21">
        <f t="shared" si="16"/>
        <v>0.7339449541284404</v>
      </c>
      <c r="K493" s="2">
        <v>545</v>
      </c>
    </row>
    <row r="494" spans="2:11" ht="12.75">
      <c r="B494" s="6">
        <v>600</v>
      </c>
      <c r="C494" s="1" t="s">
        <v>83</v>
      </c>
      <c r="D494" s="11" t="s">
        <v>79</v>
      </c>
      <c r="E494" s="1" t="s">
        <v>84</v>
      </c>
      <c r="F494" s="26" t="s">
        <v>236</v>
      </c>
      <c r="G494" s="26" t="s">
        <v>237</v>
      </c>
      <c r="H494" s="5">
        <f t="shared" si="17"/>
        <v>-8100</v>
      </c>
      <c r="I494" s="21">
        <f t="shared" si="16"/>
        <v>1.1009174311926606</v>
      </c>
      <c r="K494" s="2">
        <v>545</v>
      </c>
    </row>
    <row r="495" spans="2:11" ht="12.75">
      <c r="B495" s="6">
        <v>1250</v>
      </c>
      <c r="C495" s="1" t="s">
        <v>83</v>
      </c>
      <c r="D495" s="11" t="s">
        <v>79</v>
      </c>
      <c r="E495" s="1" t="s">
        <v>84</v>
      </c>
      <c r="F495" s="26" t="s">
        <v>238</v>
      </c>
      <c r="G495" s="26" t="s">
        <v>229</v>
      </c>
      <c r="H495" s="5">
        <f t="shared" si="17"/>
        <v>-9350</v>
      </c>
      <c r="I495" s="21">
        <f t="shared" si="16"/>
        <v>2.293577981651376</v>
      </c>
      <c r="K495" s="2">
        <v>545</v>
      </c>
    </row>
    <row r="496" spans="1:11" s="44" customFormat="1" ht="12.75">
      <c r="A496" s="10"/>
      <c r="B496" s="189">
        <f>SUM(B489:B495)</f>
        <v>9350</v>
      </c>
      <c r="C496" s="10"/>
      <c r="D496" s="10"/>
      <c r="E496" s="10" t="s">
        <v>84</v>
      </c>
      <c r="F496" s="17"/>
      <c r="G496" s="17"/>
      <c r="H496" s="40">
        <v>0</v>
      </c>
      <c r="I496" s="43">
        <f t="shared" si="16"/>
        <v>17.155963302752294</v>
      </c>
      <c r="K496" s="2">
        <v>545</v>
      </c>
    </row>
    <row r="497" spans="2:11" ht="12.75">
      <c r="B497" s="6"/>
      <c r="H497" s="5">
        <f t="shared" si="17"/>
        <v>0</v>
      </c>
      <c r="I497" s="21">
        <f t="shared" si="16"/>
        <v>0</v>
      </c>
      <c r="K497" s="2">
        <v>545</v>
      </c>
    </row>
    <row r="498" spans="2:11" ht="12.75">
      <c r="B498" s="6"/>
      <c r="H498" s="5">
        <f t="shared" si="17"/>
        <v>0</v>
      </c>
      <c r="I498" s="21">
        <f t="shared" si="16"/>
        <v>0</v>
      </c>
      <c r="K498" s="2">
        <v>545</v>
      </c>
    </row>
    <row r="499" spans="2:11" ht="12.75">
      <c r="B499" s="6">
        <v>3000</v>
      </c>
      <c r="C499" s="11" t="s">
        <v>144</v>
      </c>
      <c r="D499" s="11" t="s">
        <v>79</v>
      </c>
      <c r="E499" s="1" t="s">
        <v>89</v>
      </c>
      <c r="F499" s="29" t="s">
        <v>236</v>
      </c>
      <c r="G499" s="26" t="s">
        <v>100</v>
      </c>
      <c r="H499" s="5">
        <f t="shared" si="17"/>
        <v>-3000</v>
      </c>
      <c r="I499" s="21">
        <f t="shared" si="16"/>
        <v>5.504587155963303</v>
      </c>
      <c r="K499" s="2">
        <v>545</v>
      </c>
    </row>
    <row r="500" spans="1:11" s="44" customFormat="1" ht="12.75">
      <c r="A500" s="10"/>
      <c r="B500" s="189">
        <v>3000</v>
      </c>
      <c r="C500" s="10" t="s">
        <v>144</v>
      </c>
      <c r="D500" s="10"/>
      <c r="E500" s="10"/>
      <c r="F500" s="17"/>
      <c r="G500" s="17"/>
      <c r="H500" s="40">
        <v>0</v>
      </c>
      <c r="I500" s="43">
        <f t="shared" si="16"/>
        <v>5.504587155963303</v>
      </c>
      <c r="K500" s="2">
        <v>545</v>
      </c>
    </row>
    <row r="501" spans="2:11" ht="12.75">
      <c r="B501" s="6"/>
      <c r="H501" s="5">
        <f t="shared" si="17"/>
        <v>0</v>
      </c>
      <c r="I501" s="21">
        <f t="shared" si="16"/>
        <v>0</v>
      </c>
      <c r="K501" s="2">
        <v>545</v>
      </c>
    </row>
    <row r="502" spans="2:11" ht="12.75">
      <c r="B502" s="6"/>
      <c r="H502" s="5">
        <f t="shared" si="17"/>
        <v>0</v>
      </c>
      <c r="I502" s="21">
        <f t="shared" si="16"/>
        <v>0</v>
      </c>
      <c r="K502" s="2">
        <v>545</v>
      </c>
    </row>
    <row r="503" spans="2:11" ht="12.75">
      <c r="B503" s="6">
        <v>2000</v>
      </c>
      <c r="C503" s="1" t="s">
        <v>88</v>
      </c>
      <c r="D503" s="11" t="s">
        <v>79</v>
      </c>
      <c r="E503" s="1" t="s">
        <v>89</v>
      </c>
      <c r="F503" s="26" t="s">
        <v>236</v>
      </c>
      <c r="G503" s="26" t="s">
        <v>229</v>
      </c>
      <c r="H503" s="5">
        <f t="shared" si="17"/>
        <v>-2000</v>
      </c>
      <c r="I503" s="21">
        <f t="shared" si="16"/>
        <v>3.669724770642202</v>
      </c>
      <c r="K503" s="2">
        <v>545</v>
      </c>
    </row>
    <row r="504" spans="1:11" s="44" customFormat="1" ht="12.75">
      <c r="A504" s="10"/>
      <c r="B504" s="189">
        <f>SUM(B503:B503)</f>
        <v>2000</v>
      </c>
      <c r="C504" s="10" t="s">
        <v>88</v>
      </c>
      <c r="D504" s="10"/>
      <c r="E504" s="10"/>
      <c r="F504" s="17"/>
      <c r="G504" s="17"/>
      <c r="H504" s="40">
        <v>0</v>
      </c>
      <c r="I504" s="43">
        <f t="shared" si="16"/>
        <v>3.669724770642202</v>
      </c>
      <c r="K504" s="2">
        <v>545</v>
      </c>
    </row>
    <row r="505" spans="2:11" ht="12.75">
      <c r="B505" s="6"/>
      <c r="H505" s="5">
        <f t="shared" si="17"/>
        <v>0</v>
      </c>
      <c r="I505" s="21">
        <f aca="true" t="shared" si="18" ref="I505:I549">+B505/K505</f>
        <v>0</v>
      </c>
      <c r="K505" s="2">
        <v>545</v>
      </c>
    </row>
    <row r="506" spans="2:11" ht="12.75">
      <c r="B506" s="6"/>
      <c r="H506" s="5">
        <f t="shared" si="17"/>
        <v>0</v>
      </c>
      <c r="I506" s="21">
        <f t="shared" si="18"/>
        <v>0</v>
      </c>
      <c r="K506" s="2">
        <v>545</v>
      </c>
    </row>
    <row r="507" spans="2:11" ht="12.75">
      <c r="B507" s="6"/>
      <c r="C507" s="11"/>
      <c r="D507" s="11"/>
      <c r="E507" s="11"/>
      <c r="H507" s="5">
        <f t="shared" si="17"/>
        <v>0</v>
      </c>
      <c r="I507" s="21">
        <f t="shared" si="18"/>
        <v>0</v>
      </c>
      <c r="K507" s="2">
        <v>545</v>
      </c>
    </row>
    <row r="508" spans="1:11" s="14" customFormat="1" ht="12.75">
      <c r="A508" s="11"/>
      <c r="B508" s="186"/>
      <c r="C508" s="11"/>
      <c r="D508" s="11"/>
      <c r="E508" s="11"/>
      <c r="F508" s="29"/>
      <c r="G508" s="29"/>
      <c r="H508" s="28">
        <v>0</v>
      </c>
      <c r="I508" s="38">
        <f t="shared" si="18"/>
        <v>0</v>
      </c>
      <c r="K508" s="2">
        <v>545</v>
      </c>
    </row>
    <row r="509" spans="2:11" ht="12.75">
      <c r="B509" s="6"/>
      <c r="H509" s="5">
        <f t="shared" si="17"/>
        <v>0</v>
      </c>
      <c r="I509" s="21">
        <f t="shared" si="18"/>
        <v>0</v>
      </c>
      <c r="K509" s="2">
        <v>545</v>
      </c>
    </row>
    <row r="510" spans="2:11" ht="12.75">
      <c r="B510" s="6"/>
      <c r="H510" s="5">
        <f t="shared" si="17"/>
        <v>0</v>
      </c>
      <c r="I510" s="21">
        <f t="shared" si="18"/>
        <v>0</v>
      </c>
      <c r="K510" s="2">
        <v>545</v>
      </c>
    </row>
    <row r="511" spans="1:11" s="44" customFormat="1" ht="12.75">
      <c r="A511" s="10"/>
      <c r="B511" s="189">
        <f>+B516+B521+B526+B531+B536</f>
        <v>17900</v>
      </c>
      <c r="C511" s="58" t="s">
        <v>352</v>
      </c>
      <c r="D511" s="45" t="s">
        <v>353</v>
      </c>
      <c r="E511" s="58" t="s">
        <v>729</v>
      </c>
      <c r="F511" s="17"/>
      <c r="G511" s="17"/>
      <c r="H511" s="40">
        <f t="shared" si="17"/>
        <v>-17900</v>
      </c>
      <c r="I511" s="43">
        <f t="shared" si="18"/>
        <v>32.84403669724771</v>
      </c>
      <c r="K511" s="2">
        <v>545</v>
      </c>
    </row>
    <row r="512" spans="2:11" ht="12.75">
      <c r="B512" s="6"/>
      <c r="H512" s="5">
        <v>0</v>
      </c>
      <c r="I512" s="21">
        <f t="shared" si="18"/>
        <v>0</v>
      </c>
      <c r="K512" s="2">
        <v>545</v>
      </c>
    </row>
    <row r="513" spans="2:11" ht="12.75">
      <c r="B513" s="6">
        <v>2500</v>
      </c>
      <c r="C513" s="11" t="s">
        <v>69</v>
      </c>
      <c r="D513" s="1" t="s">
        <v>79</v>
      </c>
      <c r="E513" s="1" t="s">
        <v>90</v>
      </c>
      <c r="F513" s="46" t="s">
        <v>239</v>
      </c>
      <c r="G513" s="26" t="s">
        <v>237</v>
      </c>
      <c r="H513" s="5">
        <f t="shared" si="17"/>
        <v>-2500</v>
      </c>
      <c r="I513" s="21">
        <f t="shared" si="18"/>
        <v>4.587155963302752</v>
      </c>
      <c r="K513" s="2">
        <v>545</v>
      </c>
    </row>
    <row r="514" spans="2:11" ht="12.75">
      <c r="B514" s="6">
        <v>2500</v>
      </c>
      <c r="C514" s="11" t="s">
        <v>69</v>
      </c>
      <c r="D514" s="1" t="s">
        <v>79</v>
      </c>
      <c r="E514" s="1" t="s">
        <v>90</v>
      </c>
      <c r="F514" s="46" t="s">
        <v>240</v>
      </c>
      <c r="G514" s="26" t="s">
        <v>151</v>
      </c>
      <c r="H514" s="5">
        <f t="shared" si="17"/>
        <v>-5000</v>
      </c>
      <c r="I514" s="21">
        <f t="shared" si="18"/>
        <v>4.587155963302752</v>
      </c>
      <c r="K514" s="2">
        <v>545</v>
      </c>
    </row>
    <row r="515" spans="2:11" ht="12.75">
      <c r="B515" s="6">
        <v>2500</v>
      </c>
      <c r="C515" s="11" t="s">
        <v>69</v>
      </c>
      <c r="D515" s="1" t="s">
        <v>79</v>
      </c>
      <c r="E515" s="1" t="s">
        <v>90</v>
      </c>
      <c r="F515" s="47" t="s">
        <v>241</v>
      </c>
      <c r="G515" s="26" t="s">
        <v>152</v>
      </c>
      <c r="H515" s="5">
        <f t="shared" si="17"/>
        <v>-7500</v>
      </c>
      <c r="I515" s="21">
        <f t="shared" si="18"/>
        <v>4.587155963302752</v>
      </c>
      <c r="K515" s="2">
        <v>545</v>
      </c>
    </row>
    <row r="516" spans="1:11" s="44" customFormat="1" ht="12.75">
      <c r="A516" s="10"/>
      <c r="B516" s="189">
        <f>SUM(B513:B515)</f>
        <v>7500</v>
      </c>
      <c r="C516" s="10" t="s">
        <v>69</v>
      </c>
      <c r="D516" s="10"/>
      <c r="E516" s="10"/>
      <c r="F516" s="17"/>
      <c r="G516" s="17"/>
      <c r="H516" s="40">
        <v>0</v>
      </c>
      <c r="I516" s="43">
        <f t="shared" si="18"/>
        <v>13.761467889908257</v>
      </c>
      <c r="K516" s="2">
        <v>545</v>
      </c>
    </row>
    <row r="517" spans="2:11" ht="12.75">
      <c r="B517" s="6"/>
      <c r="H517" s="5">
        <f t="shared" si="17"/>
        <v>0</v>
      </c>
      <c r="I517" s="21">
        <f t="shared" si="18"/>
        <v>0</v>
      </c>
      <c r="K517" s="2">
        <v>545</v>
      </c>
    </row>
    <row r="518" spans="2:11" ht="12.75">
      <c r="B518" s="6"/>
      <c r="H518" s="5">
        <f aca="true" t="shared" si="19" ref="H518:H550">H517-B518</f>
        <v>0</v>
      </c>
      <c r="I518" s="21">
        <f t="shared" si="18"/>
        <v>0</v>
      </c>
      <c r="K518" s="2">
        <v>545</v>
      </c>
    </row>
    <row r="519" spans="2:11" ht="12.75">
      <c r="B519" s="6"/>
      <c r="H519" s="5">
        <f t="shared" si="19"/>
        <v>0</v>
      </c>
      <c r="I519" s="21">
        <f t="shared" si="18"/>
        <v>0</v>
      </c>
      <c r="K519" s="2">
        <v>545</v>
      </c>
    </row>
    <row r="520" spans="2:11" ht="12.75">
      <c r="B520" s="279">
        <v>500</v>
      </c>
      <c r="C520" s="36" t="s">
        <v>242</v>
      </c>
      <c r="D520" s="11" t="s">
        <v>79</v>
      </c>
      <c r="E520" s="36" t="s">
        <v>89</v>
      </c>
      <c r="F520" s="26" t="s">
        <v>243</v>
      </c>
      <c r="G520" s="26" t="s">
        <v>151</v>
      </c>
      <c r="H520" s="5">
        <f t="shared" si="19"/>
        <v>-500</v>
      </c>
      <c r="I520" s="21">
        <f t="shared" si="18"/>
        <v>0.9174311926605505</v>
      </c>
      <c r="K520" s="2">
        <v>545</v>
      </c>
    </row>
    <row r="521" spans="1:11" s="44" customFormat="1" ht="12.75">
      <c r="A521" s="10"/>
      <c r="B521" s="280">
        <v>500</v>
      </c>
      <c r="C521" s="55" t="s">
        <v>114</v>
      </c>
      <c r="D521" s="10"/>
      <c r="E521" s="10"/>
      <c r="F521" s="17"/>
      <c r="G521" s="17"/>
      <c r="H521" s="40">
        <v>0</v>
      </c>
      <c r="I521" s="43">
        <f t="shared" si="18"/>
        <v>0.9174311926605505</v>
      </c>
      <c r="K521" s="2">
        <v>545</v>
      </c>
    </row>
    <row r="522" spans="2:11" ht="12.75">
      <c r="B522" s="6"/>
      <c r="H522" s="5">
        <f t="shared" si="19"/>
        <v>0</v>
      </c>
      <c r="I522" s="21">
        <f t="shared" si="18"/>
        <v>0</v>
      </c>
      <c r="K522" s="2">
        <v>545</v>
      </c>
    </row>
    <row r="523" spans="2:11" ht="12.75">
      <c r="B523" s="6"/>
      <c r="H523" s="5">
        <f t="shared" si="19"/>
        <v>0</v>
      </c>
      <c r="I523" s="21">
        <f t="shared" si="18"/>
        <v>0</v>
      </c>
      <c r="K523" s="2">
        <v>545</v>
      </c>
    </row>
    <row r="524" spans="2:11" ht="12.75">
      <c r="B524" s="6">
        <v>900</v>
      </c>
      <c r="C524" s="1" t="s">
        <v>83</v>
      </c>
      <c r="D524" s="11" t="s">
        <v>79</v>
      </c>
      <c r="E524" s="1" t="s">
        <v>84</v>
      </c>
      <c r="F524" s="26" t="s">
        <v>244</v>
      </c>
      <c r="G524" s="26" t="s">
        <v>151</v>
      </c>
      <c r="H524" s="5">
        <f t="shared" si="19"/>
        <v>-900</v>
      </c>
      <c r="I524" s="21">
        <f t="shared" si="18"/>
        <v>1.651376146788991</v>
      </c>
      <c r="K524" s="2">
        <v>545</v>
      </c>
    </row>
    <row r="525" spans="2:11" ht="12.75">
      <c r="B525" s="6">
        <v>2000</v>
      </c>
      <c r="C525" s="1" t="s">
        <v>83</v>
      </c>
      <c r="D525" s="11" t="s">
        <v>79</v>
      </c>
      <c r="E525" s="1" t="s">
        <v>84</v>
      </c>
      <c r="F525" s="26" t="s">
        <v>244</v>
      </c>
      <c r="G525" s="26" t="s">
        <v>152</v>
      </c>
      <c r="H525" s="5">
        <f t="shared" si="19"/>
        <v>-2900</v>
      </c>
      <c r="I525" s="21">
        <f t="shared" si="18"/>
        <v>3.669724770642202</v>
      </c>
      <c r="K525" s="2">
        <v>545</v>
      </c>
    </row>
    <row r="526" spans="1:11" s="44" customFormat="1" ht="12.75">
      <c r="A526" s="10"/>
      <c r="B526" s="189">
        <f>SUM(B524:B525)</f>
        <v>2900</v>
      </c>
      <c r="C526" s="10"/>
      <c r="D526" s="10"/>
      <c r="E526" s="10" t="s">
        <v>84</v>
      </c>
      <c r="F526" s="17"/>
      <c r="G526" s="17"/>
      <c r="H526" s="40">
        <v>0</v>
      </c>
      <c r="I526" s="43">
        <f t="shared" si="18"/>
        <v>5.321100917431193</v>
      </c>
      <c r="K526" s="2">
        <v>545</v>
      </c>
    </row>
    <row r="527" spans="2:11" ht="12.75">
      <c r="B527" s="6"/>
      <c r="H527" s="5">
        <f t="shared" si="19"/>
        <v>0</v>
      </c>
      <c r="I527" s="21">
        <f t="shared" si="18"/>
        <v>0</v>
      </c>
      <c r="K527" s="2">
        <v>545</v>
      </c>
    </row>
    <row r="528" spans="2:11" ht="12.75">
      <c r="B528" s="6"/>
      <c r="H528" s="5">
        <f t="shared" si="19"/>
        <v>0</v>
      </c>
      <c r="I528" s="21">
        <f t="shared" si="18"/>
        <v>0</v>
      </c>
      <c r="K528" s="2">
        <v>545</v>
      </c>
    </row>
    <row r="529" spans="2:11" ht="12.75">
      <c r="B529" s="6"/>
      <c r="H529" s="5">
        <f t="shared" si="19"/>
        <v>0</v>
      </c>
      <c r="I529" s="21">
        <f t="shared" si="18"/>
        <v>0</v>
      </c>
      <c r="K529" s="2">
        <v>545</v>
      </c>
    </row>
    <row r="530" spans="2:11" ht="12.75">
      <c r="B530" s="6">
        <v>3000</v>
      </c>
      <c r="C530" s="36" t="s">
        <v>144</v>
      </c>
      <c r="D530" s="11" t="s">
        <v>79</v>
      </c>
      <c r="E530" s="36" t="s">
        <v>89</v>
      </c>
      <c r="F530" s="26" t="s">
        <v>245</v>
      </c>
      <c r="G530" s="26" t="s">
        <v>151</v>
      </c>
      <c r="H530" s="5">
        <f t="shared" si="19"/>
        <v>-3000</v>
      </c>
      <c r="I530" s="21">
        <f t="shared" si="18"/>
        <v>5.504587155963303</v>
      </c>
      <c r="K530" s="2">
        <v>545</v>
      </c>
    </row>
    <row r="531" spans="1:11" s="44" customFormat="1" ht="12.75">
      <c r="A531" s="10"/>
      <c r="B531" s="189">
        <v>3000</v>
      </c>
      <c r="C531" s="55" t="s">
        <v>144</v>
      </c>
      <c r="D531" s="10"/>
      <c r="E531" s="10"/>
      <c r="F531" s="17"/>
      <c r="G531" s="17"/>
      <c r="H531" s="40">
        <v>0</v>
      </c>
      <c r="I531" s="43">
        <f t="shared" si="18"/>
        <v>5.504587155963303</v>
      </c>
      <c r="K531" s="2">
        <v>545</v>
      </c>
    </row>
    <row r="532" spans="2:11" ht="12.75">
      <c r="B532" s="6"/>
      <c r="H532" s="5">
        <f t="shared" si="19"/>
        <v>0</v>
      </c>
      <c r="I532" s="21">
        <f t="shared" si="18"/>
        <v>0</v>
      </c>
      <c r="K532" s="2">
        <v>545</v>
      </c>
    </row>
    <row r="533" spans="2:11" ht="12.75">
      <c r="B533" s="6"/>
      <c r="H533" s="5">
        <f t="shared" si="19"/>
        <v>0</v>
      </c>
      <c r="I533" s="21">
        <f t="shared" si="18"/>
        <v>0</v>
      </c>
      <c r="K533" s="2">
        <v>545</v>
      </c>
    </row>
    <row r="534" spans="2:11" ht="12.75">
      <c r="B534" s="6">
        <v>2000</v>
      </c>
      <c r="C534" s="1" t="s">
        <v>88</v>
      </c>
      <c r="D534" s="11" t="s">
        <v>79</v>
      </c>
      <c r="E534" s="36" t="s">
        <v>89</v>
      </c>
      <c r="F534" s="26" t="s">
        <v>244</v>
      </c>
      <c r="G534" s="26" t="s">
        <v>151</v>
      </c>
      <c r="H534" s="5">
        <f t="shared" si="19"/>
        <v>-2000</v>
      </c>
      <c r="I534" s="21">
        <f t="shared" si="18"/>
        <v>3.669724770642202</v>
      </c>
      <c r="K534" s="2">
        <v>545</v>
      </c>
    </row>
    <row r="535" spans="2:11" ht="12.75">
      <c r="B535" s="6">
        <v>2000</v>
      </c>
      <c r="C535" s="1" t="s">
        <v>88</v>
      </c>
      <c r="D535" s="11" t="s">
        <v>79</v>
      </c>
      <c r="E535" s="1" t="s">
        <v>89</v>
      </c>
      <c r="F535" s="26" t="s">
        <v>244</v>
      </c>
      <c r="G535" s="26" t="s">
        <v>152</v>
      </c>
      <c r="H535" s="5">
        <f t="shared" si="19"/>
        <v>-4000</v>
      </c>
      <c r="I535" s="21">
        <f t="shared" si="18"/>
        <v>3.669724770642202</v>
      </c>
      <c r="K535" s="2">
        <v>545</v>
      </c>
    </row>
    <row r="536" spans="1:11" s="44" customFormat="1" ht="12.75">
      <c r="A536" s="10"/>
      <c r="B536" s="189">
        <f>SUM(B534:B535)</f>
        <v>4000</v>
      </c>
      <c r="C536" s="10" t="s">
        <v>88</v>
      </c>
      <c r="D536" s="10"/>
      <c r="E536" s="10"/>
      <c r="F536" s="17"/>
      <c r="G536" s="17"/>
      <c r="H536" s="40">
        <v>0</v>
      </c>
      <c r="I536" s="43">
        <f t="shared" si="18"/>
        <v>7.339449541284404</v>
      </c>
      <c r="K536" s="2">
        <v>545</v>
      </c>
    </row>
    <row r="537" spans="2:11" ht="12.75">
      <c r="B537" s="6"/>
      <c r="H537" s="5">
        <f t="shared" si="19"/>
        <v>0</v>
      </c>
      <c r="I537" s="21">
        <f t="shared" si="18"/>
        <v>0</v>
      </c>
      <c r="K537" s="2">
        <v>545</v>
      </c>
    </row>
    <row r="538" spans="2:11" ht="12.75">
      <c r="B538" s="6"/>
      <c r="H538" s="5">
        <v>0</v>
      </c>
      <c r="I538" s="21">
        <f t="shared" si="18"/>
        <v>0</v>
      </c>
      <c r="K538" s="2">
        <v>545</v>
      </c>
    </row>
    <row r="539" spans="2:11" ht="12.75">
      <c r="B539" s="6"/>
      <c r="H539" s="5">
        <f t="shared" si="19"/>
        <v>0</v>
      </c>
      <c r="I539" s="21">
        <f t="shared" si="18"/>
        <v>0</v>
      </c>
      <c r="K539" s="2">
        <v>545</v>
      </c>
    </row>
    <row r="540" spans="1:11" s="44" customFormat="1" ht="12.75">
      <c r="A540" s="10"/>
      <c r="B540" s="189">
        <f>+B546+B558+B567+B573</f>
        <v>25100</v>
      </c>
      <c r="C540" s="58" t="s">
        <v>354</v>
      </c>
      <c r="D540" s="45" t="s">
        <v>355</v>
      </c>
      <c r="E540" s="58" t="s">
        <v>729</v>
      </c>
      <c r="F540" s="17"/>
      <c r="G540" s="17"/>
      <c r="H540" s="40">
        <f t="shared" si="19"/>
        <v>-25100</v>
      </c>
      <c r="I540" s="43">
        <f t="shared" si="18"/>
        <v>46.055045871559635</v>
      </c>
      <c r="K540" s="2">
        <v>545</v>
      </c>
    </row>
    <row r="541" spans="2:11" ht="12.75">
      <c r="B541" s="6"/>
      <c r="H541" s="5">
        <v>0</v>
      </c>
      <c r="I541" s="21">
        <f t="shared" si="18"/>
        <v>0</v>
      </c>
      <c r="K541" s="2">
        <v>545</v>
      </c>
    </row>
    <row r="542" spans="2:11" ht="12.75">
      <c r="B542" s="6"/>
      <c r="H542" s="5">
        <f t="shared" si="19"/>
        <v>0</v>
      </c>
      <c r="I542" s="21">
        <f t="shared" si="18"/>
        <v>0</v>
      </c>
      <c r="K542" s="2">
        <v>545</v>
      </c>
    </row>
    <row r="543" spans="2:11" ht="12.75">
      <c r="B543" s="6">
        <v>5000</v>
      </c>
      <c r="C543" s="11" t="s">
        <v>69</v>
      </c>
      <c r="D543" s="1" t="s">
        <v>79</v>
      </c>
      <c r="E543" s="1" t="s">
        <v>90</v>
      </c>
      <c r="F543" s="47" t="s">
        <v>247</v>
      </c>
      <c r="G543" s="26" t="s">
        <v>153</v>
      </c>
      <c r="H543" s="5">
        <f t="shared" si="19"/>
        <v>-5000</v>
      </c>
      <c r="I543" s="21">
        <f t="shared" si="18"/>
        <v>9.174311926605505</v>
      </c>
      <c r="K543" s="2">
        <v>545</v>
      </c>
    </row>
    <row r="544" spans="2:11" ht="12.75">
      <c r="B544" s="6">
        <v>2500</v>
      </c>
      <c r="C544" s="1" t="s">
        <v>69</v>
      </c>
      <c r="D544" s="11" t="s">
        <v>79</v>
      </c>
      <c r="E544" s="1" t="s">
        <v>115</v>
      </c>
      <c r="F544" s="26" t="s">
        <v>248</v>
      </c>
      <c r="G544" s="26" t="s">
        <v>154</v>
      </c>
      <c r="H544" s="5">
        <f t="shared" si="19"/>
        <v>-7500</v>
      </c>
      <c r="I544" s="21">
        <f t="shared" si="18"/>
        <v>4.587155963302752</v>
      </c>
      <c r="K544" s="2">
        <v>545</v>
      </c>
    </row>
    <row r="545" spans="2:11" ht="12.75">
      <c r="B545" s="6">
        <v>2500</v>
      </c>
      <c r="C545" s="1" t="s">
        <v>69</v>
      </c>
      <c r="D545" s="11" t="s">
        <v>79</v>
      </c>
      <c r="E545" s="1" t="s">
        <v>115</v>
      </c>
      <c r="F545" s="26" t="s">
        <v>249</v>
      </c>
      <c r="G545" s="26" t="s">
        <v>176</v>
      </c>
      <c r="H545" s="5">
        <f t="shared" si="19"/>
        <v>-10000</v>
      </c>
      <c r="I545" s="21">
        <f t="shared" si="18"/>
        <v>4.587155963302752</v>
      </c>
      <c r="K545" s="2">
        <v>545</v>
      </c>
    </row>
    <row r="546" spans="1:11" s="44" customFormat="1" ht="12.75">
      <c r="A546" s="10"/>
      <c r="B546" s="189">
        <f>SUM(B543:B545)</f>
        <v>10000</v>
      </c>
      <c r="C546" s="10" t="s">
        <v>69</v>
      </c>
      <c r="D546" s="10"/>
      <c r="E546" s="10"/>
      <c r="F546" s="17"/>
      <c r="G546" s="17"/>
      <c r="H546" s="40">
        <v>0</v>
      </c>
      <c r="I546" s="43">
        <f t="shared" si="18"/>
        <v>18.34862385321101</v>
      </c>
      <c r="K546" s="2">
        <v>545</v>
      </c>
    </row>
    <row r="547" spans="2:11" ht="12.75">
      <c r="B547" s="6"/>
      <c r="H547" s="5">
        <f t="shared" si="19"/>
        <v>0</v>
      </c>
      <c r="I547" s="21">
        <f t="shared" si="18"/>
        <v>0</v>
      </c>
      <c r="K547" s="2">
        <v>545</v>
      </c>
    </row>
    <row r="548" spans="2:11" ht="12.75">
      <c r="B548" s="6"/>
      <c r="H548" s="5">
        <f t="shared" si="19"/>
        <v>0</v>
      </c>
      <c r="I548" s="4">
        <f t="shared" si="18"/>
        <v>0</v>
      </c>
      <c r="K548" s="2">
        <v>545</v>
      </c>
    </row>
    <row r="549" spans="2:11" ht="12.75">
      <c r="B549" s="6"/>
      <c r="H549" s="5">
        <f t="shared" si="19"/>
        <v>0</v>
      </c>
      <c r="I549" s="4">
        <f t="shared" si="18"/>
        <v>0</v>
      </c>
      <c r="K549" s="2">
        <v>545</v>
      </c>
    </row>
    <row r="550" spans="2:11" ht="12.75">
      <c r="B550" s="186"/>
      <c r="D550" s="11"/>
      <c r="G550" s="30"/>
      <c r="H550" s="5">
        <f t="shared" si="19"/>
        <v>0</v>
      </c>
      <c r="I550" s="21">
        <f aca="true" t="shared" si="20" ref="I550:I609">+B550/K550</f>
        <v>0</v>
      </c>
      <c r="K550" s="2">
        <v>545</v>
      </c>
    </row>
    <row r="551" spans="2:11" ht="12.75">
      <c r="B551" s="186"/>
      <c r="C551" s="32"/>
      <c r="D551" s="11"/>
      <c r="E551" s="32"/>
      <c r="G551" s="30"/>
      <c r="H551" s="5">
        <f aca="true" t="shared" si="21" ref="H551:H557">H550-B551</f>
        <v>0</v>
      </c>
      <c r="I551" s="21">
        <f t="shared" si="20"/>
        <v>0</v>
      </c>
      <c r="K551" s="2">
        <v>545</v>
      </c>
    </row>
    <row r="552" spans="2:11" ht="12.75">
      <c r="B552" s="6">
        <v>500</v>
      </c>
      <c r="C552" s="1" t="s">
        <v>242</v>
      </c>
      <c r="D552" s="11" t="s">
        <v>79</v>
      </c>
      <c r="E552" s="1" t="s">
        <v>89</v>
      </c>
      <c r="F552" s="26" t="s">
        <v>250</v>
      </c>
      <c r="G552" s="29" t="s">
        <v>153</v>
      </c>
      <c r="H552" s="5">
        <f>H551-B552</f>
        <v>-500</v>
      </c>
      <c r="I552" s="21">
        <f t="shared" si="20"/>
        <v>0.9174311926605505</v>
      </c>
      <c r="K552" s="2">
        <v>545</v>
      </c>
    </row>
    <row r="553" spans="2:11" ht="12.75">
      <c r="B553" s="6">
        <v>1000</v>
      </c>
      <c r="C553" s="1" t="s">
        <v>251</v>
      </c>
      <c r="D553" s="11" t="s">
        <v>79</v>
      </c>
      <c r="E553" s="1" t="s">
        <v>89</v>
      </c>
      <c r="F553" s="26" t="s">
        <v>252</v>
      </c>
      <c r="G553" s="29" t="s">
        <v>153</v>
      </c>
      <c r="H553" s="5">
        <f t="shared" si="21"/>
        <v>-1500</v>
      </c>
      <c r="I553" s="21">
        <f t="shared" si="20"/>
        <v>1.834862385321101</v>
      </c>
      <c r="K553" s="2">
        <v>545</v>
      </c>
    </row>
    <row r="554" spans="1:11" s="14" customFormat="1" ht="12.75">
      <c r="A554" s="11"/>
      <c r="B554" s="6">
        <v>500</v>
      </c>
      <c r="C554" s="1" t="s">
        <v>242</v>
      </c>
      <c r="D554" s="11" t="s">
        <v>79</v>
      </c>
      <c r="E554" s="1" t="s">
        <v>89</v>
      </c>
      <c r="F554" s="26" t="s">
        <v>253</v>
      </c>
      <c r="G554" s="29" t="s">
        <v>154</v>
      </c>
      <c r="H554" s="5">
        <f t="shared" si="21"/>
        <v>-2000</v>
      </c>
      <c r="I554" s="38">
        <f t="shared" si="20"/>
        <v>0.9174311926605505</v>
      </c>
      <c r="K554" s="2">
        <v>545</v>
      </c>
    </row>
    <row r="555" spans="2:11" ht="12.75">
      <c r="B555" s="6">
        <v>1000</v>
      </c>
      <c r="C555" s="1" t="s">
        <v>251</v>
      </c>
      <c r="D555" s="11" t="s">
        <v>79</v>
      </c>
      <c r="E555" s="1" t="s">
        <v>89</v>
      </c>
      <c r="F555" s="26" t="s">
        <v>252</v>
      </c>
      <c r="G555" s="29" t="s">
        <v>154</v>
      </c>
      <c r="H555" s="5">
        <f t="shared" si="21"/>
        <v>-3000</v>
      </c>
      <c r="I555" s="21">
        <f t="shared" si="20"/>
        <v>1.834862385321101</v>
      </c>
      <c r="K555" s="2">
        <v>545</v>
      </c>
    </row>
    <row r="556" spans="2:11" ht="12.75">
      <c r="B556" s="6">
        <v>500</v>
      </c>
      <c r="C556" s="1" t="s">
        <v>242</v>
      </c>
      <c r="D556" s="11" t="s">
        <v>79</v>
      </c>
      <c r="E556" s="1" t="s">
        <v>89</v>
      </c>
      <c r="F556" s="26" t="s">
        <v>254</v>
      </c>
      <c r="G556" s="29" t="s">
        <v>178</v>
      </c>
      <c r="H556" s="5">
        <f t="shared" si="21"/>
        <v>-3500</v>
      </c>
      <c r="I556" s="21">
        <f t="shared" si="20"/>
        <v>0.9174311926605505</v>
      </c>
      <c r="K556" s="2">
        <v>545</v>
      </c>
    </row>
    <row r="557" spans="2:11" ht="12.75">
      <c r="B557" s="186">
        <v>1500</v>
      </c>
      <c r="C557" s="1" t="s">
        <v>251</v>
      </c>
      <c r="D557" s="11" t="s">
        <v>79</v>
      </c>
      <c r="E557" s="1" t="s">
        <v>89</v>
      </c>
      <c r="F557" s="26" t="s">
        <v>252</v>
      </c>
      <c r="G557" s="29" t="s">
        <v>178</v>
      </c>
      <c r="H557" s="5">
        <f t="shared" si="21"/>
        <v>-5000</v>
      </c>
      <c r="I557" s="21">
        <f t="shared" si="20"/>
        <v>2.7522935779816513</v>
      </c>
      <c r="K557" s="2">
        <v>545</v>
      </c>
    </row>
    <row r="558" spans="1:12" s="44" customFormat="1" ht="12.75">
      <c r="A558" s="10"/>
      <c r="B558" s="280">
        <f>SUM(B552:B557)</f>
        <v>5000</v>
      </c>
      <c r="C558" s="55" t="s">
        <v>114</v>
      </c>
      <c r="D558" s="55"/>
      <c r="E558" s="55"/>
      <c r="F558" s="17"/>
      <c r="G558" s="56"/>
      <c r="H558" s="40">
        <v>0</v>
      </c>
      <c r="I558" s="43">
        <f t="shared" si="20"/>
        <v>9.174311926605505</v>
      </c>
      <c r="J558" s="55"/>
      <c r="K558" s="2">
        <v>545</v>
      </c>
      <c r="L558" s="57">
        <v>500</v>
      </c>
    </row>
    <row r="559" spans="2:11" ht="12.75">
      <c r="B559" s="6"/>
      <c r="H559" s="5">
        <f aca="true" t="shared" si="22" ref="H559:H618">H558-B559</f>
        <v>0</v>
      </c>
      <c r="I559" s="21">
        <f t="shared" si="20"/>
        <v>0</v>
      </c>
      <c r="K559" s="2">
        <v>545</v>
      </c>
    </row>
    <row r="560" spans="2:11" ht="12.75">
      <c r="B560" s="6"/>
      <c r="H560" s="5">
        <f t="shared" si="22"/>
        <v>0</v>
      </c>
      <c r="I560" s="21">
        <f t="shared" si="20"/>
        <v>0</v>
      </c>
      <c r="K560" s="2">
        <v>545</v>
      </c>
    </row>
    <row r="561" spans="2:11" ht="12.75">
      <c r="B561" s="6"/>
      <c r="H561" s="5">
        <f t="shared" si="22"/>
        <v>0</v>
      </c>
      <c r="I561" s="21">
        <f t="shared" si="20"/>
        <v>0</v>
      </c>
      <c r="K561" s="2">
        <v>545</v>
      </c>
    </row>
    <row r="562" spans="2:11" ht="12.75">
      <c r="B562" s="6">
        <v>800</v>
      </c>
      <c r="C562" s="1" t="s">
        <v>83</v>
      </c>
      <c r="D562" s="11" t="s">
        <v>79</v>
      </c>
      <c r="E562" s="1" t="s">
        <v>84</v>
      </c>
      <c r="F562" s="26" t="s">
        <v>252</v>
      </c>
      <c r="G562" s="26" t="s">
        <v>153</v>
      </c>
      <c r="H562" s="5">
        <f t="shared" si="22"/>
        <v>-800</v>
      </c>
      <c r="I562" s="21">
        <f t="shared" si="20"/>
        <v>1.4678899082568808</v>
      </c>
      <c r="K562" s="2">
        <v>545</v>
      </c>
    </row>
    <row r="563" spans="2:11" ht="12.75">
      <c r="B563" s="6">
        <v>650</v>
      </c>
      <c r="C563" s="1" t="s">
        <v>83</v>
      </c>
      <c r="D563" s="11" t="s">
        <v>79</v>
      </c>
      <c r="E563" s="1" t="s">
        <v>84</v>
      </c>
      <c r="F563" s="26" t="s">
        <v>252</v>
      </c>
      <c r="G563" s="26" t="s">
        <v>154</v>
      </c>
      <c r="H563" s="5">
        <f t="shared" si="22"/>
        <v>-1450</v>
      </c>
      <c r="I563" s="21">
        <f t="shared" si="20"/>
        <v>1.1926605504587156</v>
      </c>
      <c r="K563" s="2">
        <v>545</v>
      </c>
    </row>
    <row r="564" spans="2:11" ht="12.75">
      <c r="B564" s="6">
        <v>600</v>
      </c>
      <c r="C564" s="1" t="s">
        <v>83</v>
      </c>
      <c r="D564" s="11" t="s">
        <v>79</v>
      </c>
      <c r="E564" s="1" t="s">
        <v>84</v>
      </c>
      <c r="F564" s="26" t="s">
        <v>252</v>
      </c>
      <c r="G564" s="26" t="s">
        <v>176</v>
      </c>
      <c r="H564" s="5">
        <f t="shared" si="22"/>
        <v>-2050</v>
      </c>
      <c r="I564" s="21">
        <f t="shared" si="20"/>
        <v>1.1009174311926606</v>
      </c>
      <c r="K564" s="2">
        <v>545</v>
      </c>
    </row>
    <row r="565" spans="2:11" ht="12.75">
      <c r="B565" s="6">
        <v>1100</v>
      </c>
      <c r="C565" s="1" t="s">
        <v>83</v>
      </c>
      <c r="D565" s="11" t="s">
        <v>79</v>
      </c>
      <c r="E565" s="1" t="s">
        <v>84</v>
      </c>
      <c r="F565" s="26" t="s">
        <v>252</v>
      </c>
      <c r="G565" s="26" t="s">
        <v>176</v>
      </c>
      <c r="H565" s="5">
        <f t="shared" si="22"/>
        <v>-3150</v>
      </c>
      <c r="I565" s="21">
        <f t="shared" si="20"/>
        <v>2.018348623853211</v>
      </c>
      <c r="K565" s="2">
        <v>545</v>
      </c>
    </row>
    <row r="566" spans="2:11" ht="12.75">
      <c r="B566" s="6">
        <v>950</v>
      </c>
      <c r="C566" s="1" t="s">
        <v>83</v>
      </c>
      <c r="D566" s="11" t="s">
        <v>79</v>
      </c>
      <c r="E566" s="1" t="s">
        <v>84</v>
      </c>
      <c r="F566" s="26" t="s">
        <v>252</v>
      </c>
      <c r="G566" s="26" t="s">
        <v>178</v>
      </c>
      <c r="H566" s="5">
        <f t="shared" si="22"/>
        <v>-4100</v>
      </c>
      <c r="I566" s="21">
        <f t="shared" si="20"/>
        <v>1.7431192660550459</v>
      </c>
      <c r="K566" s="2">
        <v>545</v>
      </c>
    </row>
    <row r="567" spans="1:11" s="44" customFormat="1" ht="12.75">
      <c r="A567" s="10"/>
      <c r="B567" s="189">
        <f>SUM(B562:B566)</f>
        <v>4100</v>
      </c>
      <c r="C567" s="10"/>
      <c r="D567" s="10"/>
      <c r="E567" s="10" t="s">
        <v>84</v>
      </c>
      <c r="F567" s="17"/>
      <c r="G567" s="17"/>
      <c r="H567" s="40">
        <v>0</v>
      </c>
      <c r="I567" s="43">
        <f t="shared" si="20"/>
        <v>7.522935779816514</v>
      </c>
      <c r="K567" s="2">
        <v>545</v>
      </c>
    </row>
    <row r="568" spans="2:11" ht="12.75">
      <c r="B568" s="6"/>
      <c r="H568" s="5">
        <f t="shared" si="22"/>
        <v>0</v>
      </c>
      <c r="I568" s="21">
        <f t="shared" si="20"/>
        <v>0</v>
      </c>
      <c r="K568" s="2">
        <v>545</v>
      </c>
    </row>
    <row r="569" spans="2:11" ht="12.75">
      <c r="B569" s="6"/>
      <c r="H569" s="5">
        <f t="shared" si="22"/>
        <v>0</v>
      </c>
      <c r="I569" s="21">
        <f t="shared" si="20"/>
        <v>0</v>
      </c>
      <c r="K569" s="2">
        <v>545</v>
      </c>
    </row>
    <row r="570" spans="2:11" ht="12.75">
      <c r="B570" s="6">
        <v>2000</v>
      </c>
      <c r="C570" s="1" t="s">
        <v>88</v>
      </c>
      <c r="D570" s="11" t="s">
        <v>79</v>
      </c>
      <c r="E570" s="1" t="s">
        <v>89</v>
      </c>
      <c r="F570" s="26" t="s">
        <v>252</v>
      </c>
      <c r="G570" s="26" t="s">
        <v>153</v>
      </c>
      <c r="H570" s="5">
        <f t="shared" si="22"/>
        <v>-2000</v>
      </c>
      <c r="I570" s="21">
        <f t="shared" si="20"/>
        <v>3.669724770642202</v>
      </c>
      <c r="K570" s="2">
        <v>545</v>
      </c>
    </row>
    <row r="571" spans="2:11" ht="12.75">
      <c r="B571" s="6">
        <v>2000</v>
      </c>
      <c r="C571" s="1" t="s">
        <v>88</v>
      </c>
      <c r="D571" s="11" t="s">
        <v>79</v>
      </c>
      <c r="E571" s="1" t="s">
        <v>89</v>
      </c>
      <c r="F571" s="26" t="s">
        <v>252</v>
      </c>
      <c r="G571" s="26" t="s">
        <v>154</v>
      </c>
      <c r="H571" s="5">
        <f t="shared" si="22"/>
        <v>-4000</v>
      </c>
      <c r="I571" s="21">
        <f t="shared" si="20"/>
        <v>3.669724770642202</v>
      </c>
      <c r="K571" s="2">
        <v>545</v>
      </c>
    </row>
    <row r="572" spans="2:11" ht="12.75">
      <c r="B572" s="6">
        <v>2000</v>
      </c>
      <c r="C572" s="1" t="s">
        <v>88</v>
      </c>
      <c r="D572" s="11" t="s">
        <v>79</v>
      </c>
      <c r="E572" s="1" t="s">
        <v>89</v>
      </c>
      <c r="F572" s="26" t="s">
        <v>252</v>
      </c>
      <c r="G572" s="26" t="s">
        <v>178</v>
      </c>
      <c r="H572" s="5">
        <f t="shared" si="22"/>
        <v>-6000</v>
      </c>
      <c r="I572" s="21">
        <f t="shared" si="20"/>
        <v>3.669724770642202</v>
      </c>
      <c r="K572" s="2">
        <v>545</v>
      </c>
    </row>
    <row r="573" spans="1:11" s="44" customFormat="1" ht="12.75">
      <c r="A573" s="10"/>
      <c r="B573" s="189">
        <f>SUM(B570:B572)</f>
        <v>6000</v>
      </c>
      <c r="C573" s="10" t="s">
        <v>88</v>
      </c>
      <c r="D573" s="10"/>
      <c r="E573" s="10"/>
      <c r="F573" s="17"/>
      <c r="G573" s="17"/>
      <c r="H573" s="40">
        <v>0</v>
      </c>
      <c r="I573" s="43">
        <f t="shared" si="20"/>
        <v>11.009174311926605</v>
      </c>
      <c r="K573" s="2">
        <v>545</v>
      </c>
    </row>
    <row r="574" spans="2:11" ht="12.75">
      <c r="B574" s="6"/>
      <c r="H574" s="5">
        <f t="shared" si="22"/>
        <v>0</v>
      </c>
      <c r="I574" s="21">
        <f t="shared" si="20"/>
        <v>0</v>
      </c>
      <c r="K574" s="2">
        <v>545</v>
      </c>
    </row>
    <row r="575" spans="2:11" ht="12.75">
      <c r="B575" s="6"/>
      <c r="H575" s="5">
        <v>0</v>
      </c>
      <c r="I575" s="21">
        <f t="shared" si="20"/>
        <v>0</v>
      </c>
      <c r="K575" s="2">
        <v>545</v>
      </c>
    </row>
    <row r="576" spans="2:11" ht="12.75">
      <c r="B576" s="6"/>
      <c r="H576" s="5">
        <f t="shared" si="22"/>
        <v>0</v>
      </c>
      <c r="I576" s="21">
        <f t="shared" si="20"/>
        <v>0</v>
      </c>
      <c r="K576" s="2">
        <v>545</v>
      </c>
    </row>
    <row r="577" spans="1:11" s="44" customFormat="1" ht="12.75">
      <c r="A577" s="10"/>
      <c r="B577" s="189">
        <f>+B588+B593+B600+B606+B614+B620</f>
        <v>64750</v>
      </c>
      <c r="C577" s="58" t="s">
        <v>356</v>
      </c>
      <c r="D577" s="45" t="s">
        <v>358</v>
      </c>
      <c r="E577" s="58" t="s">
        <v>357</v>
      </c>
      <c r="F577" s="17"/>
      <c r="G577" s="17"/>
      <c r="H577" s="40">
        <f t="shared" si="22"/>
        <v>-64750</v>
      </c>
      <c r="I577" s="43">
        <f t="shared" si="20"/>
        <v>118.80733944954129</v>
      </c>
      <c r="K577" s="2">
        <v>545</v>
      </c>
    </row>
    <row r="578" spans="2:11" ht="12.75">
      <c r="B578" s="6"/>
      <c r="H578" s="5">
        <v>0</v>
      </c>
      <c r="I578" s="21">
        <f t="shared" si="20"/>
        <v>0</v>
      </c>
      <c r="K578" s="2">
        <v>545</v>
      </c>
    </row>
    <row r="579" spans="2:11" ht="12.75">
      <c r="B579" s="6">
        <v>5000</v>
      </c>
      <c r="C579" s="11" t="s">
        <v>69</v>
      </c>
      <c r="D579" s="1" t="s">
        <v>79</v>
      </c>
      <c r="E579" s="1" t="s">
        <v>101</v>
      </c>
      <c r="F579" s="47" t="s">
        <v>255</v>
      </c>
      <c r="G579" s="26" t="s">
        <v>151</v>
      </c>
      <c r="H579" s="5">
        <f t="shared" si="22"/>
        <v>-5000</v>
      </c>
      <c r="I579" s="21">
        <f t="shared" si="20"/>
        <v>9.174311926605505</v>
      </c>
      <c r="K579" s="2">
        <v>545</v>
      </c>
    </row>
    <row r="580" spans="2:11" ht="12.75">
      <c r="B580" s="277">
        <v>2500</v>
      </c>
      <c r="C580" s="11" t="s">
        <v>69</v>
      </c>
      <c r="D580" s="1" t="s">
        <v>79</v>
      </c>
      <c r="E580" s="11" t="s">
        <v>101</v>
      </c>
      <c r="F580" s="47" t="s">
        <v>256</v>
      </c>
      <c r="G580" s="26" t="s">
        <v>152</v>
      </c>
      <c r="H580" s="5">
        <f t="shared" si="22"/>
        <v>-7500</v>
      </c>
      <c r="I580" s="21">
        <f t="shared" si="20"/>
        <v>4.587155963302752</v>
      </c>
      <c r="K580" s="2">
        <v>545</v>
      </c>
    </row>
    <row r="581" spans="2:11" ht="12.75">
      <c r="B581" s="277">
        <v>2000</v>
      </c>
      <c r="C581" s="11" t="s">
        <v>69</v>
      </c>
      <c r="D581" s="1" t="s">
        <v>79</v>
      </c>
      <c r="E581" s="1" t="s">
        <v>93</v>
      </c>
      <c r="F581" s="47" t="s">
        <v>257</v>
      </c>
      <c r="G581" s="26" t="s">
        <v>152</v>
      </c>
      <c r="H581" s="5">
        <f t="shared" si="22"/>
        <v>-9500</v>
      </c>
      <c r="I581" s="21">
        <f t="shared" si="20"/>
        <v>3.669724770642202</v>
      </c>
      <c r="K581" s="2">
        <v>545</v>
      </c>
    </row>
    <row r="582" spans="2:11" ht="12.75">
      <c r="B582" s="277">
        <v>2000</v>
      </c>
      <c r="C582" s="11" t="s">
        <v>69</v>
      </c>
      <c r="D582" s="1" t="s">
        <v>79</v>
      </c>
      <c r="E582" s="1" t="s">
        <v>131</v>
      </c>
      <c r="F582" s="47" t="s">
        <v>258</v>
      </c>
      <c r="G582" s="26" t="s">
        <v>152</v>
      </c>
      <c r="H582" s="5">
        <f t="shared" si="22"/>
        <v>-11500</v>
      </c>
      <c r="I582" s="21">
        <f t="shared" si="20"/>
        <v>3.669724770642202</v>
      </c>
      <c r="K582" s="2">
        <v>545</v>
      </c>
    </row>
    <row r="583" spans="2:11" ht="12.75">
      <c r="B583" s="6">
        <v>5000</v>
      </c>
      <c r="C583" s="11" t="s">
        <v>69</v>
      </c>
      <c r="D583" s="1" t="s">
        <v>79</v>
      </c>
      <c r="E583" s="1" t="s">
        <v>101</v>
      </c>
      <c r="F583" s="47" t="s">
        <v>259</v>
      </c>
      <c r="G583" s="26" t="s">
        <v>153</v>
      </c>
      <c r="H583" s="5">
        <f t="shared" si="22"/>
        <v>-16500</v>
      </c>
      <c r="I583" s="21">
        <f t="shared" si="20"/>
        <v>9.174311926605505</v>
      </c>
      <c r="K583" s="2">
        <v>545</v>
      </c>
    </row>
    <row r="584" spans="2:11" ht="12.75">
      <c r="B584" s="6">
        <v>2500</v>
      </c>
      <c r="C584" s="11" t="s">
        <v>69</v>
      </c>
      <c r="D584" s="1" t="s">
        <v>79</v>
      </c>
      <c r="E584" s="1" t="s">
        <v>101</v>
      </c>
      <c r="F584" s="46" t="s">
        <v>260</v>
      </c>
      <c r="G584" s="26" t="s">
        <v>154</v>
      </c>
      <c r="H584" s="5">
        <f t="shared" si="22"/>
        <v>-19000</v>
      </c>
      <c r="I584" s="21">
        <f t="shared" si="20"/>
        <v>4.587155963302752</v>
      </c>
      <c r="K584" s="2">
        <v>545</v>
      </c>
    </row>
    <row r="585" spans="2:11" ht="12.75">
      <c r="B585" s="6">
        <v>2000</v>
      </c>
      <c r="C585" s="1" t="s">
        <v>69</v>
      </c>
      <c r="D585" s="11" t="s">
        <v>79</v>
      </c>
      <c r="E585" s="1" t="s">
        <v>115</v>
      </c>
      <c r="F585" s="26" t="s">
        <v>261</v>
      </c>
      <c r="G585" s="26" t="s">
        <v>153</v>
      </c>
      <c r="H585" s="5">
        <f t="shared" si="22"/>
        <v>-21000</v>
      </c>
      <c r="I585" s="21">
        <f t="shared" si="20"/>
        <v>3.669724770642202</v>
      </c>
      <c r="K585" s="2">
        <v>545</v>
      </c>
    </row>
    <row r="586" spans="2:11" ht="12.75">
      <c r="B586" s="6">
        <v>1500</v>
      </c>
      <c r="C586" s="1" t="s">
        <v>69</v>
      </c>
      <c r="D586" s="11" t="s">
        <v>79</v>
      </c>
      <c r="E586" s="1" t="s">
        <v>115</v>
      </c>
      <c r="F586" s="26" t="s">
        <v>261</v>
      </c>
      <c r="G586" s="26" t="s">
        <v>154</v>
      </c>
      <c r="H586" s="5">
        <f t="shared" si="22"/>
        <v>-22500</v>
      </c>
      <c r="I586" s="21">
        <f t="shared" si="20"/>
        <v>2.7522935779816513</v>
      </c>
      <c r="K586" s="2">
        <v>545</v>
      </c>
    </row>
    <row r="587" spans="2:11" ht="12.75">
      <c r="B587" s="6">
        <v>5000</v>
      </c>
      <c r="C587" s="1" t="s">
        <v>69</v>
      </c>
      <c r="D587" s="11" t="s">
        <v>79</v>
      </c>
      <c r="E587" s="1" t="s">
        <v>115</v>
      </c>
      <c r="F587" s="26" t="s">
        <v>262</v>
      </c>
      <c r="G587" s="26" t="s">
        <v>154</v>
      </c>
      <c r="H587" s="5">
        <f t="shared" si="22"/>
        <v>-27500</v>
      </c>
      <c r="I587" s="21">
        <f t="shared" si="20"/>
        <v>9.174311926605505</v>
      </c>
      <c r="K587" s="2">
        <v>545</v>
      </c>
    </row>
    <row r="588" spans="1:11" s="44" customFormat="1" ht="12.75">
      <c r="A588" s="10"/>
      <c r="B588" s="189">
        <f>SUM(B579:B587)</f>
        <v>27500</v>
      </c>
      <c r="C588" s="10" t="s">
        <v>69</v>
      </c>
      <c r="D588" s="10"/>
      <c r="E588" s="10"/>
      <c r="F588" s="17"/>
      <c r="G588" s="17"/>
      <c r="H588" s="40">
        <v>0</v>
      </c>
      <c r="I588" s="43">
        <f t="shared" si="20"/>
        <v>50.45871559633027</v>
      </c>
      <c r="K588" s="2">
        <v>545</v>
      </c>
    </row>
    <row r="589" spans="2:11" ht="12.75">
      <c r="B589" s="6"/>
      <c r="H589" s="5">
        <f t="shared" si="22"/>
        <v>0</v>
      </c>
      <c r="I589" s="21">
        <f t="shared" si="20"/>
        <v>0</v>
      </c>
      <c r="K589" s="2">
        <v>545</v>
      </c>
    </row>
    <row r="590" spans="2:11" ht="12.75">
      <c r="B590" s="6"/>
      <c r="H590" s="5">
        <f t="shared" si="22"/>
        <v>0</v>
      </c>
      <c r="I590" s="21">
        <f t="shared" si="20"/>
        <v>0</v>
      </c>
      <c r="K590" s="2">
        <v>545</v>
      </c>
    </row>
    <row r="591" spans="2:11" ht="12.75">
      <c r="B591" s="6"/>
      <c r="H591" s="5">
        <f t="shared" si="22"/>
        <v>0</v>
      </c>
      <c r="I591" s="21">
        <f t="shared" si="20"/>
        <v>0</v>
      </c>
      <c r="K591" s="2">
        <v>545</v>
      </c>
    </row>
    <row r="592" spans="2:11" ht="12.75">
      <c r="B592" s="6">
        <v>5000</v>
      </c>
      <c r="C592" s="1" t="s">
        <v>263</v>
      </c>
      <c r="D592" s="11" t="s">
        <v>79</v>
      </c>
      <c r="E592" s="1" t="s">
        <v>89</v>
      </c>
      <c r="F592" s="26" t="s">
        <v>264</v>
      </c>
      <c r="G592" s="26" t="s">
        <v>151</v>
      </c>
      <c r="H592" s="5">
        <f t="shared" si="22"/>
        <v>-5000</v>
      </c>
      <c r="I592" s="21">
        <f t="shared" si="20"/>
        <v>9.174311926605505</v>
      </c>
      <c r="K592" s="2">
        <v>545</v>
      </c>
    </row>
    <row r="593" spans="1:11" s="44" customFormat="1" ht="12.75">
      <c r="A593" s="10"/>
      <c r="B593" s="189">
        <v>5000</v>
      </c>
      <c r="C593" s="10" t="s">
        <v>114</v>
      </c>
      <c r="D593" s="10"/>
      <c r="E593" s="10"/>
      <c r="F593" s="17"/>
      <c r="G593" s="17"/>
      <c r="H593" s="40">
        <v>0</v>
      </c>
      <c r="I593" s="43">
        <f t="shared" si="20"/>
        <v>9.174311926605505</v>
      </c>
      <c r="K593" s="2">
        <v>545</v>
      </c>
    </row>
    <row r="594" spans="2:11" ht="12.75">
      <c r="B594" s="6"/>
      <c r="H594" s="5">
        <f t="shared" si="22"/>
        <v>0</v>
      </c>
      <c r="I594" s="21">
        <f t="shared" si="20"/>
        <v>0</v>
      </c>
      <c r="K594" s="2">
        <v>545</v>
      </c>
    </row>
    <row r="595" spans="2:11" ht="12.75">
      <c r="B595" s="6"/>
      <c r="H595" s="5">
        <f t="shared" si="22"/>
        <v>0</v>
      </c>
      <c r="I595" s="21">
        <f t="shared" si="20"/>
        <v>0</v>
      </c>
      <c r="K595" s="2">
        <v>545</v>
      </c>
    </row>
    <row r="596" spans="2:11" ht="12.75">
      <c r="B596" s="6">
        <v>900</v>
      </c>
      <c r="C596" s="1" t="s">
        <v>83</v>
      </c>
      <c r="D596" s="11" t="s">
        <v>79</v>
      </c>
      <c r="E596" s="1" t="s">
        <v>84</v>
      </c>
      <c r="F596" s="26" t="s">
        <v>261</v>
      </c>
      <c r="G596" s="26" t="s">
        <v>151</v>
      </c>
      <c r="H596" s="5">
        <f t="shared" si="22"/>
        <v>-900</v>
      </c>
      <c r="I596" s="21">
        <f t="shared" si="20"/>
        <v>1.651376146788991</v>
      </c>
      <c r="K596" s="2">
        <v>545</v>
      </c>
    </row>
    <row r="597" spans="2:11" ht="12.75">
      <c r="B597" s="6">
        <v>3400</v>
      </c>
      <c r="C597" s="1" t="s">
        <v>83</v>
      </c>
      <c r="D597" s="11" t="s">
        <v>79</v>
      </c>
      <c r="E597" s="1" t="s">
        <v>84</v>
      </c>
      <c r="F597" s="26" t="s">
        <v>261</v>
      </c>
      <c r="G597" s="26" t="s">
        <v>152</v>
      </c>
      <c r="H597" s="5">
        <f t="shared" si="22"/>
        <v>-4300</v>
      </c>
      <c r="I597" s="21">
        <f t="shared" si="20"/>
        <v>6.238532110091743</v>
      </c>
      <c r="K597" s="2">
        <v>545</v>
      </c>
    </row>
    <row r="598" spans="2:11" ht="12.75">
      <c r="B598" s="6">
        <v>1450</v>
      </c>
      <c r="C598" s="1" t="s">
        <v>83</v>
      </c>
      <c r="D598" s="11" t="s">
        <v>79</v>
      </c>
      <c r="E598" s="1" t="s">
        <v>84</v>
      </c>
      <c r="F598" s="26" t="s">
        <v>261</v>
      </c>
      <c r="G598" s="26" t="s">
        <v>153</v>
      </c>
      <c r="H598" s="5">
        <f t="shared" si="22"/>
        <v>-5750</v>
      </c>
      <c r="I598" s="21">
        <f t="shared" si="20"/>
        <v>2.6605504587155964</v>
      </c>
      <c r="K598" s="2">
        <v>545</v>
      </c>
    </row>
    <row r="599" spans="2:11" ht="12.75">
      <c r="B599" s="6">
        <v>3500</v>
      </c>
      <c r="C599" s="1" t="s">
        <v>83</v>
      </c>
      <c r="D599" s="11" t="s">
        <v>79</v>
      </c>
      <c r="E599" s="1" t="s">
        <v>84</v>
      </c>
      <c r="F599" s="26" t="s">
        <v>261</v>
      </c>
      <c r="G599" s="26" t="s">
        <v>154</v>
      </c>
      <c r="H599" s="5">
        <f t="shared" si="22"/>
        <v>-9250</v>
      </c>
      <c r="I599" s="21">
        <f t="shared" si="20"/>
        <v>6.422018348623853</v>
      </c>
      <c r="K599" s="2">
        <v>545</v>
      </c>
    </row>
    <row r="600" spans="1:11" s="44" customFormat="1" ht="12.75">
      <c r="A600" s="10"/>
      <c r="B600" s="189">
        <f>SUM(B596:B599)</f>
        <v>9250</v>
      </c>
      <c r="C600" s="10"/>
      <c r="D600" s="10"/>
      <c r="E600" s="10" t="s">
        <v>84</v>
      </c>
      <c r="F600" s="17"/>
      <c r="G600" s="17"/>
      <c r="H600" s="40">
        <v>0</v>
      </c>
      <c r="I600" s="43">
        <f t="shared" si="20"/>
        <v>16.972477064220183</v>
      </c>
      <c r="K600" s="2">
        <v>545</v>
      </c>
    </row>
    <row r="601" spans="2:11" ht="12.75">
      <c r="B601" s="6"/>
      <c r="H601" s="5">
        <f t="shared" si="22"/>
        <v>0</v>
      </c>
      <c r="I601" s="21">
        <f t="shared" si="20"/>
        <v>0</v>
      </c>
      <c r="K601" s="2">
        <v>545</v>
      </c>
    </row>
    <row r="602" spans="2:11" ht="12.75">
      <c r="B602" s="6"/>
      <c r="H602" s="5">
        <f t="shared" si="22"/>
        <v>0</v>
      </c>
      <c r="I602" s="21">
        <f t="shared" si="20"/>
        <v>0</v>
      </c>
      <c r="K602" s="2">
        <v>545</v>
      </c>
    </row>
    <row r="603" spans="2:11" ht="12.75">
      <c r="B603" s="6">
        <v>3000</v>
      </c>
      <c r="C603" s="1" t="s">
        <v>144</v>
      </c>
      <c r="D603" s="11" t="s">
        <v>79</v>
      </c>
      <c r="E603" s="1" t="s">
        <v>89</v>
      </c>
      <c r="F603" s="26" t="s">
        <v>261</v>
      </c>
      <c r="G603" s="26" t="s">
        <v>151</v>
      </c>
      <c r="H603" s="5">
        <f t="shared" si="22"/>
        <v>-3000</v>
      </c>
      <c r="I603" s="21">
        <f t="shared" si="20"/>
        <v>5.504587155963303</v>
      </c>
      <c r="K603" s="2">
        <v>545</v>
      </c>
    </row>
    <row r="604" spans="2:11" ht="12.75">
      <c r="B604" s="6">
        <v>5000</v>
      </c>
      <c r="C604" s="1" t="s">
        <v>144</v>
      </c>
      <c r="D604" s="11" t="s">
        <v>79</v>
      </c>
      <c r="E604" s="1" t="s">
        <v>89</v>
      </c>
      <c r="F604" s="26" t="s">
        <v>265</v>
      </c>
      <c r="G604" s="26" t="s">
        <v>152</v>
      </c>
      <c r="H604" s="5">
        <f t="shared" si="22"/>
        <v>-8000</v>
      </c>
      <c r="I604" s="21">
        <f t="shared" si="20"/>
        <v>9.174311926605505</v>
      </c>
      <c r="K604" s="2">
        <v>545</v>
      </c>
    </row>
    <row r="605" spans="2:11" ht="12.75">
      <c r="B605" s="6">
        <v>5000</v>
      </c>
      <c r="C605" s="1" t="s">
        <v>144</v>
      </c>
      <c r="D605" s="11" t="s">
        <v>79</v>
      </c>
      <c r="E605" s="1" t="s">
        <v>89</v>
      </c>
      <c r="F605" s="26" t="s">
        <v>266</v>
      </c>
      <c r="G605" s="26" t="s">
        <v>153</v>
      </c>
      <c r="H605" s="5">
        <f t="shared" si="22"/>
        <v>-13000</v>
      </c>
      <c r="I605" s="21">
        <f t="shared" si="20"/>
        <v>9.174311926605505</v>
      </c>
      <c r="K605" s="2">
        <v>545</v>
      </c>
    </row>
    <row r="606" spans="1:11" s="44" customFormat="1" ht="12.75">
      <c r="A606" s="10"/>
      <c r="B606" s="189">
        <f>SUM(B603:B605)</f>
        <v>13000</v>
      </c>
      <c r="C606" s="10" t="s">
        <v>144</v>
      </c>
      <c r="D606" s="10"/>
      <c r="E606" s="10"/>
      <c r="F606" s="17"/>
      <c r="G606" s="17"/>
      <c r="H606" s="40">
        <v>0</v>
      </c>
      <c r="I606" s="43">
        <f t="shared" si="20"/>
        <v>23.853211009174313</v>
      </c>
      <c r="K606" s="2">
        <v>545</v>
      </c>
    </row>
    <row r="607" spans="2:11" ht="12.75">
      <c r="B607" s="6"/>
      <c r="H607" s="5">
        <f t="shared" si="22"/>
        <v>0</v>
      </c>
      <c r="I607" s="21">
        <f t="shared" si="20"/>
        <v>0</v>
      </c>
      <c r="K607" s="2">
        <v>545</v>
      </c>
    </row>
    <row r="608" spans="2:11" ht="12.75">
      <c r="B608" s="6"/>
      <c r="H608" s="5">
        <f t="shared" si="22"/>
        <v>0</v>
      </c>
      <c r="I608" s="21">
        <f t="shared" si="20"/>
        <v>0</v>
      </c>
      <c r="K608" s="2">
        <v>545</v>
      </c>
    </row>
    <row r="609" spans="2:11" ht="12.75">
      <c r="B609" s="6"/>
      <c r="H609" s="5">
        <f t="shared" si="22"/>
        <v>0</v>
      </c>
      <c r="I609" s="21">
        <f t="shared" si="20"/>
        <v>0</v>
      </c>
      <c r="K609" s="2">
        <v>545</v>
      </c>
    </row>
    <row r="610" spans="2:11" ht="12.75">
      <c r="B610" s="6">
        <v>2000</v>
      </c>
      <c r="C610" s="1" t="s">
        <v>88</v>
      </c>
      <c r="D610" s="11" t="s">
        <v>79</v>
      </c>
      <c r="E610" s="1" t="s">
        <v>89</v>
      </c>
      <c r="F610" s="26" t="s">
        <v>261</v>
      </c>
      <c r="G610" s="26" t="s">
        <v>151</v>
      </c>
      <c r="H610" s="5">
        <f t="shared" si="22"/>
        <v>-2000</v>
      </c>
      <c r="I610" s="21">
        <f aca="true" t="shared" si="23" ref="I610:I659">+B610/K610</f>
        <v>3.669724770642202</v>
      </c>
      <c r="K610" s="2">
        <v>545</v>
      </c>
    </row>
    <row r="611" spans="2:11" ht="12.75">
      <c r="B611" s="6">
        <v>2000</v>
      </c>
      <c r="C611" s="1" t="s">
        <v>88</v>
      </c>
      <c r="D611" s="11" t="s">
        <v>79</v>
      </c>
      <c r="E611" s="1" t="s">
        <v>89</v>
      </c>
      <c r="F611" s="26" t="s">
        <v>261</v>
      </c>
      <c r="G611" s="26" t="s">
        <v>152</v>
      </c>
      <c r="H611" s="5">
        <f t="shared" si="22"/>
        <v>-4000</v>
      </c>
      <c r="I611" s="21">
        <f t="shared" si="23"/>
        <v>3.669724770642202</v>
      </c>
      <c r="K611" s="2">
        <v>545</v>
      </c>
    </row>
    <row r="612" spans="2:11" ht="12.75">
      <c r="B612" s="6">
        <v>2000</v>
      </c>
      <c r="C612" s="1" t="s">
        <v>88</v>
      </c>
      <c r="D612" s="11" t="s">
        <v>79</v>
      </c>
      <c r="E612" s="1" t="s">
        <v>89</v>
      </c>
      <c r="F612" s="26" t="s">
        <v>261</v>
      </c>
      <c r="G612" s="26" t="s">
        <v>153</v>
      </c>
      <c r="H612" s="5">
        <f t="shared" si="22"/>
        <v>-6000</v>
      </c>
      <c r="I612" s="21">
        <f t="shared" si="23"/>
        <v>3.669724770642202</v>
      </c>
      <c r="K612" s="2">
        <v>545</v>
      </c>
    </row>
    <row r="613" spans="2:11" ht="12.75">
      <c r="B613" s="6">
        <v>2000</v>
      </c>
      <c r="C613" s="1" t="s">
        <v>88</v>
      </c>
      <c r="D613" s="11" t="s">
        <v>79</v>
      </c>
      <c r="E613" s="1" t="s">
        <v>89</v>
      </c>
      <c r="F613" s="26" t="s">
        <v>261</v>
      </c>
      <c r="G613" s="26" t="s">
        <v>154</v>
      </c>
      <c r="H613" s="5">
        <f t="shared" si="22"/>
        <v>-8000</v>
      </c>
      <c r="I613" s="21">
        <f t="shared" si="23"/>
        <v>3.669724770642202</v>
      </c>
      <c r="K613" s="2">
        <v>545</v>
      </c>
    </row>
    <row r="614" spans="1:11" s="44" customFormat="1" ht="12.75">
      <c r="A614" s="10"/>
      <c r="B614" s="189">
        <f>SUM(B610:B613)</f>
        <v>8000</v>
      </c>
      <c r="C614" s="10" t="s">
        <v>88</v>
      </c>
      <c r="D614" s="10"/>
      <c r="E614" s="10"/>
      <c r="F614" s="17"/>
      <c r="G614" s="17"/>
      <c r="H614" s="40">
        <v>0</v>
      </c>
      <c r="I614" s="43">
        <f t="shared" si="23"/>
        <v>14.678899082568808</v>
      </c>
      <c r="K614" s="2">
        <v>545</v>
      </c>
    </row>
    <row r="615" spans="2:11" ht="12.75">
      <c r="B615" s="6"/>
      <c r="H615" s="5">
        <f t="shared" si="22"/>
        <v>0</v>
      </c>
      <c r="I615" s="21">
        <f t="shared" si="23"/>
        <v>0</v>
      </c>
      <c r="K615" s="2">
        <v>545</v>
      </c>
    </row>
    <row r="616" spans="2:11" ht="12.75">
      <c r="B616" s="6"/>
      <c r="H616" s="5">
        <f t="shared" si="22"/>
        <v>0</v>
      </c>
      <c r="I616" s="21">
        <f t="shared" si="23"/>
        <v>0</v>
      </c>
      <c r="K616" s="2">
        <v>545</v>
      </c>
    </row>
    <row r="617" spans="2:11" ht="12.75">
      <c r="B617" s="6"/>
      <c r="H617" s="5">
        <f t="shared" si="22"/>
        <v>0</v>
      </c>
      <c r="I617" s="21">
        <f t="shared" si="23"/>
        <v>0</v>
      </c>
      <c r="K617" s="2">
        <v>545</v>
      </c>
    </row>
    <row r="618" spans="2:11" ht="12.75">
      <c r="B618" s="6"/>
      <c r="H618" s="5">
        <f t="shared" si="22"/>
        <v>0</v>
      </c>
      <c r="I618" s="21">
        <f t="shared" si="23"/>
        <v>0</v>
      </c>
      <c r="K618" s="2">
        <v>545</v>
      </c>
    </row>
    <row r="619" spans="2:11" ht="12.75">
      <c r="B619" s="6">
        <v>2000</v>
      </c>
      <c r="C619" s="1" t="s">
        <v>149</v>
      </c>
      <c r="D619" s="11" t="s">
        <v>79</v>
      </c>
      <c r="E619" s="1" t="s">
        <v>150</v>
      </c>
      <c r="F619" s="26" t="s">
        <v>261</v>
      </c>
      <c r="G619" s="26" t="s">
        <v>152</v>
      </c>
      <c r="H619" s="5">
        <f aca="true" t="shared" si="24" ref="H619:H677">H618-B619</f>
        <v>-2000</v>
      </c>
      <c r="I619" s="21">
        <f t="shared" si="23"/>
        <v>3.669724770642202</v>
      </c>
      <c r="K619" s="2">
        <v>545</v>
      </c>
    </row>
    <row r="620" spans="1:11" s="44" customFormat="1" ht="12.75">
      <c r="A620" s="10"/>
      <c r="B620" s="189">
        <v>2000</v>
      </c>
      <c r="C620" s="10"/>
      <c r="D620" s="10"/>
      <c r="E620" s="10" t="s">
        <v>150</v>
      </c>
      <c r="F620" s="17"/>
      <c r="G620" s="17"/>
      <c r="H620" s="40">
        <v>0</v>
      </c>
      <c r="I620" s="43">
        <f t="shared" si="23"/>
        <v>3.669724770642202</v>
      </c>
      <c r="K620" s="2">
        <v>545</v>
      </c>
    </row>
    <row r="621" spans="2:11" ht="12.75">
      <c r="B621" s="6"/>
      <c r="H621" s="5">
        <f t="shared" si="24"/>
        <v>0</v>
      </c>
      <c r="I621" s="21">
        <f t="shared" si="23"/>
        <v>0</v>
      </c>
      <c r="K621" s="2">
        <v>545</v>
      </c>
    </row>
    <row r="622" spans="2:11" ht="12.75">
      <c r="B622" s="6"/>
      <c r="H622" s="5">
        <v>0</v>
      </c>
      <c r="I622" s="21">
        <f t="shared" si="23"/>
        <v>0</v>
      </c>
      <c r="K622" s="2">
        <v>545</v>
      </c>
    </row>
    <row r="623" spans="2:11" ht="12.75">
      <c r="B623" s="6"/>
      <c r="H623" s="5">
        <f t="shared" si="24"/>
        <v>0</v>
      </c>
      <c r="I623" s="21">
        <f t="shared" si="23"/>
        <v>0</v>
      </c>
      <c r="K623" s="2">
        <v>545</v>
      </c>
    </row>
    <row r="624" spans="1:11" s="44" customFormat="1" ht="12.75">
      <c r="A624" s="10"/>
      <c r="B624" s="189">
        <f>+B633+B638+B645+B650+B658</f>
        <v>41100</v>
      </c>
      <c r="C624" s="58" t="s">
        <v>359</v>
      </c>
      <c r="D624" s="45" t="s">
        <v>360</v>
      </c>
      <c r="E624" s="58" t="s">
        <v>731</v>
      </c>
      <c r="F624" s="17"/>
      <c r="G624" s="17"/>
      <c r="H624" s="40">
        <f t="shared" si="24"/>
        <v>-41100</v>
      </c>
      <c r="I624" s="43">
        <f t="shared" si="23"/>
        <v>75.41284403669725</v>
      </c>
      <c r="K624" s="2">
        <v>545</v>
      </c>
    </row>
    <row r="625" spans="2:11" ht="12.75">
      <c r="B625" s="6"/>
      <c r="H625" s="5">
        <v>0</v>
      </c>
      <c r="I625" s="21">
        <f t="shared" si="23"/>
        <v>0</v>
      </c>
      <c r="K625" s="2">
        <v>545</v>
      </c>
    </row>
    <row r="626" spans="2:11" ht="12.75">
      <c r="B626" s="6"/>
      <c r="H626" s="5">
        <v>0</v>
      </c>
      <c r="I626" s="21">
        <f t="shared" si="23"/>
        <v>0</v>
      </c>
      <c r="K626" s="2">
        <v>545</v>
      </c>
    </row>
    <row r="627" spans="2:11" ht="12.75">
      <c r="B627" s="6">
        <v>2500</v>
      </c>
      <c r="C627" s="11" t="s">
        <v>69</v>
      </c>
      <c r="D627" s="1" t="s">
        <v>79</v>
      </c>
      <c r="E627" s="1" t="s">
        <v>90</v>
      </c>
      <c r="F627" s="46" t="s">
        <v>267</v>
      </c>
      <c r="G627" s="26" t="s">
        <v>192</v>
      </c>
      <c r="H627" s="5">
        <f>H625-B627</f>
        <v>-2500</v>
      </c>
      <c r="I627" s="21">
        <f t="shared" si="23"/>
        <v>4.587155963302752</v>
      </c>
      <c r="K627" s="2">
        <v>545</v>
      </c>
    </row>
    <row r="628" spans="2:11" ht="12.75">
      <c r="B628" s="6">
        <v>2500</v>
      </c>
      <c r="C628" s="1" t="s">
        <v>268</v>
      </c>
      <c r="D628" s="11" t="s">
        <v>79</v>
      </c>
      <c r="E628" s="1" t="s">
        <v>115</v>
      </c>
      <c r="F628" s="26" t="s">
        <v>269</v>
      </c>
      <c r="G628" s="26" t="s">
        <v>194</v>
      </c>
      <c r="H628" s="5">
        <f t="shared" si="24"/>
        <v>-5000</v>
      </c>
      <c r="I628" s="21">
        <f t="shared" si="23"/>
        <v>4.587155963302752</v>
      </c>
      <c r="K628" s="2">
        <v>545</v>
      </c>
    </row>
    <row r="629" spans="2:11" ht="12.75">
      <c r="B629" s="6">
        <v>2500</v>
      </c>
      <c r="C629" s="1" t="s">
        <v>69</v>
      </c>
      <c r="D629" s="11" t="s">
        <v>79</v>
      </c>
      <c r="E629" s="1" t="s">
        <v>115</v>
      </c>
      <c r="F629" s="26" t="s">
        <v>270</v>
      </c>
      <c r="G629" s="26" t="s">
        <v>194</v>
      </c>
      <c r="H629" s="5">
        <f t="shared" si="24"/>
        <v>-7500</v>
      </c>
      <c r="I629" s="21">
        <f t="shared" si="23"/>
        <v>4.587155963302752</v>
      </c>
      <c r="K629" s="2">
        <v>545</v>
      </c>
    </row>
    <row r="630" spans="2:11" ht="12.75">
      <c r="B630" s="6">
        <v>2000</v>
      </c>
      <c r="C630" s="1" t="s">
        <v>69</v>
      </c>
      <c r="D630" s="11" t="s">
        <v>79</v>
      </c>
      <c r="E630" s="1" t="s">
        <v>115</v>
      </c>
      <c r="F630" s="26" t="s">
        <v>271</v>
      </c>
      <c r="G630" s="26" t="s">
        <v>194</v>
      </c>
      <c r="H630" s="5">
        <f t="shared" si="24"/>
        <v>-9500</v>
      </c>
      <c r="I630" s="21">
        <f t="shared" si="23"/>
        <v>3.669724770642202</v>
      </c>
      <c r="K630" s="2">
        <v>545</v>
      </c>
    </row>
    <row r="631" spans="2:11" ht="12.75">
      <c r="B631" s="6">
        <v>2500</v>
      </c>
      <c r="C631" s="1" t="s">
        <v>69</v>
      </c>
      <c r="D631" s="11" t="s">
        <v>79</v>
      </c>
      <c r="E631" s="1" t="s">
        <v>115</v>
      </c>
      <c r="F631" s="26" t="s">
        <v>272</v>
      </c>
      <c r="G631" s="26" t="s">
        <v>273</v>
      </c>
      <c r="H631" s="5">
        <f t="shared" si="24"/>
        <v>-12000</v>
      </c>
      <c r="I631" s="21">
        <f t="shared" si="23"/>
        <v>4.587155963302752</v>
      </c>
      <c r="K631" s="2">
        <v>545</v>
      </c>
    </row>
    <row r="632" spans="2:11" ht="12.75">
      <c r="B632" s="6">
        <v>2500</v>
      </c>
      <c r="C632" s="1" t="s">
        <v>69</v>
      </c>
      <c r="D632" s="11" t="s">
        <v>79</v>
      </c>
      <c r="E632" s="1" t="s">
        <v>115</v>
      </c>
      <c r="F632" s="26" t="s">
        <v>274</v>
      </c>
      <c r="G632" s="26" t="s">
        <v>273</v>
      </c>
      <c r="H632" s="5">
        <f t="shared" si="24"/>
        <v>-14500</v>
      </c>
      <c r="I632" s="21">
        <f t="shared" si="23"/>
        <v>4.587155963302752</v>
      </c>
      <c r="K632" s="2">
        <v>545</v>
      </c>
    </row>
    <row r="633" spans="1:11" s="44" customFormat="1" ht="12.75">
      <c r="A633" s="10"/>
      <c r="B633" s="189">
        <f>SUM(B627:B632)</f>
        <v>14500</v>
      </c>
      <c r="C633" s="10" t="s">
        <v>69</v>
      </c>
      <c r="D633" s="10"/>
      <c r="E633" s="10"/>
      <c r="F633" s="17"/>
      <c r="G633" s="17"/>
      <c r="H633" s="40">
        <v>0</v>
      </c>
      <c r="I633" s="43">
        <f t="shared" si="23"/>
        <v>26.605504587155963</v>
      </c>
      <c r="K633" s="2">
        <v>545</v>
      </c>
    </row>
    <row r="634" spans="2:11" ht="12.75">
      <c r="B634" s="6"/>
      <c r="H634" s="5">
        <f t="shared" si="24"/>
        <v>0</v>
      </c>
      <c r="I634" s="21">
        <f t="shared" si="23"/>
        <v>0</v>
      </c>
      <c r="K634" s="2">
        <v>545</v>
      </c>
    </row>
    <row r="635" spans="2:11" ht="12.75">
      <c r="B635" s="6"/>
      <c r="H635" s="5">
        <f t="shared" si="24"/>
        <v>0</v>
      </c>
      <c r="I635" s="21">
        <f t="shared" si="23"/>
        <v>0</v>
      </c>
      <c r="K635" s="2">
        <v>545</v>
      </c>
    </row>
    <row r="636" spans="2:11" ht="12.75">
      <c r="B636" s="6">
        <v>2000</v>
      </c>
      <c r="C636" s="1" t="s">
        <v>139</v>
      </c>
      <c r="D636" s="11" t="s">
        <v>79</v>
      </c>
      <c r="E636" s="1" t="s">
        <v>89</v>
      </c>
      <c r="F636" s="26" t="s">
        <v>275</v>
      </c>
      <c r="G636" s="26" t="s">
        <v>189</v>
      </c>
      <c r="H636" s="5">
        <f t="shared" si="24"/>
        <v>-2000</v>
      </c>
      <c r="I636" s="21">
        <f t="shared" si="23"/>
        <v>3.669724770642202</v>
      </c>
      <c r="K636" s="2">
        <v>545</v>
      </c>
    </row>
    <row r="637" spans="2:11" ht="12.75">
      <c r="B637" s="6">
        <v>3800</v>
      </c>
      <c r="C637" s="1" t="s">
        <v>142</v>
      </c>
      <c r="D637" s="11" t="s">
        <v>79</v>
      </c>
      <c r="E637" s="1" t="s">
        <v>89</v>
      </c>
      <c r="F637" s="26" t="s">
        <v>276</v>
      </c>
      <c r="G637" s="26" t="s">
        <v>273</v>
      </c>
      <c r="H637" s="5">
        <f t="shared" si="24"/>
        <v>-5800</v>
      </c>
      <c r="I637" s="21">
        <f t="shared" si="23"/>
        <v>6.972477064220183</v>
      </c>
      <c r="K637" s="2">
        <v>545</v>
      </c>
    </row>
    <row r="638" spans="1:11" s="44" customFormat="1" ht="12.75">
      <c r="A638" s="10"/>
      <c r="B638" s="189">
        <f>SUM(B636:B637)</f>
        <v>5800</v>
      </c>
      <c r="C638" s="10" t="s">
        <v>114</v>
      </c>
      <c r="D638" s="10"/>
      <c r="E638" s="10"/>
      <c r="F638" s="17"/>
      <c r="G638" s="17"/>
      <c r="H638" s="40">
        <v>0</v>
      </c>
      <c r="I638" s="43">
        <f t="shared" si="23"/>
        <v>10.642201834862385</v>
      </c>
      <c r="K638" s="2">
        <v>545</v>
      </c>
    </row>
    <row r="639" spans="2:11" ht="12.75">
      <c r="B639" s="277"/>
      <c r="H639" s="5">
        <f t="shared" si="24"/>
        <v>0</v>
      </c>
      <c r="I639" s="21">
        <f t="shared" si="23"/>
        <v>0</v>
      </c>
      <c r="K639" s="2">
        <v>545</v>
      </c>
    </row>
    <row r="640" spans="2:11" ht="12.75">
      <c r="B640" s="6"/>
      <c r="H640" s="5">
        <f t="shared" si="24"/>
        <v>0</v>
      </c>
      <c r="I640" s="21">
        <f t="shared" si="23"/>
        <v>0</v>
      </c>
      <c r="K640" s="2">
        <v>545</v>
      </c>
    </row>
    <row r="641" spans="2:11" ht="12.75">
      <c r="B641" s="6">
        <v>900</v>
      </c>
      <c r="C641" s="1" t="s">
        <v>83</v>
      </c>
      <c r="D641" s="11" t="s">
        <v>79</v>
      </c>
      <c r="E641" s="1" t="s">
        <v>84</v>
      </c>
      <c r="F641" s="26" t="s">
        <v>277</v>
      </c>
      <c r="G641" s="26" t="s">
        <v>189</v>
      </c>
      <c r="H641" s="5">
        <f t="shared" si="24"/>
        <v>-900</v>
      </c>
      <c r="I641" s="21">
        <f t="shared" si="23"/>
        <v>1.651376146788991</v>
      </c>
      <c r="K641" s="2">
        <v>545</v>
      </c>
    </row>
    <row r="642" spans="2:11" ht="12.75">
      <c r="B642" s="6">
        <v>1100</v>
      </c>
      <c r="C642" s="1" t="s">
        <v>83</v>
      </c>
      <c r="D642" s="11" t="s">
        <v>79</v>
      </c>
      <c r="E642" s="1" t="s">
        <v>84</v>
      </c>
      <c r="F642" s="26" t="s">
        <v>277</v>
      </c>
      <c r="G642" s="26" t="s">
        <v>192</v>
      </c>
      <c r="H642" s="5">
        <f t="shared" si="24"/>
        <v>-2000</v>
      </c>
      <c r="I642" s="21">
        <f t="shared" si="23"/>
        <v>2.018348623853211</v>
      </c>
      <c r="K642" s="2">
        <v>545</v>
      </c>
    </row>
    <row r="643" spans="2:11" ht="12.75">
      <c r="B643" s="6">
        <v>1100</v>
      </c>
      <c r="C643" s="1" t="s">
        <v>83</v>
      </c>
      <c r="D643" s="11" t="s">
        <v>79</v>
      </c>
      <c r="E643" s="1" t="s">
        <v>84</v>
      </c>
      <c r="F643" s="26" t="s">
        <v>277</v>
      </c>
      <c r="G643" s="26" t="s">
        <v>194</v>
      </c>
      <c r="H643" s="5">
        <f t="shared" si="24"/>
        <v>-3100</v>
      </c>
      <c r="I643" s="21">
        <f t="shared" si="23"/>
        <v>2.018348623853211</v>
      </c>
      <c r="K643" s="2">
        <v>545</v>
      </c>
    </row>
    <row r="644" spans="2:11" ht="12.75">
      <c r="B644" s="6">
        <v>700</v>
      </c>
      <c r="C644" s="1" t="s">
        <v>83</v>
      </c>
      <c r="D644" s="11" t="s">
        <v>79</v>
      </c>
      <c r="E644" s="1" t="s">
        <v>84</v>
      </c>
      <c r="F644" s="26" t="s">
        <v>277</v>
      </c>
      <c r="G644" s="26" t="s">
        <v>273</v>
      </c>
      <c r="H644" s="5">
        <f t="shared" si="24"/>
        <v>-3800</v>
      </c>
      <c r="I644" s="21">
        <f t="shared" si="23"/>
        <v>1.2844036697247707</v>
      </c>
      <c r="K644" s="2">
        <v>545</v>
      </c>
    </row>
    <row r="645" spans="1:11" s="44" customFormat="1" ht="12.75">
      <c r="A645" s="10"/>
      <c r="B645" s="189">
        <f>SUM(B641:B644)</f>
        <v>3800</v>
      </c>
      <c r="C645" s="10"/>
      <c r="D645" s="10"/>
      <c r="E645" s="10" t="s">
        <v>84</v>
      </c>
      <c r="F645" s="17"/>
      <c r="G645" s="17"/>
      <c r="H645" s="40">
        <v>0</v>
      </c>
      <c r="I645" s="43">
        <f t="shared" si="23"/>
        <v>6.972477064220183</v>
      </c>
      <c r="K645" s="2">
        <v>545</v>
      </c>
    </row>
    <row r="646" spans="2:11" ht="12.75">
      <c r="B646" s="6"/>
      <c r="H646" s="5">
        <f t="shared" si="24"/>
        <v>0</v>
      </c>
      <c r="I646" s="21">
        <f t="shared" si="23"/>
        <v>0</v>
      </c>
      <c r="K646" s="2">
        <v>545</v>
      </c>
    </row>
    <row r="647" spans="2:11" ht="12.75">
      <c r="B647" s="6"/>
      <c r="H647" s="5">
        <f t="shared" si="24"/>
        <v>0</v>
      </c>
      <c r="I647" s="21">
        <f t="shared" si="23"/>
        <v>0</v>
      </c>
      <c r="K647" s="2">
        <v>545</v>
      </c>
    </row>
    <row r="648" spans="2:11" ht="12.75">
      <c r="B648" s="6"/>
      <c r="H648" s="5">
        <f t="shared" si="24"/>
        <v>0</v>
      </c>
      <c r="I648" s="21">
        <f t="shared" si="23"/>
        <v>0</v>
      </c>
      <c r="K648" s="2">
        <v>545</v>
      </c>
    </row>
    <row r="649" spans="2:11" ht="12.75">
      <c r="B649" s="6">
        <v>9000</v>
      </c>
      <c r="C649" s="1" t="s">
        <v>730</v>
      </c>
      <c r="D649" s="11" t="s">
        <v>79</v>
      </c>
      <c r="E649" s="1" t="s">
        <v>89</v>
      </c>
      <c r="F649" s="26" t="s">
        <v>278</v>
      </c>
      <c r="G649" s="26" t="s">
        <v>273</v>
      </c>
      <c r="H649" s="5">
        <f t="shared" si="24"/>
        <v>-9000</v>
      </c>
      <c r="I649" s="21">
        <f t="shared" si="23"/>
        <v>16.513761467889907</v>
      </c>
      <c r="K649" s="2">
        <v>545</v>
      </c>
    </row>
    <row r="650" spans="1:11" s="44" customFormat="1" ht="12.75">
      <c r="A650" s="10"/>
      <c r="B650" s="189">
        <v>9000</v>
      </c>
      <c r="C650" s="10" t="s">
        <v>144</v>
      </c>
      <c r="D650" s="10"/>
      <c r="E650" s="10"/>
      <c r="F650" s="17"/>
      <c r="G650" s="17"/>
      <c r="H650" s="40">
        <v>0</v>
      </c>
      <c r="I650" s="43">
        <f t="shared" si="23"/>
        <v>16.513761467889907</v>
      </c>
      <c r="K650" s="2">
        <v>545</v>
      </c>
    </row>
    <row r="651" spans="2:11" ht="12.75">
      <c r="B651" s="6"/>
      <c r="H651" s="5">
        <f t="shared" si="24"/>
        <v>0</v>
      </c>
      <c r="I651" s="21">
        <f t="shared" si="23"/>
        <v>0</v>
      </c>
      <c r="K651" s="2">
        <v>545</v>
      </c>
    </row>
    <row r="652" spans="2:11" ht="12.75">
      <c r="B652" s="6"/>
      <c r="H652" s="5">
        <f t="shared" si="24"/>
        <v>0</v>
      </c>
      <c r="I652" s="21">
        <f t="shared" si="23"/>
        <v>0</v>
      </c>
      <c r="K652" s="2">
        <v>545</v>
      </c>
    </row>
    <row r="653" spans="2:11" ht="12.75">
      <c r="B653" s="6"/>
      <c r="H653" s="5">
        <f t="shared" si="24"/>
        <v>0</v>
      </c>
      <c r="I653" s="21">
        <f t="shared" si="23"/>
        <v>0</v>
      </c>
      <c r="K653" s="2">
        <v>545</v>
      </c>
    </row>
    <row r="654" spans="2:11" ht="12.75">
      <c r="B654" s="6">
        <v>2000</v>
      </c>
      <c r="C654" s="1" t="s">
        <v>88</v>
      </c>
      <c r="D654" s="11" t="s">
        <v>79</v>
      </c>
      <c r="E654" s="1" t="s">
        <v>89</v>
      </c>
      <c r="F654" s="26" t="s">
        <v>277</v>
      </c>
      <c r="G654" s="26" t="s">
        <v>189</v>
      </c>
      <c r="H654" s="5">
        <f t="shared" si="24"/>
        <v>-2000</v>
      </c>
      <c r="I654" s="21">
        <f t="shared" si="23"/>
        <v>3.669724770642202</v>
      </c>
      <c r="K654" s="2">
        <v>545</v>
      </c>
    </row>
    <row r="655" spans="2:11" ht="12.75">
      <c r="B655" s="6">
        <v>2000</v>
      </c>
      <c r="C655" s="1" t="s">
        <v>88</v>
      </c>
      <c r="D655" s="11" t="s">
        <v>79</v>
      </c>
      <c r="E655" s="1" t="s">
        <v>89</v>
      </c>
      <c r="F655" s="26" t="s">
        <v>277</v>
      </c>
      <c r="G655" s="26" t="s">
        <v>192</v>
      </c>
      <c r="H655" s="5">
        <f t="shared" si="24"/>
        <v>-4000</v>
      </c>
      <c r="I655" s="21">
        <f t="shared" si="23"/>
        <v>3.669724770642202</v>
      </c>
      <c r="K655" s="2">
        <v>545</v>
      </c>
    </row>
    <row r="656" spans="2:11" ht="12.75">
      <c r="B656" s="6">
        <v>2000</v>
      </c>
      <c r="C656" s="1" t="s">
        <v>88</v>
      </c>
      <c r="D656" s="11" t="s">
        <v>79</v>
      </c>
      <c r="E656" s="1" t="s">
        <v>89</v>
      </c>
      <c r="F656" s="26" t="s">
        <v>277</v>
      </c>
      <c r="G656" s="26" t="s">
        <v>194</v>
      </c>
      <c r="H656" s="5">
        <f t="shared" si="24"/>
        <v>-6000</v>
      </c>
      <c r="I656" s="21">
        <f t="shared" si="23"/>
        <v>3.669724770642202</v>
      </c>
      <c r="K656" s="2">
        <v>545</v>
      </c>
    </row>
    <row r="657" spans="2:11" ht="12.75">
      <c r="B657" s="6">
        <v>2000</v>
      </c>
      <c r="C657" s="1" t="s">
        <v>88</v>
      </c>
      <c r="D657" s="11" t="s">
        <v>79</v>
      </c>
      <c r="E657" s="1" t="s">
        <v>89</v>
      </c>
      <c r="F657" s="26" t="s">
        <v>277</v>
      </c>
      <c r="G657" s="26" t="s">
        <v>273</v>
      </c>
      <c r="H657" s="5">
        <f t="shared" si="24"/>
        <v>-8000</v>
      </c>
      <c r="I657" s="21">
        <f t="shared" si="23"/>
        <v>3.669724770642202</v>
      </c>
      <c r="K657" s="2">
        <v>545</v>
      </c>
    </row>
    <row r="658" spans="1:11" s="44" customFormat="1" ht="12.75">
      <c r="A658" s="10"/>
      <c r="B658" s="281">
        <f>SUM(B654:B657)</f>
        <v>8000</v>
      </c>
      <c r="C658" s="10" t="s">
        <v>88</v>
      </c>
      <c r="D658" s="10"/>
      <c r="E658" s="10"/>
      <c r="F658" s="17"/>
      <c r="G658" s="17"/>
      <c r="H658" s="40">
        <v>0</v>
      </c>
      <c r="I658" s="43">
        <f t="shared" si="23"/>
        <v>14.678899082568808</v>
      </c>
      <c r="K658" s="2">
        <v>545</v>
      </c>
    </row>
    <row r="659" spans="2:11" ht="12.75">
      <c r="B659" s="277"/>
      <c r="H659" s="5">
        <f t="shared" si="24"/>
        <v>0</v>
      </c>
      <c r="I659" s="21">
        <f t="shared" si="23"/>
        <v>0</v>
      </c>
      <c r="K659" s="2">
        <v>545</v>
      </c>
    </row>
    <row r="660" spans="2:11" ht="12.75">
      <c r="B660" s="6"/>
      <c r="H660" s="5">
        <v>0</v>
      </c>
      <c r="I660" s="21">
        <f aca="true" t="shared" si="25" ref="I660:I721">+B660/K660</f>
        <v>0</v>
      </c>
      <c r="K660" s="2">
        <v>545</v>
      </c>
    </row>
    <row r="661" spans="2:11" ht="12.75">
      <c r="B661" s="6"/>
      <c r="H661" s="5">
        <f t="shared" si="24"/>
        <v>0</v>
      </c>
      <c r="I661" s="21">
        <f t="shared" si="25"/>
        <v>0</v>
      </c>
      <c r="K661" s="2">
        <v>545</v>
      </c>
    </row>
    <row r="662" spans="1:11" s="44" customFormat="1" ht="12.75">
      <c r="A662" s="10"/>
      <c r="B662" s="48">
        <f>+B678+B685+B704+B711+B718</f>
        <v>138100</v>
      </c>
      <c r="C662" s="58" t="s">
        <v>733</v>
      </c>
      <c r="D662" s="45" t="s">
        <v>360</v>
      </c>
      <c r="E662" s="58" t="s">
        <v>732</v>
      </c>
      <c r="F662" s="17"/>
      <c r="G662" s="17"/>
      <c r="H662" s="40"/>
      <c r="I662" s="43">
        <f t="shared" si="25"/>
        <v>253.39449541284404</v>
      </c>
      <c r="K662" s="2">
        <v>545</v>
      </c>
    </row>
    <row r="663" spans="2:11" ht="12.75">
      <c r="B663" s="6"/>
      <c r="H663" s="28">
        <v>0</v>
      </c>
      <c r="I663" s="21">
        <f t="shared" si="25"/>
        <v>0</v>
      </c>
      <c r="K663" s="2">
        <v>545</v>
      </c>
    </row>
    <row r="664" spans="2:11" ht="12.75">
      <c r="B664" s="277">
        <v>5000</v>
      </c>
      <c r="C664" s="11" t="s">
        <v>69</v>
      </c>
      <c r="D664" s="1" t="s">
        <v>79</v>
      </c>
      <c r="E664" s="1" t="s">
        <v>131</v>
      </c>
      <c r="F664" s="46" t="s">
        <v>280</v>
      </c>
      <c r="G664" s="26" t="s">
        <v>197</v>
      </c>
      <c r="H664" s="28">
        <f t="shared" si="24"/>
        <v>-5000</v>
      </c>
      <c r="I664" s="21">
        <f t="shared" si="25"/>
        <v>9.174311926605505</v>
      </c>
      <c r="K664" s="2">
        <v>545</v>
      </c>
    </row>
    <row r="665" spans="2:11" ht="12.75">
      <c r="B665" s="6">
        <v>2500</v>
      </c>
      <c r="C665" s="11" t="s">
        <v>69</v>
      </c>
      <c r="D665" s="1" t="s">
        <v>79</v>
      </c>
      <c r="E665" s="1" t="s">
        <v>101</v>
      </c>
      <c r="F665" s="46" t="s">
        <v>281</v>
      </c>
      <c r="G665" s="26" t="s">
        <v>282</v>
      </c>
      <c r="H665" s="5">
        <f t="shared" si="24"/>
        <v>-7500</v>
      </c>
      <c r="I665" s="21">
        <f t="shared" si="25"/>
        <v>4.587155963302752</v>
      </c>
      <c r="K665" s="2">
        <v>545</v>
      </c>
    </row>
    <row r="666" spans="2:11" ht="12.75">
      <c r="B666" s="6">
        <v>2500</v>
      </c>
      <c r="C666" s="11" t="s">
        <v>69</v>
      </c>
      <c r="D666" s="1" t="s">
        <v>79</v>
      </c>
      <c r="E666" s="1" t="s">
        <v>90</v>
      </c>
      <c r="F666" s="46" t="s">
        <v>283</v>
      </c>
      <c r="G666" s="26" t="s">
        <v>282</v>
      </c>
      <c r="H666" s="5">
        <f t="shared" si="24"/>
        <v>-10000</v>
      </c>
      <c r="I666" s="21">
        <f t="shared" si="25"/>
        <v>4.587155963302752</v>
      </c>
      <c r="K666" s="2">
        <v>545</v>
      </c>
    </row>
    <row r="667" spans="2:11" ht="12.75">
      <c r="B667" s="6">
        <v>4000</v>
      </c>
      <c r="C667" s="11" t="s">
        <v>69</v>
      </c>
      <c r="D667" s="1" t="s">
        <v>79</v>
      </c>
      <c r="E667" s="1" t="s">
        <v>93</v>
      </c>
      <c r="F667" s="46" t="s">
        <v>284</v>
      </c>
      <c r="G667" s="26" t="s">
        <v>282</v>
      </c>
      <c r="H667" s="5">
        <f t="shared" si="24"/>
        <v>-14000</v>
      </c>
      <c r="I667" s="21">
        <f t="shared" si="25"/>
        <v>7.339449541284404</v>
      </c>
      <c r="K667" s="2">
        <v>545</v>
      </c>
    </row>
    <row r="668" spans="2:11" ht="12.75">
      <c r="B668" s="6">
        <v>5000</v>
      </c>
      <c r="C668" s="11" t="s">
        <v>69</v>
      </c>
      <c r="D668" s="1" t="s">
        <v>79</v>
      </c>
      <c r="E668" s="1" t="s">
        <v>101</v>
      </c>
      <c r="F668" s="46" t="s">
        <v>285</v>
      </c>
      <c r="G668" s="26" t="s">
        <v>286</v>
      </c>
      <c r="H668" s="5">
        <f t="shared" si="24"/>
        <v>-19000</v>
      </c>
      <c r="I668" s="21">
        <f t="shared" si="25"/>
        <v>9.174311926605505</v>
      </c>
      <c r="K668" s="2">
        <v>545</v>
      </c>
    </row>
    <row r="669" spans="2:11" ht="12.75">
      <c r="B669" s="6">
        <v>2000</v>
      </c>
      <c r="C669" s="11" t="s">
        <v>69</v>
      </c>
      <c r="D669" s="1" t="s">
        <v>79</v>
      </c>
      <c r="E669" s="1" t="s">
        <v>93</v>
      </c>
      <c r="F669" s="46" t="s">
        <v>287</v>
      </c>
      <c r="G669" s="26" t="s">
        <v>286</v>
      </c>
      <c r="H669" s="5">
        <f t="shared" si="24"/>
        <v>-21000</v>
      </c>
      <c r="I669" s="21">
        <f t="shared" si="25"/>
        <v>3.669724770642202</v>
      </c>
      <c r="K669" s="2">
        <v>545</v>
      </c>
    </row>
    <row r="670" spans="2:11" ht="12.75">
      <c r="B670" s="6">
        <v>2500</v>
      </c>
      <c r="C670" s="11" t="s">
        <v>69</v>
      </c>
      <c r="D670" s="1" t="s">
        <v>79</v>
      </c>
      <c r="E670" s="1" t="s">
        <v>227</v>
      </c>
      <c r="F670" s="46" t="s">
        <v>288</v>
      </c>
      <c r="G670" s="26" t="s">
        <v>289</v>
      </c>
      <c r="H670" s="5">
        <f t="shared" si="24"/>
        <v>-23500</v>
      </c>
      <c r="I670" s="21">
        <f t="shared" si="25"/>
        <v>4.587155963302752</v>
      </c>
      <c r="K670" s="2">
        <v>545</v>
      </c>
    </row>
    <row r="671" spans="2:11" ht="12.75">
      <c r="B671" s="6">
        <v>2000</v>
      </c>
      <c r="C671" s="11" t="s">
        <v>69</v>
      </c>
      <c r="D671" s="1" t="s">
        <v>79</v>
      </c>
      <c r="E671" s="1" t="s">
        <v>131</v>
      </c>
      <c r="F671" s="46" t="s">
        <v>290</v>
      </c>
      <c r="G671" s="26" t="s">
        <v>289</v>
      </c>
      <c r="H671" s="5">
        <f t="shared" si="24"/>
        <v>-25500</v>
      </c>
      <c r="I671" s="21">
        <f t="shared" si="25"/>
        <v>3.669724770642202</v>
      </c>
      <c r="K671" s="2">
        <v>545</v>
      </c>
    </row>
    <row r="672" spans="2:11" ht="12.75">
      <c r="B672" s="6">
        <v>4000</v>
      </c>
      <c r="C672" s="11" t="s">
        <v>69</v>
      </c>
      <c r="D672" s="1" t="s">
        <v>79</v>
      </c>
      <c r="E672" s="1" t="s">
        <v>93</v>
      </c>
      <c r="F672" s="46" t="s">
        <v>291</v>
      </c>
      <c r="G672" s="26" t="s">
        <v>292</v>
      </c>
      <c r="H672" s="5">
        <f t="shared" si="24"/>
        <v>-29500</v>
      </c>
      <c r="I672" s="21">
        <f t="shared" si="25"/>
        <v>7.339449541284404</v>
      </c>
      <c r="K672" s="2">
        <v>545</v>
      </c>
    </row>
    <row r="673" spans="2:11" ht="12.75">
      <c r="B673" s="6">
        <v>2500</v>
      </c>
      <c r="C673" s="1" t="s">
        <v>69</v>
      </c>
      <c r="D673" s="11" t="s">
        <v>79</v>
      </c>
      <c r="E673" s="1" t="s">
        <v>115</v>
      </c>
      <c r="F673" s="26" t="s">
        <v>293</v>
      </c>
      <c r="G673" s="26" t="s">
        <v>289</v>
      </c>
      <c r="H673" s="5">
        <f t="shared" si="24"/>
        <v>-32000</v>
      </c>
      <c r="I673" s="21">
        <f t="shared" si="25"/>
        <v>4.587155963302752</v>
      </c>
      <c r="K673" s="2">
        <v>545</v>
      </c>
    </row>
    <row r="674" spans="2:11" ht="12.75">
      <c r="B674" s="6">
        <v>2500</v>
      </c>
      <c r="C674" s="1" t="s">
        <v>69</v>
      </c>
      <c r="D674" s="11" t="s">
        <v>79</v>
      </c>
      <c r="E674" s="1" t="s">
        <v>115</v>
      </c>
      <c r="F674" s="26" t="s">
        <v>294</v>
      </c>
      <c r="G674" s="26" t="s">
        <v>292</v>
      </c>
      <c r="H674" s="5">
        <f t="shared" si="24"/>
        <v>-34500</v>
      </c>
      <c r="I674" s="21">
        <f t="shared" si="25"/>
        <v>4.587155963302752</v>
      </c>
      <c r="K674" s="2">
        <v>545</v>
      </c>
    </row>
    <row r="675" spans="2:11" ht="12.75">
      <c r="B675" s="6">
        <v>2500</v>
      </c>
      <c r="C675" s="1" t="s">
        <v>69</v>
      </c>
      <c r="D675" s="11" t="s">
        <v>79</v>
      </c>
      <c r="E675" s="1" t="s">
        <v>115</v>
      </c>
      <c r="F675" s="26" t="s">
        <v>295</v>
      </c>
      <c r="G675" s="26" t="s">
        <v>289</v>
      </c>
      <c r="H675" s="5">
        <f t="shared" si="24"/>
        <v>-37000</v>
      </c>
      <c r="I675" s="21">
        <f t="shared" si="25"/>
        <v>4.587155963302752</v>
      </c>
      <c r="K675" s="2">
        <v>545</v>
      </c>
    </row>
    <row r="676" spans="2:11" ht="12.75">
      <c r="B676" s="6">
        <v>1000</v>
      </c>
      <c r="C676" s="1" t="s">
        <v>69</v>
      </c>
      <c r="D676" s="11" t="s">
        <v>79</v>
      </c>
      <c r="E676" s="1" t="s">
        <v>115</v>
      </c>
      <c r="F676" s="26" t="s">
        <v>296</v>
      </c>
      <c r="G676" s="26" t="s">
        <v>292</v>
      </c>
      <c r="H676" s="5">
        <f t="shared" si="24"/>
        <v>-38000</v>
      </c>
      <c r="I676" s="21">
        <f t="shared" si="25"/>
        <v>1.834862385321101</v>
      </c>
      <c r="K676" s="2">
        <v>545</v>
      </c>
    </row>
    <row r="677" spans="2:11" ht="12.75">
      <c r="B677" s="6">
        <v>5000</v>
      </c>
      <c r="C677" s="1" t="s">
        <v>69</v>
      </c>
      <c r="D677" s="1" t="s">
        <v>79</v>
      </c>
      <c r="E677" s="1" t="s">
        <v>115</v>
      </c>
      <c r="F677" s="26" t="s">
        <v>297</v>
      </c>
      <c r="G677" s="26" t="s">
        <v>289</v>
      </c>
      <c r="H677" s="5">
        <f t="shared" si="24"/>
        <v>-43000</v>
      </c>
      <c r="I677" s="21">
        <f t="shared" si="25"/>
        <v>9.174311926605505</v>
      </c>
      <c r="K677" s="2">
        <v>545</v>
      </c>
    </row>
    <row r="678" spans="1:11" s="44" customFormat="1" ht="12.75">
      <c r="A678" s="10"/>
      <c r="B678" s="189">
        <f>SUM(B664:B677)</f>
        <v>43000</v>
      </c>
      <c r="C678" s="10" t="s">
        <v>69</v>
      </c>
      <c r="D678" s="10"/>
      <c r="E678" s="10"/>
      <c r="F678" s="17"/>
      <c r="G678" s="17"/>
      <c r="H678" s="40">
        <v>0</v>
      </c>
      <c r="I678" s="43">
        <f t="shared" si="25"/>
        <v>78.89908256880734</v>
      </c>
      <c r="K678" s="2">
        <v>545</v>
      </c>
    </row>
    <row r="679" spans="2:11" ht="12.75">
      <c r="B679" s="6"/>
      <c r="H679" s="5">
        <f aca="true" t="shared" si="26" ref="H679:H726">H678-B679</f>
        <v>0</v>
      </c>
      <c r="I679" s="21">
        <f t="shared" si="25"/>
        <v>0</v>
      </c>
      <c r="K679" s="2">
        <v>545</v>
      </c>
    </row>
    <row r="680" spans="2:11" ht="12.75">
      <c r="B680" s="6"/>
      <c r="H680" s="5">
        <f t="shared" si="26"/>
        <v>0</v>
      </c>
      <c r="I680" s="21">
        <f t="shared" si="25"/>
        <v>0</v>
      </c>
      <c r="K680" s="2">
        <v>545</v>
      </c>
    </row>
    <row r="681" spans="1:11" s="14" customFormat="1" ht="12.75">
      <c r="A681" s="11"/>
      <c r="B681" s="186"/>
      <c r="C681" s="11"/>
      <c r="D681" s="11"/>
      <c r="E681" s="11"/>
      <c r="F681" s="29"/>
      <c r="G681" s="29"/>
      <c r="H681" s="28">
        <f t="shared" si="26"/>
        <v>0</v>
      </c>
      <c r="I681" s="38">
        <f t="shared" si="25"/>
        <v>0</v>
      </c>
      <c r="K681" s="2">
        <v>545</v>
      </c>
    </row>
    <row r="682" spans="1:11" s="14" customFormat="1" ht="12.75">
      <c r="A682" s="11"/>
      <c r="B682" s="186">
        <v>500</v>
      </c>
      <c r="C682" s="11" t="s">
        <v>242</v>
      </c>
      <c r="D682" s="11" t="s">
        <v>79</v>
      </c>
      <c r="E682" s="11" t="s">
        <v>89</v>
      </c>
      <c r="F682" s="29" t="s">
        <v>298</v>
      </c>
      <c r="G682" s="29" t="s">
        <v>292</v>
      </c>
      <c r="H682" s="28">
        <f t="shared" si="26"/>
        <v>-500</v>
      </c>
      <c r="I682" s="38">
        <f t="shared" si="25"/>
        <v>0.9174311926605505</v>
      </c>
      <c r="K682" s="2">
        <v>545</v>
      </c>
    </row>
    <row r="683" spans="1:11" s="14" customFormat="1" ht="12.75">
      <c r="A683" s="11"/>
      <c r="B683" s="186">
        <v>1000</v>
      </c>
      <c r="C683" s="11" t="s">
        <v>251</v>
      </c>
      <c r="D683" s="11" t="s">
        <v>79</v>
      </c>
      <c r="E683" s="11" t="s">
        <v>89</v>
      </c>
      <c r="F683" s="29" t="s">
        <v>299</v>
      </c>
      <c r="G683" s="29" t="s">
        <v>292</v>
      </c>
      <c r="H683" s="28">
        <f t="shared" si="26"/>
        <v>-1500</v>
      </c>
      <c r="I683" s="38">
        <f t="shared" si="25"/>
        <v>1.834862385321101</v>
      </c>
      <c r="K683" s="2">
        <v>545</v>
      </c>
    </row>
    <row r="684" spans="1:11" s="14" customFormat="1" ht="12.75">
      <c r="A684" s="11"/>
      <c r="B684" s="186">
        <v>500</v>
      </c>
      <c r="C684" s="11" t="s">
        <v>300</v>
      </c>
      <c r="D684" s="11" t="s">
        <v>79</v>
      </c>
      <c r="E684" s="11" t="s">
        <v>89</v>
      </c>
      <c r="F684" s="29" t="s">
        <v>301</v>
      </c>
      <c r="G684" s="29" t="s">
        <v>292</v>
      </c>
      <c r="H684" s="28">
        <f t="shared" si="26"/>
        <v>-2000</v>
      </c>
      <c r="I684" s="38">
        <f t="shared" si="25"/>
        <v>0.9174311926605505</v>
      </c>
      <c r="K684" s="2">
        <v>545</v>
      </c>
    </row>
    <row r="685" spans="1:11" s="44" customFormat="1" ht="12.75">
      <c r="A685" s="10"/>
      <c r="B685" s="189">
        <f>SUM(B682:B684)</f>
        <v>2000</v>
      </c>
      <c r="C685" s="10" t="s">
        <v>114</v>
      </c>
      <c r="D685" s="10"/>
      <c r="E685" s="10"/>
      <c r="F685" s="17"/>
      <c r="G685" s="17"/>
      <c r="H685" s="40">
        <v>0</v>
      </c>
      <c r="I685" s="43">
        <f t="shared" si="25"/>
        <v>3.669724770642202</v>
      </c>
      <c r="K685" s="2">
        <v>545</v>
      </c>
    </row>
    <row r="686" spans="1:11" s="14" customFormat="1" ht="12.75">
      <c r="A686" s="11"/>
      <c r="B686" s="186"/>
      <c r="C686" s="11"/>
      <c r="D686" s="11"/>
      <c r="E686" s="11"/>
      <c r="F686" s="29"/>
      <c r="G686" s="29"/>
      <c r="H686" s="28">
        <f t="shared" si="26"/>
        <v>0</v>
      </c>
      <c r="I686" s="38">
        <f t="shared" si="25"/>
        <v>0</v>
      </c>
      <c r="K686" s="2">
        <v>545</v>
      </c>
    </row>
    <row r="687" spans="2:11" ht="12.75">
      <c r="B687" s="6"/>
      <c r="H687" s="5">
        <f t="shared" si="26"/>
        <v>0</v>
      </c>
      <c r="I687" s="21">
        <f t="shared" si="25"/>
        <v>0</v>
      </c>
      <c r="K687" s="2">
        <v>545</v>
      </c>
    </row>
    <row r="688" spans="2:11" ht="12.75">
      <c r="B688" s="6"/>
      <c r="H688" s="5">
        <f t="shared" si="26"/>
        <v>0</v>
      </c>
      <c r="I688" s="21">
        <f t="shared" si="25"/>
        <v>0</v>
      </c>
      <c r="K688" s="2">
        <v>545</v>
      </c>
    </row>
    <row r="689" spans="2:11" ht="12.75">
      <c r="B689" s="6">
        <v>600</v>
      </c>
      <c r="C689" s="1" t="s">
        <v>83</v>
      </c>
      <c r="D689" s="11" t="s">
        <v>79</v>
      </c>
      <c r="E689" s="1" t="s">
        <v>84</v>
      </c>
      <c r="F689" s="26" t="s">
        <v>299</v>
      </c>
      <c r="G689" s="26" t="s">
        <v>197</v>
      </c>
      <c r="H689" s="5">
        <f t="shared" si="26"/>
        <v>-600</v>
      </c>
      <c r="I689" s="21">
        <f t="shared" si="25"/>
        <v>1.1009174311926606</v>
      </c>
      <c r="K689" s="2">
        <v>545</v>
      </c>
    </row>
    <row r="690" spans="2:11" ht="12.75">
      <c r="B690" s="6">
        <v>1200</v>
      </c>
      <c r="C690" s="1" t="s">
        <v>83</v>
      </c>
      <c r="D690" s="11" t="s">
        <v>79</v>
      </c>
      <c r="E690" s="1" t="s">
        <v>84</v>
      </c>
      <c r="F690" s="26" t="s">
        <v>299</v>
      </c>
      <c r="G690" s="26" t="s">
        <v>282</v>
      </c>
      <c r="H690" s="5">
        <f t="shared" si="26"/>
        <v>-1800</v>
      </c>
      <c r="I690" s="21">
        <f t="shared" si="25"/>
        <v>2.2018348623853212</v>
      </c>
      <c r="K690" s="2">
        <v>545</v>
      </c>
    </row>
    <row r="691" spans="2:11" ht="12.75">
      <c r="B691" s="6">
        <v>400</v>
      </c>
      <c r="C691" s="1" t="s">
        <v>83</v>
      </c>
      <c r="D691" s="11" t="s">
        <v>79</v>
      </c>
      <c r="E691" s="1" t="s">
        <v>84</v>
      </c>
      <c r="F691" s="26" t="s">
        <v>299</v>
      </c>
      <c r="G691" s="26" t="s">
        <v>286</v>
      </c>
      <c r="H691" s="5">
        <f t="shared" si="26"/>
        <v>-2200</v>
      </c>
      <c r="I691" s="21">
        <f t="shared" si="25"/>
        <v>0.7339449541284404</v>
      </c>
      <c r="K691" s="2">
        <v>545</v>
      </c>
    </row>
    <row r="692" spans="2:11" ht="12.75">
      <c r="B692" s="6">
        <v>900</v>
      </c>
      <c r="C692" s="1" t="s">
        <v>83</v>
      </c>
      <c r="D692" s="11" t="s">
        <v>79</v>
      </c>
      <c r="E692" s="1" t="s">
        <v>84</v>
      </c>
      <c r="F692" s="26" t="s">
        <v>299</v>
      </c>
      <c r="G692" s="26" t="s">
        <v>289</v>
      </c>
      <c r="H692" s="5">
        <f t="shared" si="26"/>
        <v>-3100</v>
      </c>
      <c r="I692" s="21">
        <f t="shared" si="25"/>
        <v>1.651376146788991</v>
      </c>
      <c r="K692" s="2">
        <v>545</v>
      </c>
    </row>
    <row r="693" spans="2:11" ht="12.75">
      <c r="B693" s="6">
        <v>1100</v>
      </c>
      <c r="C693" s="1" t="s">
        <v>83</v>
      </c>
      <c r="D693" s="11" t="s">
        <v>79</v>
      </c>
      <c r="E693" s="1" t="s">
        <v>84</v>
      </c>
      <c r="F693" s="26" t="s">
        <v>299</v>
      </c>
      <c r="G693" s="26" t="s">
        <v>292</v>
      </c>
      <c r="H693" s="5">
        <f t="shared" si="26"/>
        <v>-4200</v>
      </c>
      <c r="I693" s="21">
        <f t="shared" si="25"/>
        <v>2.018348623853211</v>
      </c>
      <c r="K693" s="2">
        <v>545</v>
      </c>
    </row>
    <row r="694" spans="2:11" ht="12.75">
      <c r="B694" s="6">
        <v>1600</v>
      </c>
      <c r="C694" s="1" t="s">
        <v>83</v>
      </c>
      <c r="D694" s="11" t="s">
        <v>79</v>
      </c>
      <c r="E694" s="1" t="s">
        <v>84</v>
      </c>
      <c r="F694" s="26" t="s">
        <v>296</v>
      </c>
      <c r="G694" s="26" t="s">
        <v>282</v>
      </c>
      <c r="H694" s="5">
        <f t="shared" si="26"/>
        <v>-5800</v>
      </c>
      <c r="I694" s="21">
        <f t="shared" si="25"/>
        <v>2.9357798165137616</v>
      </c>
      <c r="K694" s="2">
        <v>545</v>
      </c>
    </row>
    <row r="695" spans="2:11" ht="12.75">
      <c r="B695" s="6">
        <v>750</v>
      </c>
      <c r="C695" s="1" t="s">
        <v>83</v>
      </c>
      <c r="D695" s="11" t="s">
        <v>79</v>
      </c>
      <c r="E695" s="1" t="s">
        <v>84</v>
      </c>
      <c r="F695" s="26" t="s">
        <v>296</v>
      </c>
      <c r="G695" s="26" t="s">
        <v>286</v>
      </c>
      <c r="H695" s="5">
        <f t="shared" si="26"/>
        <v>-6550</v>
      </c>
      <c r="I695" s="21">
        <f t="shared" si="25"/>
        <v>1.3761467889908257</v>
      </c>
      <c r="K695" s="2">
        <v>545</v>
      </c>
    </row>
    <row r="696" spans="2:11" ht="12.75">
      <c r="B696" s="6">
        <v>2450</v>
      </c>
      <c r="C696" s="1" t="s">
        <v>83</v>
      </c>
      <c r="D696" s="11" t="s">
        <v>79</v>
      </c>
      <c r="E696" s="1" t="s">
        <v>84</v>
      </c>
      <c r="F696" s="26" t="s">
        <v>296</v>
      </c>
      <c r="G696" s="26" t="s">
        <v>289</v>
      </c>
      <c r="H696" s="5">
        <f t="shared" si="26"/>
        <v>-9000</v>
      </c>
      <c r="I696" s="21">
        <f t="shared" si="25"/>
        <v>4.495412844036697</v>
      </c>
      <c r="K696" s="2">
        <v>545</v>
      </c>
    </row>
    <row r="697" spans="2:11" ht="12.75">
      <c r="B697" s="6">
        <v>1000</v>
      </c>
      <c r="C697" s="1" t="s">
        <v>83</v>
      </c>
      <c r="D697" s="11" t="s">
        <v>79</v>
      </c>
      <c r="E697" s="1" t="s">
        <v>84</v>
      </c>
      <c r="F697" s="26" t="s">
        <v>296</v>
      </c>
      <c r="G697" s="26" t="s">
        <v>292</v>
      </c>
      <c r="H697" s="5">
        <f t="shared" si="26"/>
        <v>-10000</v>
      </c>
      <c r="I697" s="21">
        <f t="shared" si="25"/>
        <v>1.834862385321101</v>
      </c>
      <c r="K697" s="2">
        <v>545</v>
      </c>
    </row>
    <row r="698" spans="2:11" ht="12.75">
      <c r="B698" s="6">
        <v>2200</v>
      </c>
      <c r="C698" s="1" t="s">
        <v>83</v>
      </c>
      <c r="D698" s="11" t="s">
        <v>79</v>
      </c>
      <c r="E698" s="1" t="s">
        <v>84</v>
      </c>
      <c r="F698" s="26" t="s">
        <v>296</v>
      </c>
      <c r="G698" s="26" t="s">
        <v>292</v>
      </c>
      <c r="H698" s="5">
        <f t="shared" si="26"/>
        <v>-12200</v>
      </c>
      <c r="I698" s="21">
        <f t="shared" si="25"/>
        <v>4.036697247706422</v>
      </c>
      <c r="K698" s="2">
        <v>545</v>
      </c>
    </row>
    <row r="699" spans="2:11" ht="12.75">
      <c r="B699" s="6">
        <v>800</v>
      </c>
      <c r="C699" s="1" t="s">
        <v>83</v>
      </c>
      <c r="D699" s="1" t="s">
        <v>79</v>
      </c>
      <c r="E699" s="1" t="s">
        <v>84</v>
      </c>
      <c r="F699" s="26" t="s">
        <v>302</v>
      </c>
      <c r="G699" s="26" t="s">
        <v>282</v>
      </c>
      <c r="H699" s="5">
        <f t="shared" si="26"/>
        <v>-13000</v>
      </c>
      <c r="I699" s="21">
        <f t="shared" si="25"/>
        <v>1.4678899082568808</v>
      </c>
      <c r="K699" s="2">
        <v>545</v>
      </c>
    </row>
    <row r="700" spans="2:11" ht="12.75">
      <c r="B700" s="6">
        <v>750</v>
      </c>
      <c r="C700" s="1" t="s">
        <v>83</v>
      </c>
      <c r="D700" s="1" t="s">
        <v>79</v>
      </c>
      <c r="E700" s="1" t="s">
        <v>84</v>
      </c>
      <c r="F700" s="26" t="s">
        <v>302</v>
      </c>
      <c r="G700" s="26" t="s">
        <v>286</v>
      </c>
      <c r="H700" s="5">
        <f t="shared" si="26"/>
        <v>-13750</v>
      </c>
      <c r="I700" s="21">
        <f t="shared" si="25"/>
        <v>1.3761467889908257</v>
      </c>
      <c r="K700" s="2">
        <v>545</v>
      </c>
    </row>
    <row r="701" spans="2:11" ht="12.75">
      <c r="B701" s="6">
        <v>1600</v>
      </c>
      <c r="C701" s="1" t="s">
        <v>83</v>
      </c>
      <c r="D701" s="1" t="s">
        <v>79</v>
      </c>
      <c r="E701" s="1" t="s">
        <v>84</v>
      </c>
      <c r="F701" s="26" t="s">
        <v>302</v>
      </c>
      <c r="G701" s="26" t="s">
        <v>289</v>
      </c>
      <c r="H701" s="5">
        <f t="shared" si="26"/>
        <v>-15350</v>
      </c>
      <c r="I701" s="21">
        <f t="shared" si="25"/>
        <v>2.9357798165137616</v>
      </c>
      <c r="K701" s="2">
        <v>545</v>
      </c>
    </row>
    <row r="702" spans="2:11" ht="12.75">
      <c r="B702" s="6">
        <v>1750</v>
      </c>
      <c r="C702" s="1" t="s">
        <v>83</v>
      </c>
      <c r="D702" s="1" t="s">
        <v>79</v>
      </c>
      <c r="E702" s="1" t="s">
        <v>84</v>
      </c>
      <c r="F702" s="26" t="s">
        <v>302</v>
      </c>
      <c r="G702" s="26" t="s">
        <v>292</v>
      </c>
      <c r="H702" s="5">
        <f t="shared" si="26"/>
        <v>-17100</v>
      </c>
      <c r="I702" s="21">
        <f t="shared" si="25"/>
        <v>3.2110091743119265</v>
      </c>
      <c r="K702" s="2">
        <v>545</v>
      </c>
    </row>
    <row r="703" spans="2:11" ht="12.75">
      <c r="B703" s="6">
        <v>2500</v>
      </c>
      <c r="C703" s="1" t="s">
        <v>83</v>
      </c>
      <c r="D703" s="11" t="s">
        <v>79</v>
      </c>
      <c r="E703" s="1" t="s">
        <v>84</v>
      </c>
      <c r="F703" s="26" t="s">
        <v>302</v>
      </c>
      <c r="G703" s="26" t="s">
        <v>292</v>
      </c>
      <c r="H703" s="5">
        <f t="shared" si="26"/>
        <v>-19600</v>
      </c>
      <c r="I703" s="21">
        <f t="shared" si="25"/>
        <v>4.587155963302752</v>
      </c>
      <c r="K703" s="2">
        <v>545</v>
      </c>
    </row>
    <row r="704" spans="1:11" s="44" customFormat="1" ht="12.75">
      <c r="A704" s="10"/>
      <c r="B704" s="189">
        <f>SUM(B689:B703)</f>
        <v>19600</v>
      </c>
      <c r="C704" s="10"/>
      <c r="D704" s="10"/>
      <c r="E704" s="10" t="s">
        <v>84</v>
      </c>
      <c r="F704" s="17"/>
      <c r="G704" s="17"/>
      <c r="H704" s="40">
        <v>0</v>
      </c>
      <c r="I704" s="43">
        <f t="shared" si="25"/>
        <v>35.96330275229358</v>
      </c>
      <c r="K704" s="2">
        <v>545</v>
      </c>
    </row>
    <row r="705" spans="2:11" ht="12.75">
      <c r="B705" s="6"/>
      <c r="H705" s="5">
        <f t="shared" si="26"/>
        <v>0</v>
      </c>
      <c r="I705" s="21">
        <f t="shared" si="25"/>
        <v>0</v>
      </c>
      <c r="K705" s="2">
        <v>545</v>
      </c>
    </row>
    <row r="706" spans="2:11" ht="12.75">
      <c r="B706" s="6"/>
      <c r="H706" s="5">
        <f t="shared" si="26"/>
        <v>0</v>
      </c>
      <c r="I706" s="21">
        <f t="shared" si="25"/>
        <v>0</v>
      </c>
      <c r="K706" s="2">
        <v>545</v>
      </c>
    </row>
    <row r="707" spans="2:11" ht="12.75">
      <c r="B707" s="6"/>
      <c r="H707" s="5">
        <f t="shared" si="26"/>
        <v>0</v>
      </c>
      <c r="I707" s="21">
        <f t="shared" si="25"/>
        <v>0</v>
      </c>
      <c r="K707" s="2">
        <v>545</v>
      </c>
    </row>
    <row r="708" spans="2:11" ht="12.75">
      <c r="B708" s="123">
        <v>4000</v>
      </c>
      <c r="C708" s="1" t="s">
        <v>246</v>
      </c>
      <c r="D708" s="11" t="s">
        <v>79</v>
      </c>
      <c r="E708" s="11" t="s">
        <v>124</v>
      </c>
      <c r="F708" s="26" t="s">
        <v>303</v>
      </c>
      <c r="G708" s="26" t="s">
        <v>282</v>
      </c>
      <c r="H708" s="5">
        <f t="shared" si="26"/>
        <v>-4000</v>
      </c>
      <c r="I708" s="21">
        <f t="shared" si="25"/>
        <v>7.339449541284404</v>
      </c>
      <c r="K708" s="2">
        <v>545</v>
      </c>
    </row>
    <row r="709" spans="2:11" ht="12.75">
      <c r="B709" s="123">
        <v>1000</v>
      </c>
      <c r="C709" s="1" t="s">
        <v>304</v>
      </c>
      <c r="D709" s="11" t="s">
        <v>79</v>
      </c>
      <c r="E709" s="11" t="s">
        <v>124</v>
      </c>
      <c r="F709" s="26" t="s">
        <v>299</v>
      </c>
      <c r="G709" s="26" t="s">
        <v>289</v>
      </c>
      <c r="H709" s="5">
        <f t="shared" si="26"/>
        <v>-5000</v>
      </c>
      <c r="I709" s="21">
        <f t="shared" si="25"/>
        <v>1.834862385321101</v>
      </c>
      <c r="K709" s="2">
        <v>545</v>
      </c>
    </row>
    <row r="710" spans="2:11" ht="12.75">
      <c r="B710" s="123">
        <v>55000</v>
      </c>
      <c r="C710" s="1" t="s">
        <v>305</v>
      </c>
      <c r="D710" s="1" t="s">
        <v>79</v>
      </c>
      <c r="E710" s="11" t="s">
        <v>124</v>
      </c>
      <c r="F710" s="29" t="s">
        <v>302</v>
      </c>
      <c r="G710" s="26" t="s">
        <v>289</v>
      </c>
      <c r="H710" s="5">
        <f t="shared" si="26"/>
        <v>-60000</v>
      </c>
      <c r="I710" s="21">
        <f t="shared" si="25"/>
        <v>100.91743119266054</v>
      </c>
      <c r="K710" s="2">
        <v>545</v>
      </c>
    </row>
    <row r="711" spans="1:11" s="44" customFormat="1" ht="12.75">
      <c r="A711" s="10"/>
      <c r="B711" s="124">
        <f>SUM(B708:B710)</f>
        <v>60000</v>
      </c>
      <c r="C711" s="10"/>
      <c r="D711" s="10"/>
      <c r="E711" s="10" t="s">
        <v>124</v>
      </c>
      <c r="F711" s="17"/>
      <c r="G711" s="17"/>
      <c r="H711" s="40">
        <v>0</v>
      </c>
      <c r="I711" s="43">
        <f t="shared" si="25"/>
        <v>110.09174311926606</v>
      </c>
      <c r="K711" s="2">
        <v>545</v>
      </c>
    </row>
    <row r="712" spans="2:11" ht="12.75">
      <c r="B712" s="6"/>
      <c r="H712" s="5">
        <f t="shared" si="26"/>
        <v>0</v>
      </c>
      <c r="I712" s="21">
        <f t="shared" si="25"/>
        <v>0</v>
      </c>
      <c r="K712" s="2">
        <v>545</v>
      </c>
    </row>
    <row r="713" spans="2:11" ht="12.75">
      <c r="B713" s="6"/>
      <c r="H713" s="5">
        <f t="shared" si="26"/>
        <v>0</v>
      </c>
      <c r="I713" s="21">
        <f t="shared" si="25"/>
        <v>0</v>
      </c>
      <c r="K713" s="2">
        <v>545</v>
      </c>
    </row>
    <row r="714" spans="2:11" ht="12.75">
      <c r="B714" s="6"/>
      <c r="H714" s="5">
        <f t="shared" si="26"/>
        <v>0</v>
      </c>
      <c r="I714" s="21">
        <f t="shared" si="25"/>
        <v>0</v>
      </c>
      <c r="K714" s="2">
        <v>545</v>
      </c>
    </row>
    <row r="715" spans="2:11" ht="12.75">
      <c r="B715" s="6">
        <v>1500</v>
      </c>
      <c r="C715" s="1" t="s">
        <v>149</v>
      </c>
      <c r="D715" s="1" t="s">
        <v>79</v>
      </c>
      <c r="E715" s="1" t="s">
        <v>150</v>
      </c>
      <c r="F715" s="26" t="s">
        <v>302</v>
      </c>
      <c r="G715" s="26" t="s">
        <v>286</v>
      </c>
      <c r="H715" s="5">
        <f t="shared" si="26"/>
        <v>-1500</v>
      </c>
      <c r="I715" s="21">
        <f t="shared" si="25"/>
        <v>2.7522935779816513</v>
      </c>
      <c r="K715" s="2">
        <v>545</v>
      </c>
    </row>
    <row r="716" spans="2:11" ht="12.75">
      <c r="B716" s="6">
        <v>2000</v>
      </c>
      <c r="C716" s="1" t="s">
        <v>149</v>
      </c>
      <c r="D716" s="1" t="s">
        <v>79</v>
      </c>
      <c r="E716" s="1" t="s">
        <v>150</v>
      </c>
      <c r="F716" s="26" t="s">
        <v>302</v>
      </c>
      <c r="G716" s="26" t="s">
        <v>289</v>
      </c>
      <c r="H716" s="5">
        <f t="shared" si="26"/>
        <v>-3500</v>
      </c>
      <c r="I716" s="21">
        <f t="shared" si="25"/>
        <v>3.669724770642202</v>
      </c>
      <c r="K716" s="2">
        <v>545</v>
      </c>
    </row>
    <row r="717" spans="2:11" ht="12.75">
      <c r="B717" s="186">
        <v>10000</v>
      </c>
      <c r="C717" s="11" t="s">
        <v>386</v>
      </c>
      <c r="D717" s="1" t="s">
        <v>79</v>
      </c>
      <c r="E717" s="1" t="s">
        <v>150</v>
      </c>
      <c r="F717" s="26" t="s">
        <v>306</v>
      </c>
      <c r="G717" s="26" t="s">
        <v>292</v>
      </c>
      <c r="H717" s="5">
        <f t="shared" si="26"/>
        <v>-13500</v>
      </c>
      <c r="I717" s="21">
        <f t="shared" si="25"/>
        <v>18.34862385321101</v>
      </c>
      <c r="K717" s="2">
        <v>545</v>
      </c>
    </row>
    <row r="718" spans="1:11" s="44" customFormat="1" ht="12.75">
      <c r="A718" s="10"/>
      <c r="B718" s="189">
        <f>SUM(B715:B717)</f>
        <v>13500</v>
      </c>
      <c r="C718" s="10"/>
      <c r="D718" s="10"/>
      <c r="E718" s="10" t="s">
        <v>150</v>
      </c>
      <c r="F718" s="17"/>
      <c r="G718" s="17"/>
      <c r="H718" s="40">
        <v>0</v>
      </c>
      <c r="I718" s="43">
        <f t="shared" si="25"/>
        <v>24.770642201834864</v>
      </c>
      <c r="K718" s="2">
        <v>545</v>
      </c>
    </row>
    <row r="719" spans="8:11" ht="12.75">
      <c r="H719" s="5">
        <f t="shared" si="26"/>
        <v>0</v>
      </c>
      <c r="I719" s="21">
        <f t="shared" si="25"/>
        <v>0</v>
      </c>
      <c r="K719" s="2">
        <v>545</v>
      </c>
    </row>
    <row r="720" spans="8:11" ht="12.75">
      <c r="H720" s="5">
        <f t="shared" si="26"/>
        <v>0</v>
      </c>
      <c r="I720" s="21">
        <f t="shared" si="25"/>
        <v>0</v>
      </c>
      <c r="K720" s="2">
        <v>545</v>
      </c>
    </row>
    <row r="721" spans="8:11" ht="12.75">
      <c r="H721" s="5">
        <f t="shared" si="26"/>
        <v>0</v>
      </c>
      <c r="I721" s="21">
        <f t="shared" si="25"/>
        <v>0</v>
      </c>
      <c r="K721" s="2">
        <v>545</v>
      </c>
    </row>
    <row r="722" spans="8:11" ht="12.75">
      <c r="H722" s="5">
        <f t="shared" si="26"/>
        <v>0</v>
      </c>
      <c r="I722" s="21">
        <f aca="true" t="shared" si="27" ref="I722:I761">+B722/K722</f>
        <v>0</v>
      </c>
      <c r="K722" s="2">
        <v>545</v>
      </c>
    </row>
    <row r="723" spans="1:11" s="44" customFormat="1" ht="12.75">
      <c r="A723" s="10"/>
      <c r="B723" s="282">
        <f>+B724+B725+B726</f>
        <v>480000</v>
      </c>
      <c r="C723" s="59" t="s">
        <v>362</v>
      </c>
      <c r="D723" s="59" t="s">
        <v>79</v>
      </c>
      <c r="E723" s="59"/>
      <c r="F723" s="62"/>
      <c r="G723" s="62"/>
      <c r="H723" s="40">
        <v>0</v>
      </c>
      <c r="I723" s="43">
        <f t="shared" si="27"/>
        <v>880.7339449541284</v>
      </c>
      <c r="K723" s="2">
        <v>545</v>
      </c>
    </row>
    <row r="724" spans="2:11" ht="12.75">
      <c r="B724" s="186">
        <v>90000</v>
      </c>
      <c r="C724" s="32" t="s">
        <v>90</v>
      </c>
      <c r="D724" s="32" t="s">
        <v>79</v>
      </c>
      <c r="E724" s="65"/>
      <c r="F724" s="26" t="s">
        <v>367</v>
      </c>
      <c r="G724" s="30" t="s">
        <v>229</v>
      </c>
      <c r="H724" s="5">
        <f>H723-B724</f>
        <v>-90000</v>
      </c>
      <c r="I724" s="21">
        <f t="shared" si="27"/>
        <v>165.13761467889907</v>
      </c>
      <c r="K724" s="2">
        <v>545</v>
      </c>
    </row>
    <row r="725" spans="2:11" ht="12.75">
      <c r="B725" s="6">
        <v>210000</v>
      </c>
      <c r="C725" s="1" t="s">
        <v>101</v>
      </c>
      <c r="D725" s="1" t="s">
        <v>79</v>
      </c>
      <c r="F725" s="26" t="s">
        <v>368</v>
      </c>
      <c r="G725" s="30" t="s">
        <v>229</v>
      </c>
      <c r="H725" s="5">
        <f t="shared" si="26"/>
        <v>-300000</v>
      </c>
      <c r="I725" s="21">
        <f t="shared" si="27"/>
        <v>385.3211009174312</v>
      </c>
      <c r="K725" s="2">
        <v>545</v>
      </c>
    </row>
    <row r="726" spans="2:11" ht="12.75">
      <c r="B726" s="6">
        <v>180000</v>
      </c>
      <c r="C726" s="11" t="s">
        <v>104</v>
      </c>
      <c r="D726" s="11" t="s">
        <v>79</v>
      </c>
      <c r="E726" s="11"/>
      <c r="F726" s="29" t="s">
        <v>369</v>
      </c>
      <c r="G726" s="30" t="s">
        <v>229</v>
      </c>
      <c r="H726" s="5">
        <f t="shared" si="26"/>
        <v>-480000</v>
      </c>
      <c r="I726" s="21">
        <f t="shared" si="27"/>
        <v>330.27522935779814</v>
      </c>
      <c r="K726" s="2">
        <v>545</v>
      </c>
    </row>
    <row r="727" spans="2:11" ht="12.75">
      <c r="B727" s="6"/>
      <c r="H727" s="5">
        <v>0</v>
      </c>
      <c r="I727" s="21">
        <f t="shared" si="27"/>
        <v>0</v>
      </c>
      <c r="K727" s="2">
        <v>545</v>
      </c>
    </row>
    <row r="728" spans="2:11" ht="12.75">
      <c r="B728" s="6"/>
      <c r="H728" s="5">
        <f>H727-B728</f>
        <v>0</v>
      </c>
      <c r="I728" s="21">
        <f t="shared" si="27"/>
        <v>0</v>
      </c>
      <c r="K728" s="2">
        <v>545</v>
      </c>
    </row>
    <row r="729" spans="8:11" ht="12.75">
      <c r="H729" s="5">
        <v>0</v>
      </c>
      <c r="I729" s="21">
        <f t="shared" si="27"/>
        <v>0</v>
      </c>
      <c r="K729" s="2">
        <v>545</v>
      </c>
    </row>
    <row r="730" spans="8:11" ht="12.75">
      <c r="H730" s="5">
        <f aca="true" t="shared" si="28" ref="H730:H771">H729-B730</f>
        <v>0</v>
      </c>
      <c r="I730" s="21">
        <f t="shared" si="27"/>
        <v>0</v>
      </c>
      <c r="K730" s="2">
        <v>545</v>
      </c>
    </row>
    <row r="731" spans="8:11" ht="12.75">
      <c r="H731" s="5">
        <f t="shared" si="28"/>
        <v>0</v>
      </c>
      <c r="I731" s="21">
        <f t="shared" si="27"/>
        <v>0</v>
      </c>
      <c r="K731" s="2">
        <v>545</v>
      </c>
    </row>
    <row r="732" spans="1:11" s="75" customFormat="1" ht="13.5" thickBot="1">
      <c r="A732" s="68"/>
      <c r="B732" s="67">
        <f>+B735+B755+B829+B838</f>
        <v>1140750</v>
      </c>
      <c r="C732" s="68"/>
      <c r="D732" s="69" t="s">
        <v>326</v>
      </c>
      <c r="E732" s="68"/>
      <c r="F732" s="82"/>
      <c r="G732" s="82"/>
      <c r="H732" s="83">
        <f t="shared" si="28"/>
        <v>-1140750</v>
      </c>
      <c r="I732" s="84">
        <f t="shared" si="27"/>
        <v>2093.119266055046</v>
      </c>
      <c r="K732" s="2">
        <v>545</v>
      </c>
    </row>
    <row r="733" spans="8:11" ht="12.75">
      <c r="H733" s="5">
        <v>0</v>
      </c>
      <c r="I733" s="21">
        <f t="shared" si="27"/>
        <v>0</v>
      </c>
      <c r="K733" s="2">
        <v>545</v>
      </c>
    </row>
    <row r="734" spans="8:11" ht="12.75">
      <c r="H734" s="5">
        <f t="shared" si="28"/>
        <v>0</v>
      </c>
      <c r="I734" s="21">
        <f t="shared" si="27"/>
        <v>0</v>
      </c>
      <c r="K734" s="2">
        <v>545</v>
      </c>
    </row>
    <row r="735" spans="1:11" s="44" customFormat="1" ht="12.75">
      <c r="A735" s="10"/>
      <c r="B735" s="124">
        <f>+B739+B745+B750</f>
        <v>135000</v>
      </c>
      <c r="C735" s="59" t="s">
        <v>361</v>
      </c>
      <c r="E735" s="59" t="s">
        <v>598</v>
      </c>
      <c r="F735" s="17"/>
      <c r="G735" s="17"/>
      <c r="H735" s="40">
        <f t="shared" si="28"/>
        <v>-135000</v>
      </c>
      <c r="I735" s="43">
        <f t="shared" si="27"/>
        <v>247.70642201834863</v>
      </c>
      <c r="K735" s="2">
        <v>545</v>
      </c>
    </row>
    <row r="736" spans="2:11" ht="12.75">
      <c r="B736" s="123"/>
      <c r="H736" s="5">
        <v>0</v>
      </c>
      <c r="I736" s="21">
        <f t="shared" si="27"/>
        <v>0</v>
      </c>
      <c r="K736" s="2">
        <v>545</v>
      </c>
    </row>
    <row r="737" spans="2:11" ht="12.75">
      <c r="B737" s="123">
        <v>5000</v>
      </c>
      <c r="C737" s="11" t="s">
        <v>69</v>
      </c>
      <c r="D737" s="1" t="s">
        <v>279</v>
      </c>
      <c r="E737" s="1" t="s">
        <v>93</v>
      </c>
      <c r="F737" s="46" t="s">
        <v>307</v>
      </c>
      <c r="G737" s="26" t="s">
        <v>86</v>
      </c>
      <c r="H737" s="5">
        <f t="shared" si="28"/>
        <v>-5000</v>
      </c>
      <c r="I737" s="21">
        <f t="shared" si="27"/>
        <v>9.174311926605505</v>
      </c>
      <c r="K737" s="2">
        <v>545</v>
      </c>
    </row>
    <row r="738" spans="2:11" ht="12.75">
      <c r="B738" s="123">
        <v>4000</v>
      </c>
      <c r="C738" s="11" t="s">
        <v>69</v>
      </c>
      <c r="D738" s="1" t="s">
        <v>279</v>
      </c>
      <c r="E738" s="1" t="s">
        <v>94</v>
      </c>
      <c r="F738" s="46" t="s">
        <v>308</v>
      </c>
      <c r="G738" s="26" t="s">
        <v>87</v>
      </c>
      <c r="H738" s="5">
        <f t="shared" si="28"/>
        <v>-9000</v>
      </c>
      <c r="I738" s="21">
        <f t="shared" si="27"/>
        <v>7.339449541284404</v>
      </c>
      <c r="K738" s="2">
        <v>545</v>
      </c>
    </row>
    <row r="739" spans="1:11" s="44" customFormat="1" ht="12.75">
      <c r="A739" s="10"/>
      <c r="B739" s="124">
        <f>SUM(B737:B738)</f>
        <v>9000</v>
      </c>
      <c r="C739" s="10" t="s">
        <v>69</v>
      </c>
      <c r="D739" s="10"/>
      <c r="E739" s="10"/>
      <c r="F739" s="17"/>
      <c r="G739" s="17"/>
      <c r="H739" s="40">
        <v>0</v>
      </c>
      <c r="I739" s="43">
        <f t="shared" si="27"/>
        <v>16.513761467889907</v>
      </c>
      <c r="K739" s="2">
        <v>545</v>
      </c>
    </row>
    <row r="740" spans="2:11" ht="12.75">
      <c r="B740" s="123"/>
      <c r="H740" s="5">
        <f t="shared" si="28"/>
        <v>0</v>
      </c>
      <c r="I740" s="21">
        <f t="shared" si="27"/>
        <v>0</v>
      </c>
      <c r="K740" s="2">
        <v>545</v>
      </c>
    </row>
    <row r="741" spans="2:11" ht="12.75">
      <c r="B741" s="123"/>
      <c r="H741" s="5">
        <f t="shared" si="28"/>
        <v>0</v>
      </c>
      <c r="I741" s="21">
        <f t="shared" si="27"/>
        <v>0</v>
      </c>
      <c r="K741" s="2">
        <v>545</v>
      </c>
    </row>
    <row r="742" spans="1:11" s="14" customFormat="1" ht="12.75">
      <c r="A742" s="11"/>
      <c r="B742" s="122">
        <v>10000</v>
      </c>
      <c r="C742" s="11" t="s">
        <v>83</v>
      </c>
      <c r="D742" s="11" t="s">
        <v>279</v>
      </c>
      <c r="E742" s="11" t="s">
        <v>84</v>
      </c>
      <c r="F742" s="29" t="s">
        <v>371</v>
      </c>
      <c r="G742" s="29" t="s">
        <v>87</v>
      </c>
      <c r="H742" s="28">
        <f t="shared" si="28"/>
        <v>-10000</v>
      </c>
      <c r="I742" s="38">
        <f t="shared" si="27"/>
        <v>18.34862385321101</v>
      </c>
      <c r="K742" s="2">
        <v>545</v>
      </c>
    </row>
    <row r="743" spans="1:11" s="7" customFormat="1" ht="15.75">
      <c r="A743" s="1"/>
      <c r="B743" s="122">
        <v>18000</v>
      </c>
      <c r="C743" s="33" t="s">
        <v>892</v>
      </c>
      <c r="D743" s="33" t="s">
        <v>326</v>
      </c>
      <c r="E743" s="33" t="s">
        <v>84</v>
      </c>
      <c r="F743" s="34" t="s">
        <v>546</v>
      </c>
      <c r="G743" s="34" t="s">
        <v>87</v>
      </c>
      <c r="H743" s="28">
        <f t="shared" si="28"/>
        <v>-28000</v>
      </c>
      <c r="I743" s="21">
        <v>36</v>
      </c>
      <c r="J743"/>
      <c r="K743" s="2">
        <v>545</v>
      </c>
    </row>
    <row r="744" spans="1:11" s="6" customFormat="1" ht="12.75">
      <c r="A744" s="1"/>
      <c r="B744" s="122">
        <v>8000</v>
      </c>
      <c r="C744" s="33" t="s">
        <v>83</v>
      </c>
      <c r="D744" s="33" t="s">
        <v>441</v>
      </c>
      <c r="E744" s="33" t="s">
        <v>84</v>
      </c>
      <c r="F744" s="34" t="s">
        <v>546</v>
      </c>
      <c r="G744" s="34" t="s">
        <v>152</v>
      </c>
      <c r="H744" s="28">
        <f t="shared" si="28"/>
        <v>-36000</v>
      </c>
      <c r="I744" s="21">
        <v>16</v>
      </c>
      <c r="J744"/>
      <c r="K744" s="2">
        <v>545</v>
      </c>
    </row>
    <row r="745" spans="1:11" s="44" customFormat="1" ht="12.75">
      <c r="A745" s="10"/>
      <c r="B745" s="124">
        <f>SUM(B742:B744)</f>
        <v>36000</v>
      </c>
      <c r="C745" s="10"/>
      <c r="D745" s="10"/>
      <c r="E745" s="10" t="s">
        <v>84</v>
      </c>
      <c r="F745" s="17"/>
      <c r="G745" s="17"/>
      <c r="H745" s="40">
        <v>0</v>
      </c>
      <c r="I745" s="43">
        <f t="shared" si="27"/>
        <v>66.05504587155963</v>
      </c>
      <c r="K745" s="2">
        <v>545</v>
      </c>
    </row>
    <row r="746" spans="1:11" ht="12.75">
      <c r="A746" s="11"/>
      <c r="B746" s="122"/>
      <c r="C746" s="11"/>
      <c r="D746" s="11"/>
      <c r="E746" s="11"/>
      <c r="F746" s="29"/>
      <c r="G746" s="29"/>
      <c r="H746" s="5">
        <f t="shared" si="28"/>
        <v>0</v>
      </c>
      <c r="I746" s="21">
        <f t="shared" si="27"/>
        <v>0</v>
      </c>
      <c r="K746" s="2">
        <v>545</v>
      </c>
    </row>
    <row r="747" spans="1:11" s="14" customFormat="1" ht="12.75">
      <c r="A747" s="11"/>
      <c r="B747" s="122">
        <v>30000</v>
      </c>
      <c r="C747" s="36" t="s">
        <v>425</v>
      </c>
      <c r="D747" s="11" t="s">
        <v>885</v>
      </c>
      <c r="E747" s="36" t="s">
        <v>372</v>
      </c>
      <c r="F747" s="29" t="s">
        <v>373</v>
      </c>
      <c r="G747" s="29" t="s">
        <v>87</v>
      </c>
      <c r="H747" s="28">
        <f t="shared" si="28"/>
        <v>-30000</v>
      </c>
      <c r="I747" s="38">
        <f t="shared" si="27"/>
        <v>55.04587155963303</v>
      </c>
      <c r="K747" s="2">
        <v>545</v>
      </c>
    </row>
    <row r="748" spans="2:11" ht="12.75">
      <c r="B748" s="122">
        <v>40000</v>
      </c>
      <c r="C748" s="11" t="s">
        <v>426</v>
      </c>
      <c r="D748" s="11" t="s">
        <v>279</v>
      </c>
      <c r="E748" s="11" t="s">
        <v>372</v>
      </c>
      <c r="F748" s="29" t="s">
        <v>374</v>
      </c>
      <c r="G748" s="29" t="s">
        <v>103</v>
      </c>
      <c r="H748" s="28">
        <f t="shared" si="28"/>
        <v>-70000</v>
      </c>
      <c r="I748" s="21">
        <f t="shared" si="27"/>
        <v>73.39449541284404</v>
      </c>
      <c r="K748" s="2">
        <v>545</v>
      </c>
    </row>
    <row r="749" spans="2:11" ht="12.75">
      <c r="B749" s="283">
        <v>20000</v>
      </c>
      <c r="C749" s="32" t="s">
        <v>734</v>
      </c>
      <c r="D749" s="32" t="s">
        <v>326</v>
      </c>
      <c r="E749" s="33" t="s">
        <v>372</v>
      </c>
      <c r="F749" s="30" t="s">
        <v>451</v>
      </c>
      <c r="G749" s="30" t="s">
        <v>127</v>
      </c>
      <c r="H749" s="28">
        <f t="shared" si="28"/>
        <v>-90000</v>
      </c>
      <c r="I749" s="21">
        <v>40</v>
      </c>
      <c r="K749" s="2">
        <v>545</v>
      </c>
    </row>
    <row r="750" spans="1:11" s="44" customFormat="1" ht="12.75">
      <c r="A750" s="10"/>
      <c r="B750" s="124">
        <f>SUM(B747:B749)</f>
        <v>90000</v>
      </c>
      <c r="C750" s="10"/>
      <c r="D750" s="10"/>
      <c r="E750" s="10" t="s">
        <v>370</v>
      </c>
      <c r="F750" s="60"/>
      <c r="G750" s="17"/>
      <c r="H750" s="40">
        <v>0</v>
      </c>
      <c r="I750" s="43">
        <f t="shared" si="27"/>
        <v>165.13761467889907</v>
      </c>
      <c r="K750" s="2">
        <v>545</v>
      </c>
    </row>
    <row r="751" spans="2:11" ht="12.75">
      <c r="B751" s="132"/>
      <c r="C751" s="11"/>
      <c r="F751" s="46"/>
      <c r="H751" s="5">
        <f t="shared" si="28"/>
        <v>0</v>
      </c>
      <c r="I751" s="21">
        <f t="shared" si="27"/>
        <v>0</v>
      </c>
      <c r="K751" s="2">
        <v>545</v>
      </c>
    </row>
    <row r="752" spans="2:11" ht="12.75">
      <c r="B752" s="132"/>
      <c r="C752" s="11"/>
      <c r="F752" s="47"/>
      <c r="H752" s="5">
        <v>0</v>
      </c>
      <c r="I752" s="21">
        <f t="shared" si="27"/>
        <v>0</v>
      </c>
      <c r="K752" s="2">
        <v>545</v>
      </c>
    </row>
    <row r="753" spans="2:11" ht="12.75">
      <c r="B753" s="132"/>
      <c r="C753" s="11"/>
      <c r="F753" s="47"/>
      <c r="H753" s="5">
        <f t="shared" si="28"/>
        <v>0</v>
      </c>
      <c r="I753" s="21">
        <f t="shared" si="27"/>
        <v>0</v>
      </c>
      <c r="K753" s="2">
        <v>545</v>
      </c>
    </row>
    <row r="754" spans="2:11" ht="12.75">
      <c r="B754" s="132"/>
      <c r="C754" s="11"/>
      <c r="F754" s="47"/>
      <c r="H754" s="5">
        <f t="shared" si="28"/>
        <v>0</v>
      </c>
      <c r="I754" s="21">
        <f t="shared" si="27"/>
        <v>0</v>
      </c>
      <c r="K754" s="2">
        <v>545</v>
      </c>
    </row>
    <row r="755" spans="1:11" s="45" customFormat="1" ht="12.75">
      <c r="A755" s="77"/>
      <c r="B755" s="85">
        <f>+B769+B783+B790+B801+B813+B819+B825</f>
        <v>511550</v>
      </c>
      <c r="C755" s="59" t="s">
        <v>599</v>
      </c>
      <c r="D755" s="58"/>
      <c r="E755" s="58" t="s">
        <v>600</v>
      </c>
      <c r="F755" s="81"/>
      <c r="G755" s="78"/>
      <c r="H755" s="79"/>
      <c r="I755" s="80">
        <f t="shared" si="27"/>
        <v>938.6238532110092</v>
      </c>
      <c r="K755" s="2">
        <v>545</v>
      </c>
    </row>
    <row r="756" spans="2:11" ht="12.75">
      <c r="B756" s="132"/>
      <c r="C756" s="11"/>
      <c r="F756" s="46"/>
      <c r="H756" s="5">
        <v>0</v>
      </c>
      <c r="I756" s="21">
        <f t="shared" si="27"/>
        <v>0</v>
      </c>
      <c r="K756" s="2">
        <v>545</v>
      </c>
    </row>
    <row r="757" spans="2:11" ht="12.75">
      <c r="B757" s="132">
        <v>2000</v>
      </c>
      <c r="C757" s="11" t="s">
        <v>69</v>
      </c>
      <c r="D757" s="1" t="s">
        <v>279</v>
      </c>
      <c r="E757" s="1" t="s">
        <v>131</v>
      </c>
      <c r="F757" s="46" t="s">
        <v>309</v>
      </c>
      <c r="G757" s="26" t="s">
        <v>156</v>
      </c>
      <c r="H757" s="5">
        <f t="shared" si="28"/>
        <v>-2000</v>
      </c>
      <c r="I757" s="21">
        <f t="shared" si="27"/>
        <v>3.669724770642202</v>
      </c>
      <c r="K757" s="2">
        <v>545</v>
      </c>
    </row>
    <row r="758" spans="2:11" ht="12.75">
      <c r="B758" s="132">
        <v>5000</v>
      </c>
      <c r="C758" s="11" t="s">
        <v>69</v>
      </c>
      <c r="D758" s="1" t="s">
        <v>279</v>
      </c>
      <c r="E758" s="1" t="s">
        <v>93</v>
      </c>
      <c r="F758" s="46" t="s">
        <v>310</v>
      </c>
      <c r="G758" s="26" t="s">
        <v>156</v>
      </c>
      <c r="H758" s="5">
        <f t="shared" si="28"/>
        <v>-7000</v>
      </c>
      <c r="I758" s="21">
        <f t="shared" si="27"/>
        <v>9.174311926605505</v>
      </c>
      <c r="K758" s="2">
        <v>545</v>
      </c>
    </row>
    <row r="759" spans="2:11" ht="12.75">
      <c r="B759" s="132">
        <v>5000</v>
      </c>
      <c r="C759" s="11" t="s">
        <v>69</v>
      </c>
      <c r="D759" s="1" t="s">
        <v>279</v>
      </c>
      <c r="E759" s="1" t="s">
        <v>93</v>
      </c>
      <c r="F759" s="47" t="s">
        <v>311</v>
      </c>
      <c r="G759" s="26" t="s">
        <v>178</v>
      </c>
      <c r="H759" s="5">
        <f t="shared" si="28"/>
        <v>-12000</v>
      </c>
      <c r="I759" s="21">
        <f t="shared" si="27"/>
        <v>9.174311926605505</v>
      </c>
      <c r="K759" s="2">
        <v>545</v>
      </c>
    </row>
    <row r="760" spans="2:11" ht="12.75">
      <c r="B760" s="132">
        <v>2000</v>
      </c>
      <c r="C760" s="11" t="s">
        <v>69</v>
      </c>
      <c r="D760" s="1" t="s">
        <v>279</v>
      </c>
      <c r="E760" s="1" t="s">
        <v>131</v>
      </c>
      <c r="F760" s="47" t="s">
        <v>312</v>
      </c>
      <c r="G760" s="26" t="s">
        <v>178</v>
      </c>
      <c r="H760" s="5">
        <f t="shared" si="28"/>
        <v>-14000</v>
      </c>
      <c r="I760" s="21">
        <f t="shared" si="27"/>
        <v>3.669724770642202</v>
      </c>
      <c r="K760" s="2">
        <v>545</v>
      </c>
    </row>
    <row r="761" spans="2:11" ht="12.75">
      <c r="B761" s="132">
        <v>2000</v>
      </c>
      <c r="C761" s="11" t="s">
        <v>69</v>
      </c>
      <c r="D761" s="1" t="s">
        <v>279</v>
      </c>
      <c r="E761" s="1" t="s">
        <v>131</v>
      </c>
      <c r="F761" s="46" t="s">
        <v>313</v>
      </c>
      <c r="G761" s="26" t="s">
        <v>179</v>
      </c>
      <c r="H761" s="5">
        <f t="shared" si="28"/>
        <v>-16000</v>
      </c>
      <c r="I761" s="21">
        <f t="shared" si="27"/>
        <v>3.669724770642202</v>
      </c>
      <c r="K761" s="2">
        <v>545</v>
      </c>
    </row>
    <row r="762" spans="1:11" s="14" customFormat="1" ht="12.75">
      <c r="A762" s="11"/>
      <c r="B762" s="245">
        <v>4000</v>
      </c>
      <c r="C762" s="11" t="s">
        <v>69</v>
      </c>
      <c r="D762" s="11" t="s">
        <v>279</v>
      </c>
      <c r="E762" s="11" t="s">
        <v>93</v>
      </c>
      <c r="F762" s="47" t="s">
        <v>314</v>
      </c>
      <c r="G762" s="29" t="s">
        <v>179</v>
      </c>
      <c r="H762" s="5">
        <f t="shared" si="28"/>
        <v>-20000</v>
      </c>
      <c r="I762" s="38">
        <f aca="true" t="shared" si="29" ref="I762:I852">+B762/K762</f>
        <v>7.339449541284404</v>
      </c>
      <c r="K762" s="2">
        <v>545</v>
      </c>
    </row>
    <row r="763" spans="2:11" ht="12.75">
      <c r="B763" s="132">
        <v>7000</v>
      </c>
      <c r="C763" s="11" t="s">
        <v>69</v>
      </c>
      <c r="D763" s="1" t="s">
        <v>279</v>
      </c>
      <c r="E763" s="1" t="s">
        <v>93</v>
      </c>
      <c r="F763" s="46" t="s">
        <v>315</v>
      </c>
      <c r="G763" s="26" t="s">
        <v>189</v>
      </c>
      <c r="H763" s="5">
        <f t="shared" si="28"/>
        <v>-27000</v>
      </c>
      <c r="I763" s="21">
        <f t="shared" si="29"/>
        <v>12.844036697247706</v>
      </c>
      <c r="K763" s="2">
        <v>545</v>
      </c>
    </row>
    <row r="764" spans="2:11" ht="12.75">
      <c r="B764" s="132">
        <v>5000</v>
      </c>
      <c r="C764" s="11" t="s">
        <v>69</v>
      </c>
      <c r="D764" s="1" t="s">
        <v>279</v>
      </c>
      <c r="E764" s="1" t="s">
        <v>94</v>
      </c>
      <c r="F764" s="46" t="s">
        <v>316</v>
      </c>
      <c r="G764" s="26" t="s">
        <v>192</v>
      </c>
      <c r="H764" s="5">
        <f t="shared" si="28"/>
        <v>-32000</v>
      </c>
      <c r="I764" s="21">
        <f t="shared" si="29"/>
        <v>9.174311926605505</v>
      </c>
      <c r="K764" s="2">
        <v>545</v>
      </c>
    </row>
    <row r="765" spans="2:11" ht="12.75">
      <c r="B765" s="132">
        <v>12000</v>
      </c>
      <c r="C765" s="11" t="s">
        <v>69</v>
      </c>
      <c r="D765" s="1" t="s">
        <v>279</v>
      </c>
      <c r="E765" s="1" t="s">
        <v>93</v>
      </c>
      <c r="F765" s="46" t="s">
        <v>317</v>
      </c>
      <c r="G765" s="26" t="s">
        <v>192</v>
      </c>
      <c r="H765" s="5">
        <f t="shared" si="28"/>
        <v>-44000</v>
      </c>
      <c r="I765" s="21">
        <f t="shared" si="29"/>
        <v>22.01834862385321</v>
      </c>
      <c r="K765" s="2">
        <v>545</v>
      </c>
    </row>
    <row r="766" spans="2:11" ht="12.75">
      <c r="B766" s="132">
        <v>2000</v>
      </c>
      <c r="C766" s="11" t="s">
        <v>69</v>
      </c>
      <c r="D766" s="1" t="s">
        <v>279</v>
      </c>
      <c r="E766" s="1" t="s">
        <v>131</v>
      </c>
      <c r="F766" s="46" t="s">
        <v>318</v>
      </c>
      <c r="G766" s="26" t="s">
        <v>192</v>
      </c>
      <c r="H766" s="5">
        <f t="shared" si="28"/>
        <v>-46000</v>
      </c>
      <c r="I766" s="21">
        <f t="shared" si="29"/>
        <v>3.669724770642202</v>
      </c>
      <c r="K766" s="2">
        <v>545</v>
      </c>
    </row>
    <row r="767" spans="2:11" ht="12.75">
      <c r="B767" s="132">
        <v>5000</v>
      </c>
      <c r="C767" s="11" t="s">
        <v>69</v>
      </c>
      <c r="D767" s="1" t="s">
        <v>279</v>
      </c>
      <c r="E767" s="1" t="s">
        <v>319</v>
      </c>
      <c r="F767" s="46" t="s">
        <v>320</v>
      </c>
      <c r="G767" s="26" t="s">
        <v>194</v>
      </c>
      <c r="H767" s="5">
        <f t="shared" si="28"/>
        <v>-51000</v>
      </c>
      <c r="I767" s="21">
        <f t="shared" si="29"/>
        <v>9.174311926605505</v>
      </c>
      <c r="K767" s="2">
        <v>545</v>
      </c>
    </row>
    <row r="768" spans="2:11" ht="12.75">
      <c r="B768" s="132">
        <v>10000</v>
      </c>
      <c r="C768" s="11" t="s">
        <v>69</v>
      </c>
      <c r="D768" s="1" t="s">
        <v>279</v>
      </c>
      <c r="E768" s="1" t="s">
        <v>93</v>
      </c>
      <c r="F768" s="46" t="s">
        <v>321</v>
      </c>
      <c r="G768" s="26" t="s">
        <v>194</v>
      </c>
      <c r="H768" s="5">
        <f t="shared" si="28"/>
        <v>-61000</v>
      </c>
      <c r="I768" s="21">
        <f t="shared" si="29"/>
        <v>18.34862385321101</v>
      </c>
      <c r="K768" s="2">
        <v>545</v>
      </c>
    </row>
    <row r="769" spans="1:11" s="44" customFormat="1" ht="12.75">
      <c r="A769" s="10"/>
      <c r="B769" s="242">
        <f>SUM(B757:B768)</f>
        <v>61000</v>
      </c>
      <c r="C769" s="10" t="s">
        <v>69</v>
      </c>
      <c r="D769" s="10"/>
      <c r="E769" s="10"/>
      <c r="F769" s="17"/>
      <c r="G769" s="17"/>
      <c r="H769" s="40">
        <v>0</v>
      </c>
      <c r="I769" s="43">
        <f t="shared" si="29"/>
        <v>111.92660550458716</v>
      </c>
      <c r="K769" s="2">
        <v>545</v>
      </c>
    </row>
    <row r="770" spans="2:11" ht="12.75">
      <c r="B770" s="132"/>
      <c r="H770" s="5">
        <f t="shared" si="28"/>
        <v>0</v>
      </c>
      <c r="I770" s="21">
        <f t="shared" si="29"/>
        <v>0</v>
      </c>
      <c r="K770" s="2">
        <v>545</v>
      </c>
    </row>
    <row r="771" spans="2:11" ht="12.75">
      <c r="B771" s="132"/>
      <c r="H771" s="5">
        <f t="shared" si="28"/>
        <v>0</v>
      </c>
      <c r="I771" s="21">
        <f t="shared" si="29"/>
        <v>0</v>
      </c>
      <c r="K771" s="2">
        <v>545</v>
      </c>
    </row>
    <row r="772" spans="2:11" ht="12.75">
      <c r="B772" s="132"/>
      <c r="H772" s="5">
        <f aca="true" t="shared" si="30" ref="H772:H782">H771-B772</f>
        <v>0</v>
      </c>
      <c r="I772" s="21">
        <f t="shared" si="29"/>
        <v>0</v>
      </c>
      <c r="K772" s="2">
        <v>545</v>
      </c>
    </row>
    <row r="773" spans="2:11" ht="12.75">
      <c r="B773" s="132">
        <v>3000</v>
      </c>
      <c r="C773" s="1" t="s">
        <v>402</v>
      </c>
      <c r="D773" s="1" t="s">
        <v>279</v>
      </c>
      <c r="E773" s="1" t="s">
        <v>89</v>
      </c>
      <c r="F773" s="26" t="s">
        <v>403</v>
      </c>
      <c r="G773" s="26" t="s">
        <v>179</v>
      </c>
      <c r="H773" s="5">
        <f t="shared" si="30"/>
        <v>-3000</v>
      </c>
      <c r="I773" s="21">
        <f t="shared" si="29"/>
        <v>5.504587155963303</v>
      </c>
      <c r="K773" s="2">
        <v>545</v>
      </c>
    </row>
    <row r="774" spans="2:11" ht="12.75">
      <c r="B774" s="132">
        <v>3000</v>
      </c>
      <c r="C774" s="1" t="s">
        <v>402</v>
      </c>
      <c r="D774" s="1" t="s">
        <v>279</v>
      </c>
      <c r="E774" s="1" t="s">
        <v>89</v>
      </c>
      <c r="F774" s="26" t="s">
        <v>403</v>
      </c>
      <c r="G774" s="26" t="s">
        <v>179</v>
      </c>
      <c r="H774" s="5">
        <f t="shared" si="30"/>
        <v>-6000</v>
      </c>
      <c r="I774" s="21">
        <f t="shared" si="29"/>
        <v>5.504587155963303</v>
      </c>
      <c r="K774" s="2">
        <v>545</v>
      </c>
    </row>
    <row r="775" spans="2:11" ht="12.75">
      <c r="B775" s="132">
        <v>2000</v>
      </c>
      <c r="C775" s="1" t="s">
        <v>404</v>
      </c>
      <c r="D775" s="1" t="s">
        <v>279</v>
      </c>
      <c r="E775" s="1" t="s">
        <v>89</v>
      </c>
      <c r="F775" s="46" t="s">
        <v>405</v>
      </c>
      <c r="G775" s="26" t="s">
        <v>179</v>
      </c>
      <c r="H775" s="5">
        <f t="shared" si="30"/>
        <v>-8000</v>
      </c>
      <c r="I775" s="21">
        <f t="shared" si="29"/>
        <v>3.669724770642202</v>
      </c>
      <c r="K775" s="2">
        <v>545</v>
      </c>
    </row>
    <row r="776" spans="2:11" ht="12.75">
      <c r="B776" s="132">
        <v>6000</v>
      </c>
      <c r="C776" s="1" t="s">
        <v>406</v>
      </c>
      <c r="D776" s="1" t="s">
        <v>279</v>
      </c>
      <c r="E776" s="1" t="s">
        <v>89</v>
      </c>
      <c r="F776" s="46" t="s">
        <v>407</v>
      </c>
      <c r="G776" s="26" t="s">
        <v>194</v>
      </c>
      <c r="H776" s="5">
        <f t="shared" si="30"/>
        <v>-14000</v>
      </c>
      <c r="I776" s="21">
        <f t="shared" si="29"/>
        <v>11.009174311926605</v>
      </c>
      <c r="K776" s="2">
        <v>545</v>
      </c>
    </row>
    <row r="777" spans="2:11" ht="12.75">
      <c r="B777" s="132">
        <v>30000</v>
      </c>
      <c r="C777" s="1" t="s">
        <v>323</v>
      </c>
      <c r="D777" s="1" t="s">
        <v>279</v>
      </c>
      <c r="E777" s="1" t="s">
        <v>89</v>
      </c>
      <c r="F777" s="26" t="s">
        <v>322</v>
      </c>
      <c r="G777" s="26" t="s">
        <v>189</v>
      </c>
      <c r="H777" s="5">
        <f t="shared" si="30"/>
        <v>-44000</v>
      </c>
      <c r="I777" s="21">
        <f t="shared" si="29"/>
        <v>55.04587155963303</v>
      </c>
      <c r="K777" s="2">
        <v>545</v>
      </c>
    </row>
    <row r="778" spans="1:11" s="14" customFormat="1" ht="12.75">
      <c r="A778" s="11"/>
      <c r="B778" s="245">
        <v>25000</v>
      </c>
      <c r="C778" s="11" t="s">
        <v>325</v>
      </c>
      <c r="D778" s="11" t="s">
        <v>326</v>
      </c>
      <c r="E778" s="11" t="s">
        <v>89</v>
      </c>
      <c r="F778" s="29" t="s">
        <v>327</v>
      </c>
      <c r="G778" s="29" t="s">
        <v>189</v>
      </c>
      <c r="H778" s="5">
        <f t="shared" si="30"/>
        <v>-69000</v>
      </c>
      <c r="I778" s="38">
        <f t="shared" si="29"/>
        <v>45.87155963302752</v>
      </c>
      <c r="K778" s="2">
        <v>545</v>
      </c>
    </row>
    <row r="779" spans="2:11" ht="12.75">
      <c r="B779" s="132">
        <v>20000</v>
      </c>
      <c r="C779" s="11" t="s">
        <v>325</v>
      </c>
      <c r="D779" s="11" t="s">
        <v>326</v>
      </c>
      <c r="E779" s="1" t="s">
        <v>89</v>
      </c>
      <c r="F779" s="26" t="s">
        <v>328</v>
      </c>
      <c r="G779" s="26" t="s">
        <v>192</v>
      </c>
      <c r="H779" s="5">
        <f t="shared" si="30"/>
        <v>-89000</v>
      </c>
      <c r="I779" s="21">
        <f t="shared" si="29"/>
        <v>36.69724770642202</v>
      </c>
      <c r="K779" s="2">
        <v>545</v>
      </c>
    </row>
    <row r="780" spans="2:11" ht="12.75">
      <c r="B780" s="132">
        <v>20000</v>
      </c>
      <c r="C780" s="11" t="s">
        <v>325</v>
      </c>
      <c r="D780" s="11" t="s">
        <v>326</v>
      </c>
      <c r="E780" s="1" t="s">
        <v>89</v>
      </c>
      <c r="F780" s="26" t="s">
        <v>329</v>
      </c>
      <c r="G780" s="26" t="s">
        <v>194</v>
      </c>
      <c r="H780" s="5">
        <f t="shared" si="30"/>
        <v>-109000</v>
      </c>
      <c r="I780" s="21">
        <f t="shared" si="29"/>
        <v>36.69724770642202</v>
      </c>
      <c r="K780" s="2">
        <v>545</v>
      </c>
    </row>
    <row r="781" spans="2:11" ht="12.75">
      <c r="B781" s="132">
        <v>15000</v>
      </c>
      <c r="C781" s="1" t="s">
        <v>893</v>
      </c>
      <c r="D781" s="1" t="s">
        <v>279</v>
      </c>
      <c r="E781" s="1" t="s">
        <v>84</v>
      </c>
      <c r="F781" s="26" t="s">
        <v>415</v>
      </c>
      <c r="G781" s="26" t="s">
        <v>189</v>
      </c>
      <c r="H781" s="5">
        <f t="shared" si="30"/>
        <v>-124000</v>
      </c>
      <c r="I781" s="21">
        <f>+B781/K781</f>
        <v>27.522935779816514</v>
      </c>
      <c r="K781" s="2">
        <v>545</v>
      </c>
    </row>
    <row r="782" spans="2:11" ht="12.75">
      <c r="B782" s="132">
        <v>50000</v>
      </c>
      <c r="C782" s="1" t="s">
        <v>893</v>
      </c>
      <c r="D782" s="1" t="s">
        <v>279</v>
      </c>
      <c r="E782" s="1" t="s">
        <v>84</v>
      </c>
      <c r="F782" s="46" t="s">
        <v>416</v>
      </c>
      <c r="G782" s="26" t="s">
        <v>192</v>
      </c>
      <c r="H782" s="5">
        <f t="shared" si="30"/>
        <v>-174000</v>
      </c>
      <c r="I782" s="21">
        <f>+B782/K782</f>
        <v>91.74311926605505</v>
      </c>
      <c r="K782" s="2">
        <v>545</v>
      </c>
    </row>
    <row r="783" spans="1:11" s="44" customFormat="1" ht="12.75">
      <c r="A783" s="10"/>
      <c r="B783" s="242">
        <f>SUM(B773:B782)</f>
        <v>174000</v>
      </c>
      <c r="C783" s="10"/>
      <c r="D783" s="10"/>
      <c r="E783" s="10"/>
      <c r="F783" s="17"/>
      <c r="G783" s="17"/>
      <c r="H783" s="40">
        <v>0</v>
      </c>
      <c r="I783" s="43">
        <f t="shared" si="29"/>
        <v>319.26605504587155</v>
      </c>
      <c r="K783" s="2">
        <v>545</v>
      </c>
    </row>
    <row r="784" spans="2:11" ht="12.75">
      <c r="B784" s="132"/>
      <c r="H784" s="5">
        <f aca="true" t="shared" si="31" ref="H784:H789">H783-B784</f>
        <v>0</v>
      </c>
      <c r="I784" s="21">
        <f t="shared" si="29"/>
        <v>0</v>
      </c>
      <c r="K784" s="2">
        <v>545</v>
      </c>
    </row>
    <row r="785" spans="2:11" ht="12.75">
      <c r="B785" s="132"/>
      <c r="H785" s="5">
        <f t="shared" si="31"/>
        <v>0</v>
      </c>
      <c r="I785" s="21">
        <f t="shared" si="29"/>
        <v>0</v>
      </c>
      <c r="K785" s="2">
        <v>545</v>
      </c>
    </row>
    <row r="786" spans="2:11" ht="12.75">
      <c r="B786" s="132"/>
      <c r="H786" s="5">
        <f t="shared" si="31"/>
        <v>0</v>
      </c>
      <c r="I786" s="21">
        <f t="shared" si="29"/>
        <v>0</v>
      </c>
      <c r="K786" s="2">
        <v>545</v>
      </c>
    </row>
    <row r="787" spans="2:11" ht="12.75">
      <c r="B787" s="132">
        <v>1600</v>
      </c>
      <c r="C787" s="1" t="s">
        <v>83</v>
      </c>
      <c r="D787" s="1" t="s">
        <v>279</v>
      </c>
      <c r="E787" s="1" t="s">
        <v>84</v>
      </c>
      <c r="F787" s="26" t="s">
        <v>415</v>
      </c>
      <c r="G787" s="26" t="s">
        <v>179</v>
      </c>
      <c r="H787" s="5">
        <f t="shared" si="31"/>
        <v>-1600</v>
      </c>
      <c r="I787" s="21">
        <f t="shared" si="29"/>
        <v>2.9357798165137616</v>
      </c>
      <c r="K787" s="2">
        <v>545</v>
      </c>
    </row>
    <row r="788" spans="2:11" ht="12.75">
      <c r="B788" s="132">
        <v>2000</v>
      </c>
      <c r="C788" s="1" t="s">
        <v>83</v>
      </c>
      <c r="D788" s="1" t="s">
        <v>279</v>
      </c>
      <c r="E788" s="1" t="s">
        <v>84</v>
      </c>
      <c r="F788" s="26" t="s">
        <v>415</v>
      </c>
      <c r="G788" s="26" t="s">
        <v>189</v>
      </c>
      <c r="H788" s="5">
        <f t="shared" si="31"/>
        <v>-3600</v>
      </c>
      <c r="I788" s="21">
        <f t="shared" si="29"/>
        <v>3.669724770642202</v>
      </c>
      <c r="K788" s="2">
        <v>545</v>
      </c>
    </row>
    <row r="789" spans="2:11" ht="12.75">
      <c r="B789" s="132">
        <v>1200</v>
      </c>
      <c r="C789" s="1" t="s">
        <v>83</v>
      </c>
      <c r="D789" s="1" t="s">
        <v>279</v>
      </c>
      <c r="E789" s="1" t="s">
        <v>84</v>
      </c>
      <c r="F789" s="26" t="s">
        <v>415</v>
      </c>
      <c r="G789" s="26" t="s">
        <v>192</v>
      </c>
      <c r="H789" s="5">
        <f t="shared" si="31"/>
        <v>-4800</v>
      </c>
      <c r="I789" s="21">
        <f t="shared" si="29"/>
        <v>2.2018348623853212</v>
      </c>
      <c r="K789" s="2">
        <v>545</v>
      </c>
    </row>
    <row r="790" spans="1:11" s="44" customFormat="1" ht="12.75">
      <c r="A790" s="10"/>
      <c r="B790" s="242">
        <f>SUM(B787:B789)</f>
        <v>4800</v>
      </c>
      <c r="C790" s="10"/>
      <c r="D790" s="10"/>
      <c r="E790" s="10" t="s">
        <v>84</v>
      </c>
      <c r="F790" s="17"/>
      <c r="G790" s="17"/>
      <c r="H790" s="40">
        <v>0</v>
      </c>
      <c r="I790" s="43">
        <f t="shared" si="29"/>
        <v>8.807339449541285</v>
      </c>
      <c r="K790" s="2">
        <v>545</v>
      </c>
    </row>
    <row r="791" spans="2:11" ht="12.75">
      <c r="B791" s="132"/>
      <c r="H791" s="5">
        <f aca="true" t="shared" si="32" ref="H791:H800">H790-B791</f>
        <v>0</v>
      </c>
      <c r="I791" s="21">
        <f t="shared" si="29"/>
        <v>0</v>
      </c>
      <c r="K791" s="2">
        <v>545</v>
      </c>
    </row>
    <row r="792" spans="2:11" ht="12.75">
      <c r="B792" s="132"/>
      <c r="H792" s="5">
        <f t="shared" si="32"/>
        <v>0</v>
      </c>
      <c r="I792" s="21">
        <f t="shared" si="29"/>
        <v>0</v>
      </c>
      <c r="K792" s="2">
        <v>545</v>
      </c>
    </row>
    <row r="793" spans="2:11" ht="12.75">
      <c r="B793" s="132"/>
      <c r="H793" s="5">
        <f t="shared" si="32"/>
        <v>0</v>
      </c>
      <c r="I793" s="21">
        <f t="shared" si="29"/>
        <v>0</v>
      </c>
      <c r="K793" s="2">
        <v>545</v>
      </c>
    </row>
    <row r="794" spans="2:11" ht="12.75">
      <c r="B794" s="132">
        <v>8000</v>
      </c>
      <c r="C794" s="1" t="s">
        <v>144</v>
      </c>
      <c r="D794" s="1" t="s">
        <v>279</v>
      </c>
      <c r="E794" s="1" t="s">
        <v>89</v>
      </c>
      <c r="F794" s="26" t="s">
        <v>322</v>
      </c>
      <c r="G794" s="26" t="s">
        <v>189</v>
      </c>
      <c r="H794" s="5">
        <f t="shared" si="32"/>
        <v>-8000</v>
      </c>
      <c r="I794" s="21">
        <f t="shared" si="29"/>
        <v>14.678899082568808</v>
      </c>
      <c r="K794" s="2">
        <v>545</v>
      </c>
    </row>
    <row r="795" spans="2:11" ht="12.75">
      <c r="B795" s="132">
        <v>5000</v>
      </c>
      <c r="C795" s="1" t="s">
        <v>144</v>
      </c>
      <c r="D795" s="1" t="s">
        <v>279</v>
      </c>
      <c r="E795" s="1" t="s">
        <v>89</v>
      </c>
      <c r="F795" s="46" t="s">
        <v>408</v>
      </c>
      <c r="G795" s="26" t="s">
        <v>179</v>
      </c>
      <c r="H795" s="5">
        <f t="shared" si="32"/>
        <v>-13000</v>
      </c>
      <c r="I795" s="21">
        <f t="shared" si="29"/>
        <v>9.174311926605505</v>
      </c>
      <c r="K795" s="2">
        <v>545</v>
      </c>
    </row>
    <row r="796" spans="2:11" ht="12.75">
      <c r="B796" s="132">
        <v>10000</v>
      </c>
      <c r="C796" s="1" t="s">
        <v>409</v>
      </c>
      <c r="D796" s="1" t="s">
        <v>279</v>
      </c>
      <c r="E796" s="1" t="s">
        <v>89</v>
      </c>
      <c r="F796" s="46" t="s">
        <v>410</v>
      </c>
      <c r="G796" s="26" t="s">
        <v>179</v>
      </c>
      <c r="H796" s="5">
        <f t="shared" si="32"/>
        <v>-23000</v>
      </c>
      <c r="I796" s="21">
        <f t="shared" si="29"/>
        <v>18.34862385321101</v>
      </c>
      <c r="K796" s="2">
        <v>545</v>
      </c>
    </row>
    <row r="797" spans="2:11" ht="12.75">
      <c r="B797" s="132">
        <v>5000</v>
      </c>
      <c r="C797" s="1" t="s">
        <v>144</v>
      </c>
      <c r="D797" s="1" t="s">
        <v>279</v>
      </c>
      <c r="E797" s="1" t="s">
        <v>89</v>
      </c>
      <c r="F797" s="46" t="s">
        <v>411</v>
      </c>
      <c r="G797" s="26" t="s">
        <v>189</v>
      </c>
      <c r="H797" s="5">
        <f t="shared" si="32"/>
        <v>-28000</v>
      </c>
      <c r="I797" s="21">
        <f t="shared" si="29"/>
        <v>9.174311926605505</v>
      </c>
      <c r="K797" s="2">
        <v>545</v>
      </c>
    </row>
    <row r="798" spans="2:11" ht="12.75">
      <c r="B798" s="132">
        <v>10000</v>
      </c>
      <c r="C798" s="1" t="s">
        <v>409</v>
      </c>
      <c r="D798" s="1" t="s">
        <v>279</v>
      </c>
      <c r="E798" s="1" t="s">
        <v>89</v>
      </c>
      <c r="F798" s="46" t="s">
        <v>412</v>
      </c>
      <c r="G798" s="26" t="s">
        <v>189</v>
      </c>
      <c r="H798" s="5">
        <f t="shared" si="32"/>
        <v>-38000</v>
      </c>
      <c r="I798" s="21">
        <f t="shared" si="29"/>
        <v>18.34862385321101</v>
      </c>
      <c r="K798" s="2">
        <v>545</v>
      </c>
    </row>
    <row r="799" spans="2:11" ht="12.75">
      <c r="B799" s="132">
        <v>5000</v>
      </c>
      <c r="C799" s="1" t="s">
        <v>144</v>
      </c>
      <c r="D799" s="1" t="s">
        <v>279</v>
      </c>
      <c r="E799" s="1" t="s">
        <v>89</v>
      </c>
      <c r="F799" s="29" t="s">
        <v>413</v>
      </c>
      <c r="G799" s="26" t="s">
        <v>192</v>
      </c>
      <c r="H799" s="5">
        <f t="shared" si="32"/>
        <v>-43000</v>
      </c>
      <c r="I799" s="21">
        <f t="shared" si="29"/>
        <v>9.174311926605505</v>
      </c>
      <c r="K799" s="2">
        <v>545</v>
      </c>
    </row>
    <row r="800" spans="2:11" ht="12.75">
      <c r="B800" s="132">
        <v>10000</v>
      </c>
      <c r="C800" s="1" t="s">
        <v>409</v>
      </c>
      <c r="D800" s="1" t="s">
        <v>279</v>
      </c>
      <c r="E800" s="1" t="s">
        <v>89</v>
      </c>
      <c r="F800" s="47" t="s">
        <v>414</v>
      </c>
      <c r="G800" s="26" t="s">
        <v>192</v>
      </c>
      <c r="H800" s="5">
        <f t="shared" si="32"/>
        <v>-53000</v>
      </c>
      <c r="I800" s="21">
        <f t="shared" si="29"/>
        <v>18.34862385321101</v>
      </c>
      <c r="K800" s="2">
        <v>545</v>
      </c>
    </row>
    <row r="801" spans="1:11" s="44" customFormat="1" ht="12.75">
      <c r="A801" s="10"/>
      <c r="B801" s="242">
        <f>SUM(B794:B800)</f>
        <v>53000</v>
      </c>
      <c r="C801" s="10" t="s">
        <v>144</v>
      </c>
      <c r="D801" s="10"/>
      <c r="E801" s="10"/>
      <c r="F801" s="17"/>
      <c r="G801" s="17"/>
      <c r="H801" s="40">
        <v>0</v>
      </c>
      <c r="I801" s="43">
        <f t="shared" si="29"/>
        <v>97.24770642201835</v>
      </c>
      <c r="K801" s="2">
        <v>545</v>
      </c>
    </row>
    <row r="802" spans="2:11" ht="12.75">
      <c r="B802" s="132"/>
      <c r="H802" s="5">
        <f aca="true" t="shared" si="33" ref="H802:H812">H801-B802</f>
        <v>0</v>
      </c>
      <c r="I802" s="21">
        <f t="shared" si="29"/>
        <v>0</v>
      </c>
      <c r="K802" s="2">
        <v>545</v>
      </c>
    </row>
    <row r="803" spans="2:11" ht="12.75">
      <c r="B803" s="132"/>
      <c r="H803" s="5">
        <f t="shared" si="33"/>
        <v>0</v>
      </c>
      <c r="I803" s="21">
        <f t="shared" si="29"/>
        <v>0</v>
      </c>
      <c r="K803" s="2">
        <v>545</v>
      </c>
    </row>
    <row r="804" spans="2:11" ht="12.75">
      <c r="B804" s="132">
        <v>2000</v>
      </c>
      <c r="C804" s="1" t="s">
        <v>88</v>
      </c>
      <c r="D804" s="1" t="s">
        <v>279</v>
      </c>
      <c r="E804" s="1" t="s">
        <v>89</v>
      </c>
      <c r="F804" s="26" t="s">
        <v>324</v>
      </c>
      <c r="G804" s="26" t="s">
        <v>189</v>
      </c>
      <c r="H804" s="5">
        <f t="shared" si="33"/>
        <v>-2000</v>
      </c>
      <c r="I804" s="21">
        <f t="shared" si="29"/>
        <v>3.669724770642202</v>
      </c>
      <c r="K804" s="2">
        <v>545</v>
      </c>
    </row>
    <row r="805" spans="2:11" ht="12.75">
      <c r="B805" s="132">
        <v>2000</v>
      </c>
      <c r="C805" s="1" t="s">
        <v>88</v>
      </c>
      <c r="D805" s="1" t="s">
        <v>279</v>
      </c>
      <c r="E805" s="1" t="s">
        <v>89</v>
      </c>
      <c r="F805" s="26" t="s">
        <v>324</v>
      </c>
      <c r="G805" s="26" t="s">
        <v>192</v>
      </c>
      <c r="H805" s="5">
        <f t="shared" si="33"/>
        <v>-4000</v>
      </c>
      <c r="I805" s="21">
        <f t="shared" si="29"/>
        <v>3.669724770642202</v>
      </c>
      <c r="K805" s="2">
        <v>545</v>
      </c>
    </row>
    <row r="806" spans="2:11" ht="12.75">
      <c r="B806" s="132">
        <v>2000</v>
      </c>
      <c r="C806" s="1" t="s">
        <v>88</v>
      </c>
      <c r="D806" s="1" t="s">
        <v>279</v>
      </c>
      <c r="E806" s="1" t="s">
        <v>89</v>
      </c>
      <c r="F806" s="26" t="s">
        <v>324</v>
      </c>
      <c r="G806" s="26" t="s">
        <v>194</v>
      </c>
      <c r="H806" s="5">
        <f t="shared" si="33"/>
        <v>-6000</v>
      </c>
      <c r="I806" s="21">
        <f t="shared" si="29"/>
        <v>3.669724770642202</v>
      </c>
      <c r="K806" s="2">
        <v>545</v>
      </c>
    </row>
    <row r="807" spans="2:11" ht="12.75">
      <c r="B807" s="132">
        <v>4000</v>
      </c>
      <c r="C807" s="1" t="s">
        <v>88</v>
      </c>
      <c r="D807" s="1" t="s">
        <v>279</v>
      </c>
      <c r="E807" s="1" t="s">
        <v>89</v>
      </c>
      <c r="F807" s="26" t="s">
        <v>415</v>
      </c>
      <c r="G807" s="26" t="s">
        <v>179</v>
      </c>
      <c r="H807" s="5">
        <f t="shared" si="33"/>
        <v>-10000</v>
      </c>
      <c r="I807" s="21">
        <f t="shared" si="29"/>
        <v>7.339449541284404</v>
      </c>
      <c r="K807" s="2">
        <v>545</v>
      </c>
    </row>
    <row r="808" spans="2:11" ht="12.75">
      <c r="B808" s="132">
        <v>2000</v>
      </c>
      <c r="C808" s="1" t="s">
        <v>88</v>
      </c>
      <c r="D808" s="1" t="s">
        <v>279</v>
      </c>
      <c r="E808" s="1" t="s">
        <v>89</v>
      </c>
      <c r="F808" s="26" t="s">
        <v>415</v>
      </c>
      <c r="G808" s="26" t="s">
        <v>179</v>
      </c>
      <c r="H808" s="5">
        <f t="shared" si="33"/>
        <v>-12000</v>
      </c>
      <c r="I808" s="21">
        <f t="shared" si="29"/>
        <v>3.669724770642202</v>
      </c>
      <c r="K808" s="2">
        <v>545</v>
      </c>
    </row>
    <row r="809" spans="2:11" ht="12.75">
      <c r="B809" s="132">
        <v>4000</v>
      </c>
      <c r="C809" s="1" t="s">
        <v>88</v>
      </c>
      <c r="D809" s="1" t="s">
        <v>279</v>
      </c>
      <c r="E809" s="1" t="s">
        <v>89</v>
      </c>
      <c r="F809" s="46" t="s">
        <v>415</v>
      </c>
      <c r="G809" s="26" t="s">
        <v>189</v>
      </c>
      <c r="H809" s="5">
        <f t="shared" si="33"/>
        <v>-16000</v>
      </c>
      <c r="I809" s="21">
        <f t="shared" si="29"/>
        <v>7.339449541284404</v>
      </c>
      <c r="K809" s="2">
        <v>545</v>
      </c>
    </row>
    <row r="810" spans="2:11" ht="12.75">
      <c r="B810" s="132">
        <v>2000</v>
      </c>
      <c r="C810" s="1" t="s">
        <v>88</v>
      </c>
      <c r="D810" s="1" t="s">
        <v>279</v>
      </c>
      <c r="E810" s="1" t="s">
        <v>89</v>
      </c>
      <c r="F810" s="26" t="s">
        <v>415</v>
      </c>
      <c r="G810" s="26" t="s">
        <v>189</v>
      </c>
      <c r="H810" s="5">
        <f t="shared" si="33"/>
        <v>-18000</v>
      </c>
      <c r="I810" s="21">
        <f t="shared" si="29"/>
        <v>3.669724770642202</v>
      </c>
      <c r="K810" s="2">
        <v>545</v>
      </c>
    </row>
    <row r="811" spans="2:11" ht="12.75">
      <c r="B811" s="132">
        <v>6000</v>
      </c>
      <c r="C811" s="1" t="s">
        <v>88</v>
      </c>
      <c r="D811" s="1" t="s">
        <v>279</v>
      </c>
      <c r="E811" s="1" t="s">
        <v>89</v>
      </c>
      <c r="F811" s="26" t="s">
        <v>415</v>
      </c>
      <c r="G811" s="26" t="s">
        <v>192</v>
      </c>
      <c r="H811" s="5">
        <f t="shared" si="33"/>
        <v>-24000</v>
      </c>
      <c r="I811" s="21">
        <f t="shared" si="29"/>
        <v>11.009174311926605</v>
      </c>
      <c r="K811" s="2">
        <v>545</v>
      </c>
    </row>
    <row r="812" spans="2:11" ht="12.75">
      <c r="B812" s="132">
        <v>2000</v>
      </c>
      <c r="C812" s="1" t="s">
        <v>88</v>
      </c>
      <c r="D812" s="1" t="s">
        <v>279</v>
      </c>
      <c r="E812" s="1" t="s">
        <v>89</v>
      </c>
      <c r="F812" s="26" t="s">
        <v>415</v>
      </c>
      <c r="G812" s="26" t="s">
        <v>192</v>
      </c>
      <c r="H812" s="5">
        <f t="shared" si="33"/>
        <v>-26000</v>
      </c>
      <c r="I812" s="21">
        <f t="shared" si="29"/>
        <v>3.669724770642202</v>
      </c>
      <c r="K812" s="2">
        <v>545</v>
      </c>
    </row>
    <row r="813" spans="1:11" s="44" customFormat="1" ht="12.75">
      <c r="A813" s="10"/>
      <c r="B813" s="242">
        <f>SUM(B804:B812)</f>
        <v>26000</v>
      </c>
      <c r="C813" s="10" t="s">
        <v>88</v>
      </c>
      <c r="D813" s="10"/>
      <c r="E813" s="10"/>
      <c r="F813" s="17"/>
      <c r="G813" s="17"/>
      <c r="H813" s="40">
        <v>0</v>
      </c>
      <c r="I813" s="43"/>
      <c r="K813" s="2">
        <v>545</v>
      </c>
    </row>
    <row r="814" spans="2:11" ht="12.75">
      <c r="B814" s="132"/>
      <c r="H814" s="5">
        <f>H813-B814</f>
        <v>0</v>
      </c>
      <c r="I814" s="21"/>
      <c r="K814" s="2">
        <v>545</v>
      </c>
    </row>
    <row r="815" spans="2:11" ht="12.75">
      <c r="B815" s="132"/>
      <c r="H815" s="5">
        <f>H814-B815</f>
        <v>0</v>
      </c>
      <c r="I815" s="21">
        <f t="shared" si="29"/>
        <v>0</v>
      </c>
      <c r="K815" s="2">
        <v>545</v>
      </c>
    </row>
    <row r="816" spans="2:11" ht="12.75">
      <c r="B816" s="132"/>
      <c r="H816" s="5">
        <f>H815-B816</f>
        <v>0</v>
      </c>
      <c r="I816" s="21">
        <f t="shared" si="29"/>
        <v>0</v>
      </c>
      <c r="K816" s="2">
        <v>545</v>
      </c>
    </row>
    <row r="817" spans="2:11" ht="12.75">
      <c r="B817" s="132"/>
      <c r="H817" s="5">
        <f>H816-B817</f>
        <v>0</v>
      </c>
      <c r="I817" s="21">
        <f t="shared" si="29"/>
        <v>0</v>
      </c>
      <c r="K817" s="2">
        <v>545</v>
      </c>
    </row>
    <row r="818" spans="2:11" ht="12.75">
      <c r="B818" s="245">
        <v>2750</v>
      </c>
      <c r="C818" s="11" t="s">
        <v>428</v>
      </c>
      <c r="D818" s="11" t="s">
        <v>326</v>
      </c>
      <c r="E818" s="11" t="s">
        <v>330</v>
      </c>
      <c r="F818" s="29" t="s">
        <v>204</v>
      </c>
      <c r="G818" s="26" t="s">
        <v>194</v>
      </c>
      <c r="H818" s="5">
        <f>H817-B818</f>
        <v>-2750</v>
      </c>
      <c r="I818" s="21">
        <f t="shared" si="29"/>
        <v>5.045871559633028</v>
      </c>
      <c r="K818" s="2">
        <v>545</v>
      </c>
    </row>
    <row r="819" spans="1:11" s="44" customFormat="1" ht="12.75">
      <c r="A819" s="10"/>
      <c r="B819" s="242">
        <v>2750</v>
      </c>
      <c r="C819" s="10"/>
      <c r="D819" s="10"/>
      <c r="E819" s="10" t="s">
        <v>330</v>
      </c>
      <c r="F819" s="17"/>
      <c r="G819" s="17"/>
      <c r="H819" s="40">
        <v>0</v>
      </c>
      <c r="I819" s="43">
        <f t="shared" si="29"/>
        <v>5.045871559633028</v>
      </c>
      <c r="K819" s="2">
        <v>545</v>
      </c>
    </row>
    <row r="820" spans="1:11" s="14" customFormat="1" ht="12.75">
      <c r="A820" s="11"/>
      <c r="B820" s="245"/>
      <c r="C820" s="11"/>
      <c r="D820" s="11"/>
      <c r="E820" s="11"/>
      <c r="F820" s="29"/>
      <c r="G820" s="29"/>
      <c r="H820" s="28"/>
      <c r="I820" s="38">
        <f t="shared" si="29"/>
        <v>0</v>
      </c>
      <c r="K820" s="2">
        <v>545</v>
      </c>
    </row>
    <row r="821" spans="1:11" s="14" customFormat="1" ht="12.75">
      <c r="A821" s="11"/>
      <c r="B821" s="245"/>
      <c r="C821" s="11"/>
      <c r="D821" s="11"/>
      <c r="E821" s="11"/>
      <c r="F821" s="29"/>
      <c r="G821" s="29"/>
      <c r="H821" s="28"/>
      <c r="I821" s="38">
        <f t="shared" si="29"/>
        <v>0</v>
      </c>
      <c r="K821" s="2">
        <v>545</v>
      </c>
    </row>
    <row r="822" spans="2:11" ht="12.75">
      <c r="B822" s="132">
        <v>60000</v>
      </c>
      <c r="C822" s="1" t="s">
        <v>417</v>
      </c>
      <c r="D822" s="1" t="s">
        <v>279</v>
      </c>
      <c r="E822" s="1" t="s">
        <v>372</v>
      </c>
      <c r="F822" s="46" t="s">
        <v>418</v>
      </c>
      <c r="G822" s="26" t="s">
        <v>192</v>
      </c>
      <c r="H822" s="5">
        <f>H819-B822</f>
        <v>-60000</v>
      </c>
      <c r="I822" s="21">
        <f t="shared" si="29"/>
        <v>110.09174311926606</v>
      </c>
      <c r="K822" s="2">
        <v>545</v>
      </c>
    </row>
    <row r="823" spans="2:11" ht="12.75">
      <c r="B823" s="132">
        <v>10000</v>
      </c>
      <c r="C823" s="1" t="s">
        <v>419</v>
      </c>
      <c r="D823" s="1" t="s">
        <v>279</v>
      </c>
      <c r="E823" s="1" t="s">
        <v>372</v>
      </c>
      <c r="F823" s="47" t="s">
        <v>420</v>
      </c>
      <c r="G823" s="26" t="s">
        <v>192</v>
      </c>
      <c r="H823" s="5">
        <f>H822-B823</f>
        <v>-70000</v>
      </c>
      <c r="I823" s="21">
        <f t="shared" si="29"/>
        <v>18.34862385321101</v>
      </c>
      <c r="K823" s="2">
        <v>545</v>
      </c>
    </row>
    <row r="824" spans="2:11" ht="12.75">
      <c r="B824" s="132">
        <v>120000</v>
      </c>
      <c r="C824" s="11" t="s">
        <v>427</v>
      </c>
      <c r="D824" s="11" t="s">
        <v>279</v>
      </c>
      <c r="E824" s="11" t="s">
        <v>370</v>
      </c>
      <c r="F824" s="30" t="s">
        <v>366</v>
      </c>
      <c r="G824" s="26" t="s">
        <v>292</v>
      </c>
      <c r="H824" s="5">
        <f>H823-B824</f>
        <v>-190000</v>
      </c>
      <c r="I824" s="21">
        <f t="shared" si="29"/>
        <v>220.1834862385321</v>
      </c>
      <c r="K824" s="2">
        <v>545</v>
      </c>
    </row>
    <row r="825" spans="1:11" s="44" customFormat="1" ht="12.75">
      <c r="A825" s="10"/>
      <c r="B825" s="242">
        <f>SUM(B822:B824)</f>
        <v>190000</v>
      </c>
      <c r="C825" s="10"/>
      <c r="D825" s="10"/>
      <c r="E825" s="10" t="s">
        <v>372</v>
      </c>
      <c r="F825" s="17"/>
      <c r="G825" s="17"/>
      <c r="H825" s="40">
        <v>0</v>
      </c>
      <c r="I825" s="43">
        <f t="shared" si="29"/>
        <v>348.6238532110092</v>
      </c>
      <c r="K825" s="2">
        <v>545</v>
      </c>
    </row>
    <row r="826" spans="8:11" ht="12.75">
      <c r="H826" s="5">
        <f>H825-B826</f>
        <v>0</v>
      </c>
      <c r="I826" s="21">
        <f t="shared" si="29"/>
        <v>0</v>
      </c>
      <c r="K826" s="2">
        <v>545</v>
      </c>
    </row>
    <row r="827" spans="3:11" ht="12.75">
      <c r="C827" s="11"/>
      <c r="F827" s="47"/>
      <c r="H827" s="5">
        <v>0</v>
      </c>
      <c r="I827" s="21">
        <f t="shared" si="29"/>
        <v>0</v>
      </c>
      <c r="K827" s="2">
        <v>545</v>
      </c>
    </row>
    <row r="828" spans="8:11" ht="12.75">
      <c r="H828" s="5">
        <f>H827-B828</f>
        <v>0</v>
      </c>
      <c r="I828" s="21">
        <f t="shared" si="29"/>
        <v>0</v>
      </c>
      <c r="K828" s="2">
        <v>545</v>
      </c>
    </row>
    <row r="829" spans="1:11" s="44" customFormat="1" ht="12.75">
      <c r="A829" s="10"/>
      <c r="B829" s="61">
        <f>B831+B832</f>
        <v>360000</v>
      </c>
      <c r="C829" s="59" t="s">
        <v>362</v>
      </c>
      <c r="D829" s="59" t="s">
        <v>279</v>
      </c>
      <c r="E829" s="59"/>
      <c r="F829" s="62"/>
      <c r="G829" s="62"/>
      <c r="H829" s="40">
        <f>H828-B829</f>
        <v>-360000</v>
      </c>
      <c r="I829" s="43">
        <f t="shared" si="29"/>
        <v>660.5504587155963</v>
      </c>
      <c r="K829" s="2">
        <v>545</v>
      </c>
    </row>
    <row r="830" spans="1:11" s="14" customFormat="1" ht="12.75">
      <c r="A830" s="11"/>
      <c r="B830" s="64"/>
      <c r="C830" s="65"/>
      <c r="D830" s="65"/>
      <c r="E830" s="65"/>
      <c r="F830" s="66"/>
      <c r="G830" s="66"/>
      <c r="H830" s="28">
        <v>0</v>
      </c>
      <c r="I830" s="38"/>
      <c r="K830" s="2">
        <v>545</v>
      </c>
    </row>
    <row r="831" spans="2:11" ht="12.75">
      <c r="B831" s="63">
        <v>180000</v>
      </c>
      <c r="C831" s="1" t="s">
        <v>363</v>
      </c>
      <c r="D831" s="1" t="s">
        <v>279</v>
      </c>
      <c r="F831" s="46" t="s">
        <v>364</v>
      </c>
      <c r="G831" s="26" t="s">
        <v>229</v>
      </c>
      <c r="H831" s="28">
        <f>H830-B831</f>
        <v>-180000</v>
      </c>
      <c r="I831" s="21">
        <f t="shared" si="29"/>
        <v>330.27522935779814</v>
      </c>
      <c r="K831" s="2">
        <v>545</v>
      </c>
    </row>
    <row r="832" spans="2:11" ht="12.75">
      <c r="B832" s="63">
        <v>180000</v>
      </c>
      <c r="C832" s="1" t="s">
        <v>365</v>
      </c>
      <c r="D832" s="1" t="s">
        <v>279</v>
      </c>
      <c r="F832" s="26" t="s">
        <v>364</v>
      </c>
      <c r="G832" s="26" t="s">
        <v>229</v>
      </c>
      <c r="H832" s="28">
        <f>H831-B832</f>
        <v>-360000</v>
      </c>
      <c r="I832" s="21">
        <f t="shared" si="29"/>
        <v>330.27522935779814</v>
      </c>
      <c r="K832" s="2">
        <v>545</v>
      </c>
    </row>
    <row r="833" spans="8:11" ht="12.75">
      <c r="H833" s="5">
        <v>0</v>
      </c>
      <c r="I833" s="21">
        <f t="shared" si="29"/>
        <v>0</v>
      </c>
      <c r="K833" s="2">
        <v>545</v>
      </c>
    </row>
    <row r="834" spans="8:11" ht="12.75">
      <c r="H834" s="5">
        <f>H833-B834</f>
        <v>0</v>
      </c>
      <c r="I834" s="21">
        <f t="shared" si="29"/>
        <v>0</v>
      </c>
      <c r="K834" s="2">
        <v>545</v>
      </c>
    </row>
    <row r="835" spans="3:11" ht="12.75">
      <c r="C835" s="11"/>
      <c r="F835" s="47"/>
      <c r="H835" s="5">
        <f>H834-B835</f>
        <v>0</v>
      </c>
      <c r="I835" s="21">
        <f>+B835/K835</f>
        <v>0</v>
      </c>
      <c r="K835" s="2">
        <v>545</v>
      </c>
    </row>
    <row r="836" spans="2:11" ht="12.75">
      <c r="B836" s="212">
        <v>100000</v>
      </c>
      <c r="C836" s="36" t="s">
        <v>422</v>
      </c>
      <c r="D836" s="36" t="s">
        <v>279</v>
      </c>
      <c r="E836" s="36" t="s">
        <v>423</v>
      </c>
      <c r="F836" s="29" t="s">
        <v>891</v>
      </c>
      <c r="G836" s="26" t="s">
        <v>127</v>
      </c>
      <c r="H836" s="5">
        <f>H835-B836</f>
        <v>-100000</v>
      </c>
      <c r="I836" s="21">
        <f>+B836/K836</f>
        <v>183.4862385321101</v>
      </c>
      <c r="K836" s="2">
        <v>545</v>
      </c>
    </row>
    <row r="837" spans="2:11" ht="12.75">
      <c r="B837" s="212">
        <v>34200</v>
      </c>
      <c r="C837" s="36" t="s">
        <v>424</v>
      </c>
      <c r="D837" s="36" t="s">
        <v>279</v>
      </c>
      <c r="E837" s="36" t="s">
        <v>423</v>
      </c>
      <c r="F837" s="29" t="s">
        <v>891</v>
      </c>
      <c r="G837" s="26" t="s">
        <v>127</v>
      </c>
      <c r="H837" s="5">
        <f>H836-B837</f>
        <v>-134200</v>
      </c>
      <c r="I837" s="21">
        <f>+B837/K837</f>
        <v>62.75229357798165</v>
      </c>
      <c r="K837" s="2">
        <v>545</v>
      </c>
    </row>
    <row r="838" spans="1:11" s="44" customFormat="1" ht="12.75">
      <c r="A838" s="10"/>
      <c r="B838" s="220">
        <f>SUM(B836:B837)</f>
        <v>134200</v>
      </c>
      <c r="C838" s="10"/>
      <c r="D838" s="10"/>
      <c r="E838" s="10" t="s">
        <v>601</v>
      </c>
      <c r="F838" s="60"/>
      <c r="G838" s="17"/>
      <c r="H838" s="40">
        <v>0</v>
      </c>
      <c r="I838" s="43">
        <f>+B838/K838</f>
        <v>246.23853211009174</v>
      </c>
      <c r="K838" s="2">
        <v>545</v>
      </c>
    </row>
    <row r="839" spans="8:11" ht="12.75">
      <c r="H839" s="5">
        <f aca="true" t="shared" si="34" ref="H839:H844">H838-B839</f>
        <v>0</v>
      </c>
      <c r="I839" s="21">
        <f t="shared" si="29"/>
        <v>0</v>
      </c>
      <c r="K839" s="2">
        <v>545</v>
      </c>
    </row>
    <row r="840" spans="8:11" ht="12.75">
      <c r="H840" s="5">
        <f t="shared" si="34"/>
        <v>0</v>
      </c>
      <c r="I840" s="21">
        <f t="shared" si="29"/>
        <v>0</v>
      </c>
      <c r="K840" s="2">
        <v>545</v>
      </c>
    </row>
    <row r="841" spans="8:11" ht="12.75">
      <c r="H841" s="5">
        <f t="shared" si="34"/>
        <v>0</v>
      </c>
      <c r="I841" s="21">
        <f t="shared" si="29"/>
        <v>0</v>
      </c>
      <c r="K841" s="2">
        <v>545</v>
      </c>
    </row>
    <row r="842" spans="8:11" ht="12.75">
      <c r="H842" s="5">
        <f t="shared" si="34"/>
        <v>0</v>
      </c>
      <c r="I842" s="21">
        <f t="shared" si="29"/>
        <v>0</v>
      </c>
      <c r="K842" s="2">
        <v>545</v>
      </c>
    </row>
    <row r="843" spans="4:11" ht="12.75">
      <c r="D843" s="11"/>
      <c r="H843" s="5">
        <f t="shared" si="34"/>
        <v>0</v>
      </c>
      <c r="I843" s="21">
        <f t="shared" si="29"/>
        <v>0</v>
      </c>
      <c r="K843" s="2">
        <v>545</v>
      </c>
    </row>
    <row r="844" spans="1:11" s="74" customFormat="1" ht="13.5" thickBot="1">
      <c r="A844" s="70"/>
      <c r="B844" s="291">
        <f>+B916+B927+B947+B1016+B1021+B1038+B1084+B1089+B1100+B1125+B1133+B1138+B1145</f>
        <v>1628778</v>
      </c>
      <c r="C844" s="68"/>
      <c r="D844" s="69" t="s">
        <v>538</v>
      </c>
      <c r="E844" s="69"/>
      <c r="F844" s="71"/>
      <c r="G844" s="71"/>
      <c r="H844" s="72">
        <f t="shared" si="34"/>
        <v>-1628778</v>
      </c>
      <c r="I844" s="73">
        <f t="shared" si="29"/>
        <v>2988.5834862385323</v>
      </c>
      <c r="K844" s="2">
        <v>545</v>
      </c>
    </row>
    <row r="845" spans="1:11" s="2" customFormat="1" ht="12.75">
      <c r="A845" s="86"/>
      <c r="B845" s="284"/>
      <c r="C845" s="104"/>
      <c r="D845" s="105"/>
      <c r="E845" s="105"/>
      <c r="F845" s="106"/>
      <c r="G845" s="106"/>
      <c r="H845" s="5">
        <v>0</v>
      </c>
      <c r="I845" s="21">
        <f t="shared" si="29"/>
        <v>0</v>
      </c>
      <c r="K845" s="2">
        <v>545</v>
      </c>
    </row>
    <row r="846" spans="1:11" s="2" customFormat="1" ht="12.75">
      <c r="A846" s="86"/>
      <c r="B846" s="284"/>
      <c r="C846" s="104"/>
      <c r="D846" s="105"/>
      <c r="E846" s="105"/>
      <c r="F846" s="106"/>
      <c r="G846" s="106"/>
      <c r="H846" s="5">
        <f>H845-B846</f>
        <v>0</v>
      </c>
      <c r="I846" s="21">
        <f t="shared" si="29"/>
        <v>0</v>
      </c>
      <c r="K846" s="2">
        <v>545</v>
      </c>
    </row>
    <row r="847" spans="2:11" ht="12.75">
      <c r="B847" s="119">
        <v>20000</v>
      </c>
      <c r="C847" s="11" t="s">
        <v>69</v>
      </c>
      <c r="D847" s="11" t="s">
        <v>441</v>
      </c>
      <c r="E847" s="33" t="s">
        <v>444</v>
      </c>
      <c r="F847" s="26" t="s">
        <v>613</v>
      </c>
      <c r="G847" s="34" t="s">
        <v>82</v>
      </c>
      <c r="H847" s="5">
        <f>H846-B847</f>
        <v>-20000</v>
      </c>
      <c r="I847" s="21">
        <f t="shared" si="29"/>
        <v>36.69724770642202</v>
      </c>
      <c r="K847" s="2">
        <v>545</v>
      </c>
    </row>
    <row r="848" spans="2:11" ht="12.75">
      <c r="B848" s="119">
        <v>7000</v>
      </c>
      <c r="C848" s="11" t="s">
        <v>69</v>
      </c>
      <c r="D848" s="1" t="s">
        <v>441</v>
      </c>
      <c r="E848" s="1" t="s">
        <v>539</v>
      </c>
      <c r="F848" s="46" t="s">
        <v>615</v>
      </c>
      <c r="G848" s="26" t="s">
        <v>82</v>
      </c>
      <c r="H848" s="5">
        <f aca="true" t="shared" si="35" ref="H848:H911">H847-B848</f>
        <v>-27000</v>
      </c>
      <c r="I848" s="21">
        <f t="shared" si="29"/>
        <v>12.844036697247706</v>
      </c>
      <c r="K848" s="2">
        <v>545</v>
      </c>
    </row>
    <row r="849" spans="1:11" s="14" customFormat="1" ht="12.75">
      <c r="A849" s="11"/>
      <c r="B849" s="119">
        <v>15000</v>
      </c>
      <c r="C849" s="11" t="s">
        <v>69</v>
      </c>
      <c r="D849" s="1" t="s">
        <v>441</v>
      </c>
      <c r="E849" s="1" t="s">
        <v>444</v>
      </c>
      <c r="F849" s="46" t="s">
        <v>616</v>
      </c>
      <c r="G849" s="26" t="s">
        <v>86</v>
      </c>
      <c r="H849" s="5">
        <f t="shared" si="35"/>
        <v>-42000</v>
      </c>
      <c r="I849" s="38">
        <f t="shared" si="29"/>
        <v>27.522935779816514</v>
      </c>
      <c r="J849"/>
      <c r="K849" s="2">
        <v>545</v>
      </c>
    </row>
    <row r="850" spans="2:11" ht="12.75">
      <c r="B850" s="63">
        <v>8000</v>
      </c>
      <c r="C850" s="11" t="s">
        <v>69</v>
      </c>
      <c r="D850" s="1" t="s">
        <v>441</v>
      </c>
      <c r="E850" s="1" t="s">
        <v>539</v>
      </c>
      <c r="F850" s="46" t="s">
        <v>617</v>
      </c>
      <c r="G850" s="26" t="s">
        <v>86</v>
      </c>
      <c r="H850" s="5">
        <f t="shared" si="35"/>
        <v>-50000</v>
      </c>
      <c r="I850" s="21">
        <f t="shared" si="29"/>
        <v>14.678899082568808</v>
      </c>
      <c r="K850" s="2">
        <v>545</v>
      </c>
    </row>
    <row r="851" spans="2:11" ht="12.75">
      <c r="B851" s="63">
        <v>2000</v>
      </c>
      <c r="C851" s="11" t="s">
        <v>69</v>
      </c>
      <c r="D851" s="1" t="s">
        <v>441</v>
      </c>
      <c r="E851" s="1" t="s">
        <v>618</v>
      </c>
      <c r="F851" s="26" t="s">
        <v>619</v>
      </c>
      <c r="G851" s="26" t="s">
        <v>86</v>
      </c>
      <c r="H851" s="5">
        <f t="shared" si="35"/>
        <v>-52000</v>
      </c>
      <c r="I851" s="21">
        <f t="shared" si="29"/>
        <v>3.669724770642202</v>
      </c>
      <c r="K851" s="2">
        <v>545</v>
      </c>
    </row>
    <row r="852" spans="2:11" ht="12.75">
      <c r="B852" s="63">
        <v>4000</v>
      </c>
      <c r="C852" s="11" t="s">
        <v>69</v>
      </c>
      <c r="D852" s="1" t="s">
        <v>441</v>
      </c>
      <c r="E852" s="1" t="s">
        <v>620</v>
      </c>
      <c r="F852" s="46" t="s">
        <v>621</v>
      </c>
      <c r="G852" s="26" t="s">
        <v>86</v>
      </c>
      <c r="H852" s="5">
        <f t="shared" si="35"/>
        <v>-56000</v>
      </c>
      <c r="I852" s="21">
        <f t="shared" si="29"/>
        <v>7.339449541284404</v>
      </c>
      <c r="K852" s="2">
        <v>545</v>
      </c>
    </row>
    <row r="853" spans="2:12" ht="12.75">
      <c r="B853" s="63">
        <v>12500</v>
      </c>
      <c r="C853" s="11" t="s">
        <v>69</v>
      </c>
      <c r="D853" s="1" t="s">
        <v>441</v>
      </c>
      <c r="E853" s="1" t="s">
        <v>444</v>
      </c>
      <c r="F853" s="46" t="s">
        <v>622</v>
      </c>
      <c r="G853" s="26" t="s">
        <v>87</v>
      </c>
      <c r="H853" s="5">
        <f t="shared" si="35"/>
        <v>-68500</v>
      </c>
      <c r="I853" s="21">
        <f aca="true" t="shared" si="36" ref="I853:I916">+B853/K853</f>
        <v>22.93577981651376</v>
      </c>
      <c r="K853" s="2">
        <v>545</v>
      </c>
      <c r="L853" s="37">
        <v>500</v>
      </c>
    </row>
    <row r="854" spans="2:11" ht="12.75">
      <c r="B854" s="63">
        <v>4000</v>
      </c>
      <c r="C854" s="11" t="s">
        <v>69</v>
      </c>
      <c r="D854" s="1" t="s">
        <v>441</v>
      </c>
      <c r="E854" s="1" t="s">
        <v>539</v>
      </c>
      <c r="F854" s="46" t="s">
        <v>623</v>
      </c>
      <c r="G854" s="26" t="s">
        <v>87</v>
      </c>
      <c r="H854" s="5">
        <f t="shared" si="35"/>
        <v>-72500</v>
      </c>
      <c r="I854" s="21">
        <f t="shared" si="36"/>
        <v>7.339449541284404</v>
      </c>
      <c r="K854" s="2">
        <v>545</v>
      </c>
    </row>
    <row r="855" spans="2:11" ht="12.75">
      <c r="B855" s="63">
        <v>5000</v>
      </c>
      <c r="C855" s="11" t="s">
        <v>69</v>
      </c>
      <c r="D855" s="1" t="s">
        <v>441</v>
      </c>
      <c r="E855" s="1" t="s">
        <v>444</v>
      </c>
      <c r="F855" s="26" t="s">
        <v>624</v>
      </c>
      <c r="G855" s="26" t="s">
        <v>103</v>
      </c>
      <c r="H855" s="5">
        <f t="shared" si="35"/>
        <v>-77500</v>
      </c>
      <c r="I855" s="21">
        <f t="shared" si="36"/>
        <v>9.174311926605505</v>
      </c>
      <c r="K855" s="2">
        <v>545</v>
      </c>
    </row>
    <row r="856" spans="2:11" ht="12.75">
      <c r="B856" s="63">
        <v>2000</v>
      </c>
      <c r="C856" s="11" t="s">
        <v>69</v>
      </c>
      <c r="D856" s="1" t="s">
        <v>441</v>
      </c>
      <c r="E856" s="1" t="s">
        <v>539</v>
      </c>
      <c r="F856" s="26" t="s">
        <v>498</v>
      </c>
      <c r="G856" s="26" t="s">
        <v>106</v>
      </c>
      <c r="H856" s="5">
        <f t="shared" si="35"/>
        <v>-79500</v>
      </c>
      <c r="I856" s="21">
        <f t="shared" si="36"/>
        <v>3.669724770642202</v>
      </c>
      <c r="K856" s="2">
        <v>545</v>
      </c>
    </row>
    <row r="857" spans="2:11" ht="12.75">
      <c r="B857" s="63">
        <v>5000</v>
      </c>
      <c r="C857" s="11" t="s">
        <v>69</v>
      </c>
      <c r="D857" s="1" t="s">
        <v>441</v>
      </c>
      <c r="E857" s="1" t="s">
        <v>444</v>
      </c>
      <c r="F857" s="26" t="s">
        <v>625</v>
      </c>
      <c r="G857" s="26" t="s">
        <v>106</v>
      </c>
      <c r="H857" s="5">
        <f t="shared" si="35"/>
        <v>-84500</v>
      </c>
      <c r="I857" s="21">
        <f t="shared" si="36"/>
        <v>9.174311926605505</v>
      </c>
      <c r="K857" s="2">
        <v>545</v>
      </c>
    </row>
    <row r="858" spans="2:11" ht="12.75">
      <c r="B858" s="63">
        <v>2000</v>
      </c>
      <c r="C858" s="11" t="s">
        <v>69</v>
      </c>
      <c r="D858" s="1" t="s">
        <v>441</v>
      </c>
      <c r="E858" s="1" t="s">
        <v>539</v>
      </c>
      <c r="F858" s="26" t="s">
        <v>580</v>
      </c>
      <c r="G858" s="26" t="s">
        <v>127</v>
      </c>
      <c r="H858" s="5">
        <f t="shared" si="35"/>
        <v>-86500</v>
      </c>
      <c r="I858" s="21">
        <f t="shared" si="36"/>
        <v>3.669724770642202</v>
      </c>
      <c r="K858" s="2">
        <v>545</v>
      </c>
    </row>
    <row r="859" spans="2:11" ht="12.75">
      <c r="B859" s="63">
        <v>10000</v>
      </c>
      <c r="C859" s="11" t="s">
        <v>69</v>
      </c>
      <c r="D859" s="1" t="s">
        <v>441</v>
      </c>
      <c r="E859" s="1" t="s">
        <v>444</v>
      </c>
      <c r="F859" s="46" t="s">
        <v>627</v>
      </c>
      <c r="G859" s="26" t="s">
        <v>127</v>
      </c>
      <c r="H859" s="5">
        <f t="shared" si="35"/>
        <v>-96500</v>
      </c>
      <c r="I859" s="21">
        <f t="shared" si="36"/>
        <v>18.34862385321101</v>
      </c>
      <c r="K859" s="2">
        <v>545</v>
      </c>
    </row>
    <row r="860" spans="2:11" ht="12.75">
      <c r="B860" s="63">
        <v>5000</v>
      </c>
      <c r="C860" s="11" t="s">
        <v>69</v>
      </c>
      <c r="D860" s="1" t="s">
        <v>441</v>
      </c>
      <c r="E860" s="1" t="s">
        <v>444</v>
      </c>
      <c r="F860" s="26" t="s">
        <v>628</v>
      </c>
      <c r="G860" s="26" t="s">
        <v>130</v>
      </c>
      <c r="H860" s="5">
        <f t="shared" si="35"/>
        <v>-101500</v>
      </c>
      <c r="I860" s="21">
        <f t="shared" si="36"/>
        <v>9.174311926605505</v>
      </c>
      <c r="K860" s="2">
        <v>545</v>
      </c>
    </row>
    <row r="861" spans="2:11" ht="12.75">
      <c r="B861" s="63">
        <v>4000</v>
      </c>
      <c r="C861" s="11" t="s">
        <v>69</v>
      </c>
      <c r="D861" s="1" t="s">
        <v>441</v>
      </c>
      <c r="E861" s="1" t="s">
        <v>539</v>
      </c>
      <c r="F861" s="46" t="s">
        <v>629</v>
      </c>
      <c r="G861" s="26" t="s">
        <v>130</v>
      </c>
      <c r="H861" s="5">
        <f t="shared" si="35"/>
        <v>-105500</v>
      </c>
      <c r="I861" s="21">
        <f t="shared" si="36"/>
        <v>7.339449541284404</v>
      </c>
      <c r="K861" s="2">
        <v>545</v>
      </c>
    </row>
    <row r="862" spans="2:11" ht="12.75">
      <c r="B862" s="63">
        <v>10000</v>
      </c>
      <c r="C862" s="11" t="s">
        <v>69</v>
      </c>
      <c r="D862" s="1" t="s">
        <v>441</v>
      </c>
      <c r="E862" s="1" t="s">
        <v>444</v>
      </c>
      <c r="F862" s="46" t="s">
        <v>630</v>
      </c>
      <c r="G862" s="26" t="s">
        <v>98</v>
      </c>
      <c r="H862" s="5">
        <f t="shared" si="35"/>
        <v>-115500</v>
      </c>
      <c r="I862" s="21">
        <f t="shared" si="36"/>
        <v>18.34862385321101</v>
      </c>
      <c r="K862" s="2">
        <v>545</v>
      </c>
    </row>
    <row r="863" spans="2:11" ht="12.75">
      <c r="B863" s="63">
        <v>7000</v>
      </c>
      <c r="C863" s="11" t="s">
        <v>69</v>
      </c>
      <c r="D863" s="1" t="s">
        <v>441</v>
      </c>
      <c r="E863" s="1" t="s">
        <v>539</v>
      </c>
      <c r="F863" s="52" t="s">
        <v>631</v>
      </c>
      <c r="G863" s="26" t="s">
        <v>98</v>
      </c>
      <c r="H863" s="5">
        <f t="shared" si="35"/>
        <v>-122500</v>
      </c>
      <c r="I863" s="21">
        <f t="shared" si="36"/>
        <v>12.844036697247706</v>
      </c>
      <c r="K863" s="2">
        <v>545</v>
      </c>
    </row>
    <row r="864" spans="2:11" ht="12.75">
      <c r="B864" s="63">
        <v>5000</v>
      </c>
      <c r="C864" s="11" t="s">
        <v>69</v>
      </c>
      <c r="D864" s="1" t="s">
        <v>441</v>
      </c>
      <c r="E864" s="1" t="s">
        <v>539</v>
      </c>
      <c r="F864" s="26" t="s">
        <v>632</v>
      </c>
      <c r="G864" s="26" t="s">
        <v>96</v>
      </c>
      <c r="H864" s="5">
        <f t="shared" si="35"/>
        <v>-127500</v>
      </c>
      <c r="I864" s="21">
        <f t="shared" si="36"/>
        <v>9.174311926605505</v>
      </c>
      <c r="K864" s="2">
        <v>545</v>
      </c>
    </row>
    <row r="865" spans="2:11" ht="12.75">
      <c r="B865" s="63">
        <v>5000</v>
      </c>
      <c r="C865" s="11" t="s">
        <v>69</v>
      </c>
      <c r="D865" s="1" t="s">
        <v>441</v>
      </c>
      <c r="E865" s="1" t="s">
        <v>444</v>
      </c>
      <c r="F865" s="26" t="s">
        <v>633</v>
      </c>
      <c r="G865" s="26" t="s">
        <v>96</v>
      </c>
      <c r="H865" s="5">
        <f t="shared" si="35"/>
        <v>-132500</v>
      </c>
      <c r="I865" s="21">
        <f t="shared" si="36"/>
        <v>9.174311926605505</v>
      </c>
      <c r="K865" s="2">
        <v>545</v>
      </c>
    </row>
    <row r="866" spans="2:11" ht="12.75">
      <c r="B866" s="63">
        <v>5000</v>
      </c>
      <c r="C866" s="11" t="s">
        <v>69</v>
      </c>
      <c r="D866" s="1" t="s">
        <v>441</v>
      </c>
      <c r="E866" s="1" t="s">
        <v>444</v>
      </c>
      <c r="F866" s="26" t="s">
        <v>634</v>
      </c>
      <c r="G866" s="26" t="s">
        <v>99</v>
      </c>
      <c r="H866" s="5">
        <f t="shared" si="35"/>
        <v>-137500</v>
      </c>
      <c r="I866" s="21">
        <f t="shared" si="36"/>
        <v>9.174311926605505</v>
      </c>
      <c r="K866" s="2">
        <v>545</v>
      </c>
    </row>
    <row r="867" spans="2:11" ht="12.75">
      <c r="B867" s="63">
        <v>2000</v>
      </c>
      <c r="C867" s="11" t="s">
        <v>69</v>
      </c>
      <c r="D867" s="1" t="s">
        <v>441</v>
      </c>
      <c r="E867" s="1" t="s">
        <v>539</v>
      </c>
      <c r="F867" s="26" t="s">
        <v>635</v>
      </c>
      <c r="G867" s="26" t="s">
        <v>99</v>
      </c>
      <c r="H867" s="5">
        <f t="shared" si="35"/>
        <v>-139500</v>
      </c>
      <c r="I867" s="21">
        <f t="shared" si="36"/>
        <v>3.669724770642202</v>
      </c>
      <c r="K867" s="2">
        <v>545</v>
      </c>
    </row>
    <row r="868" spans="2:11" ht="12.75">
      <c r="B868" s="63">
        <v>10000</v>
      </c>
      <c r="C868" s="11" t="s">
        <v>69</v>
      </c>
      <c r="D868" s="1" t="s">
        <v>441</v>
      </c>
      <c r="E868" s="1" t="s">
        <v>444</v>
      </c>
      <c r="F868" s="46" t="s">
        <v>636</v>
      </c>
      <c r="G868" s="26" t="s">
        <v>229</v>
      </c>
      <c r="H868" s="5">
        <f t="shared" si="35"/>
        <v>-149500</v>
      </c>
      <c r="I868" s="21">
        <f t="shared" si="36"/>
        <v>18.34862385321101</v>
      </c>
      <c r="K868" s="2">
        <v>545</v>
      </c>
    </row>
    <row r="869" spans="2:11" ht="12.75">
      <c r="B869" s="63">
        <v>4000</v>
      </c>
      <c r="C869" s="11" t="s">
        <v>69</v>
      </c>
      <c r="D869" s="1" t="s">
        <v>441</v>
      </c>
      <c r="E869" s="1" t="s">
        <v>539</v>
      </c>
      <c r="F869" s="46" t="s">
        <v>637</v>
      </c>
      <c r="G869" s="26" t="s">
        <v>229</v>
      </c>
      <c r="H869" s="5">
        <f t="shared" si="35"/>
        <v>-153500</v>
      </c>
      <c r="I869" s="21">
        <f t="shared" si="36"/>
        <v>7.339449541284404</v>
      </c>
      <c r="K869" s="2">
        <v>545</v>
      </c>
    </row>
    <row r="870" spans="2:11" ht="12.75">
      <c r="B870" s="63">
        <v>5000</v>
      </c>
      <c r="C870" s="11" t="s">
        <v>69</v>
      </c>
      <c r="D870" s="1" t="s">
        <v>441</v>
      </c>
      <c r="E870" s="1" t="s">
        <v>444</v>
      </c>
      <c r="F870" s="26" t="s">
        <v>638</v>
      </c>
      <c r="G870" s="26" t="s">
        <v>237</v>
      </c>
      <c r="H870" s="5">
        <f t="shared" si="35"/>
        <v>-158500</v>
      </c>
      <c r="I870" s="21">
        <f t="shared" si="36"/>
        <v>9.174311926605505</v>
      </c>
      <c r="K870" s="2">
        <v>545</v>
      </c>
    </row>
    <row r="871" spans="2:11" ht="12.75">
      <c r="B871" s="63">
        <v>2000</v>
      </c>
      <c r="C871" s="11" t="s">
        <v>69</v>
      </c>
      <c r="D871" s="1" t="s">
        <v>441</v>
      </c>
      <c r="E871" s="1" t="s">
        <v>539</v>
      </c>
      <c r="F871" s="26" t="s">
        <v>639</v>
      </c>
      <c r="G871" s="26" t="s">
        <v>237</v>
      </c>
      <c r="H871" s="5">
        <f t="shared" si="35"/>
        <v>-160500</v>
      </c>
      <c r="I871" s="21">
        <f t="shared" si="36"/>
        <v>3.669724770642202</v>
      </c>
      <c r="K871" s="2">
        <v>545</v>
      </c>
    </row>
    <row r="872" spans="2:11" ht="12.75">
      <c r="B872" s="63">
        <v>7000</v>
      </c>
      <c r="C872" s="11" t="s">
        <v>69</v>
      </c>
      <c r="D872" s="1" t="s">
        <v>441</v>
      </c>
      <c r="E872" s="1" t="s">
        <v>539</v>
      </c>
      <c r="F872" s="46" t="s">
        <v>640</v>
      </c>
      <c r="G872" s="26" t="s">
        <v>151</v>
      </c>
      <c r="H872" s="5">
        <f t="shared" si="35"/>
        <v>-167500</v>
      </c>
      <c r="I872" s="21">
        <f t="shared" si="36"/>
        <v>12.844036697247706</v>
      </c>
      <c r="K872" s="2">
        <v>545</v>
      </c>
    </row>
    <row r="873" spans="2:11" ht="12.75">
      <c r="B873" s="63">
        <v>10000</v>
      </c>
      <c r="C873" s="11" t="s">
        <v>69</v>
      </c>
      <c r="D873" s="1" t="s">
        <v>441</v>
      </c>
      <c r="E873" s="1" t="s">
        <v>444</v>
      </c>
      <c r="F873" s="46" t="s">
        <v>641</v>
      </c>
      <c r="G873" s="26" t="s">
        <v>151</v>
      </c>
      <c r="H873" s="5">
        <f t="shared" si="35"/>
        <v>-177500</v>
      </c>
      <c r="I873" s="21">
        <f t="shared" si="36"/>
        <v>18.34862385321101</v>
      </c>
      <c r="K873" s="2">
        <v>545</v>
      </c>
    </row>
    <row r="874" spans="2:11" ht="12.75">
      <c r="B874" s="63">
        <v>10000</v>
      </c>
      <c r="C874" s="11" t="s">
        <v>69</v>
      </c>
      <c r="D874" s="1" t="s">
        <v>441</v>
      </c>
      <c r="E874" s="1" t="s">
        <v>444</v>
      </c>
      <c r="F874" s="46" t="s">
        <v>542</v>
      </c>
      <c r="G874" s="26" t="s">
        <v>152</v>
      </c>
      <c r="H874" s="5">
        <f t="shared" si="35"/>
        <v>-187500</v>
      </c>
      <c r="I874" s="21">
        <f t="shared" si="36"/>
        <v>18.34862385321101</v>
      </c>
      <c r="K874" s="2">
        <v>545</v>
      </c>
    </row>
    <row r="875" spans="2:11" ht="12.75">
      <c r="B875" s="63">
        <v>9000</v>
      </c>
      <c r="C875" s="11" t="s">
        <v>69</v>
      </c>
      <c r="D875" s="1" t="s">
        <v>441</v>
      </c>
      <c r="E875" s="1" t="s">
        <v>539</v>
      </c>
      <c r="F875" s="46" t="s">
        <v>642</v>
      </c>
      <c r="G875" s="26" t="s">
        <v>152</v>
      </c>
      <c r="H875" s="5">
        <f t="shared" si="35"/>
        <v>-196500</v>
      </c>
      <c r="I875" s="21">
        <f t="shared" si="36"/>
        <v>16.513761467889907</v>
      </c>
      <c r="K875" s="2">
        <v>545</v>
      </c>
    </row>
    <row r="876" spans="2:11" ht="12.75">
      <c r="B876" s="63">
        <v>5000</v>
      </c>
      <c r="C876" s="11" t="s">
        <v>69</v>
      </c>
      <c r="D876" s="1" t="s">
        <v>441</v>
      </c>
      <c r="E876" s="1" t="s">
        <v>444</v>
      </c>
      <c r="F876" s="26" t="s">
        <v>643</v>
      </c>
      <c r="G876" s="26" t="s">
        <v>153</v>
      </c>
      <c r="H876" s="5">
        <f t="shared" si="35"/>
        <v>-201500</v>
      </c>
      <c r="I876" s="21">
        <f t="shared" si="36"/>
        <v>9.174311926605505</v>
      </c>
      <c r="K876" s="2">
        <v>545</v>
      </c>
    </row>
    <row r="877" spans="2:11" ht="12.75">
      <c r="B877" s="63">
        <v>2000</v>
      </c>
      <c r="C877" s="11" t="s">
        <v>69</v>
      </c>
      <c r="D877" s="1" t="s">
        <v>441</v>
      </c>
      <c r="E877" s="1" t="s">
        <v>539</v>
      </c>
      <c r="F877" s="26" t="s">
        <v>561</v>
      </c>
      <c r="G877" s="26" t="s">
        <v>153</v>
      </c>
      <c r="H877" s="5">
        <f t="shared" si="35"/>
        <v>-203500</v>
      </c>
      <c r="I877" s="21">
        <f t="shared" si="36"/>
        <v>3.669724770642202</v>
      </c>
      <c r="K877" s="2">
        <v>545</v>
      </c>
    </row>
    <row r="878" spans="2:11" ht="12.75">
      <c r="B878" s="63">
        <v>5000</v>
      </c>
      <c r="C878" s="11" t="s">
        <v>69</v>
      </c>
      <c r="D878" s="1" t="s">
        <v>441</v>
      </c>
      <c r="E878" s="1" t="s">
        <v>444</v>
      </c>
      <c r="F878" s="26" t="s">
        <v>644</v>
      </c>
      <c r="G878" s="26" t="s">
        <v>156</v>
      </c>
      <c r="H878" s="5">
        <f t="shared" si="35"/>
        <v>-208500</v>
      </c>
      <c r="I878" s="21">
        <f t="shared" si="36"/>
        <v>9.174311926605505</v>
      </c>
      <c r="K878" s="2">
        <v>545</v>
      </c>
    </row>
    <row r="879" spans="2:11" ht="12.75">
      <c r="B879" s="63">
        <v>5000</v>
      </c>
      <c r="C879" s="11" t="s">
        <v>69</v>
      </c>
      <c r="D879" s="1" t="s">
        <v>441</v>
      </c>
      <c r="E879" s="1" t="s">
        <v>539</v>
      </c>
      <c r="F879" s="26" t="s">
        <v>645</v>
      </c>
      <c r="G879" s="26" t="s">
        <v>156</v>
      </c>
      <c r="H879" s="5">
        <f t="shared" si="35"/>
        <v>-213500</v>
      </c>
      <c r="I879" s="21">
        <f t="shared" si="36"/>
        <v>9.174311926605505</v>
      </c>
      <c r="K879" s="2">
        <v>545</v>
      </c>
    </row>
    <row r="880" spans="2:11" ht="12.75">
      <c r="B880" s="63">
        <v>7500</v>
      </c>
      <c r="C880" s="11" t="s">
        <v>69</v>
      </c>
      <c r="D880" s="1" t="s">
        <v>441</v>
      </c>
      <c r="E880" s="1" t="s">
        <v>444</v>
      </c>
      <c r="F880" s="46" t="s">
        <v>646</v>
      </c>
      <c r="G880" s="26" t="s">
        <v>178</v>
      </c>
      <c r="H880" s="5">
        <f t="shared" si="35"/>
        <v>-221000</v>
      </c>
      <c r="I880" s="21">
        <f t="shared" si="36"/>
        <v>13.761467889908257</v>
      </c>
      <c r="K880" s="2">
        <v>545</v>
      </c>
    </row>
    <row r="881" spans="2:11" ht="12.75">
      <c r="B881" s="63">
        <v>5000</v>
      </c>
      <c r="C881" s="11" t="s">
        <v>69</v>
      </c>
      <c r="D881" s="1" t="s">
        <v>441</v>
      </c>
      <c r="E881" s="1" t="s">
        <v>539</v>
      </c>
      <c r="F881" s="46" t="s">
        <v>647</v>
      </c>
      <c r="G881" s="26" t="s">
        <v>178</v>
      </c>
      <c r="H881" s="5">
        <f t="shared" si="35"/>
        <v>-226000</v>
      </c>
      <c r="I881" s="21">
        <f t="shared" si="36"/>
        <v>9.174311926605505</v>
      </c>
      <c r="K881" s="2">
        <v>545</v>
      </c>
    </row>
    <row r="882" spans="2:11" ht="12.75">
      <c r="B882" s="63">
        <v>15000</v>
      </c>
      <c r="C882" s="11" t="s">
        <v>69</v>
      </c>
      <c r="D882" s="1" t="s">
        <v>441</v>
      </c>
      <c r="E882" s="1" t="s">
        <v>444</v>
      </c>
      <c r="F882" s="46" t="s">
        <v>648</v>
      </c>
      <c r="G882" s="26" t="s">
        <v>179</v>
      </c>
      <c r="H882" s="5">
        <f t="shared" si="35"/>
        <v>-241000</v>
      </c>
      <c r="I882" s="21">
        <f t="shared" si="36"/>
        <v>27.522935779816514</v>
      </c>
      <c r="J882" t="s">
        <v>669</v>
      </c>
      <c r="K882" s="2">
        <v>545</v>
      </c>
    </row>
    <row r="883" spans="2:11" ht="12.75">
      <c r="B883" s="63">
        <v>4000</v>
      </c>
      <c r="C883" s="11" t="s">
        <v>69</v>
      </c>
      <c r="D883" s="1" t="s">
        <v>441</v>
      </c>
      <c r="E883" s="1" t="s">
        <v>539</v>
      </c>
      <c r="F883" s="46" t="s">
        <v>649</v>
      </c>
      <c r="G883" s="26" t="s">
        <v>179</v>
      </c>
      <c r="H883" s="5">
        <f t="shared" si="35"/>
        <v>-245000</v>
      </c>
      <c r="I883" s="21">
        <f t="shared" si="36"/>
        <v>7.339449541284404</v>
      </c>
      <c r="K883" s="2">
        <v>545</v>
      </c>
    </row>
    <row r="884" spans="2:11" ht="12.75">
      <c r="B884" s="63">
        <v>10000</v>
      </c>
      <c r="C884" s="11" t="s">
        <v>69</v>
      </c>
      <c r="D884" s="1" t="s">
        <v>441</v>
      </c>
      <c r="E884" s="1" t="s">
        <v>444</v>
      </c>
      <c r="F884" s="46" t="s">
        <v>650</v>
      </c>
      <c r="G884" s="26" t="s">
        <v>189</v>
      </c>
      <c r="H884" s="5">
        <f t="shared" si="35"/>
        <v>-255000</v>
      </c>
      <c r="I884" s="21">
        <f t="shared" si="36"/>
        <v>18.34862385321101</v>
      </c>
      <c r="K884" s="2">
        <v>545</v>
      </c>
    </row>
    <row r="885" spans="2:11" ht="12.75">
      <c r="B885" s="63">
        <v>4000</v>
      </c>
      <c r="C885" s="11" t="s">
        <v>69</v>
      </c>
      <c r="D885" s="1" t="s">
        <v>441</v>
      </c>
      <c r="E885" s="1" t="s">
        <v>539</v>
      </c>
      <c r="F885" s="46" t="s">
        <v>651</v>
      </c>
      <c r="G885" s="26" t="s">
        <v>189</v>
      </c>
      <c r="H885" s="5">
        <f t="shared" si="35"/>
        <v>-259000</v>
      </c>
      <c r="I885" s="21">
        <f t="shared" si="36"/>
        <v>7.339449541284404</v>
      </c>
      <c r="K885" s="2">
        <v>545</v>
      </c>
    </row>
    <row r="886" spans="2:11" ht="12.75">
      <c r="B886" s="63">
        <v>15000</v>
      </c>
      <c r="C886" s="11" t="s">
        <v>69</v>
      </c>
      <c r="D886" s="1" t="s">
        <v>441</v>
      </c>
      <c r="E886" s="1" t="s">
        <v>444</v>
      </c>
      <c r="F886" s="46" t="s">
        <v>652</v>
      </c>
      <c r="G886" s="26" t="s">
        <v>192</v>
      </c>
      <c r="H886" s="5">
        <f t="shared" si="35"/>
        <v>-274000</v>
      </c>
      <c r="I886" s="21">
        <f t="shared" si="36"/>
        <v>27.522935779816514</v>
      </c>
      <c r="J886" t="s">
        <v>670</v>
      </c>
      <c r="K886" s="2">
        <v>545</v>
      </c>
    </row>
    <row r="887" spans="2:11" ht="12.75">
      <c r="B887" s="63">
        <v>4000</v>
      </c>
      <c r="C887" s="11" t="s">
        <v>69</v>
      </c>
      <c r="D887" s="1" t="s">
        <v>441</v>
      </c>
      <c r="E887" s="1" t="s">
        <v>539</v>
      </c>
      <c r="F887" s="46" t="s">
        <v>582</v>
      </c>
      <c r="G887" s="26" t="s">
        <v>192</v>
      </c>
      <c r="H887" s="5">
        <f t="shared" si="35"/>
        <v>-278000</v>
      </c>
      <c r="I887" s="21">
        <f t="shared" si="36"/>
        <v>7.339449541284404</v>
      </c>
      <c r="K887" s="2">
        <v>545</v>
      </c>
    </row>
    <row r="888" spans="2:11" ht="12.75">
      <c r="B888" s="63">
        <v>5000</v>
      </c>
      <c r="C888" s="11" t="s">
        <v>69</v>
      </c>
      <c r="D888" s="1" t="s">
        <v>441</v>
      </c>
      <c r="E888" s="1" t="s">
        <v>444</v>
      </c>
      <c r="F888" s="26" t="s">
        <v>653</v>
      </c>
      <c r="G888" s="26" t="s">
        <v>194</v>
      </c>
      <c r="H888" s="5">
        <f t="shared" si="35"/>
        <v>-283000</v>
      </c>
      <c r="I888" s="21">
        <f t="shared" si="36"/>
        <v>9.174311926605505</v>
      </c>
      <c r="K888" s="2">
        <v>545</v>
      </c>
    </row>
    <row r="889" spans="2:11" ht="12.75">
      <c r="B889" s="63">
        <v>10000</v>
      </c>
      <c r="C889" s="11" t="s">
        <v>69</v>
      </c>
      <c r="D889" s="1" t="s">
        <v>441</v>
      </c>
      <c r="E889" s="1" t="s">
        <v>444</v>
      </c>
      <c r="F889" s="46" t="s">
        <v>654</v>
      </c>
      <c r="G889" s="26" t="s">
        <v>197</v>
      </c>
      <c r="H889" s="5">
        <f t="shared" si="35"/>
        <v>-293000</v>
      </c>
      <c r="I889" s="21">
        <f t="shared" si="36"/>
        <v>18.34862385321101</v>
      </c>
      <c r="K889" s="2">
        <v>545</v>
      </c>
    </row>
    <row r="890" spans="2:11" ht="12.75">
      <c r="B890" s="120">
        <v>4000</v>
      </c>
      <c r="C890" s="11" t="s">
        <v>69</v>
      </c>
      <c r="D890" s="1" t="s">
        <v>441</v>
      </c>
      <c r="E890" s="1" t="s">
        <v>539</v>
      </c>
      <c r="F890" s="46" t="s">
        <v>655</v>
      </c>
      <c r="G890" s="26" t="s">
        <v>197</v>
      </c>
      <c r="H890" s="5">
        <f t="shared" si="35"/>
        <v>-297000</v>
      </c>
      <c r="I890" s="21">
        <f t="shared" si="36"/>
        <v>7.339449541284404</v>
      </c>
      <c r="K890" s="2">
        <v>545</v>
      </c>
    </row>
    <row r="891" spans="2:11" ht="12.75">
      <c r="B891" s="63">
        <v>5000</v>
      </c>
      <c r="C891" s="11" t="s">
        <v>69</v>
      </c>
      <c r="D891" s="1" t="s">
        <v>441</v>
      </c>
      <c r="E891" s="1" t="s">
        <v>444</v>
      </c>
      <c r="F891" s="26" t="s">
        <v>656</v>
      </c>
      <c r="G891" s="26" t="s">
        <v>282</v>
      </c>
      <c r="H891" s="5">
        <f t="shared" si="35"/>
        <v>-302000</v>
      </c>
      <c r="I891" s="21">
        <f t="shared" si="36"/>
        <v>9.174311926605505</v>
      </c>
      <c r="K891" s="2">
        <v>545</v>
      </c>
    </row>
    <row r="892" spans="2:11" ht="12.75">
      <c r="B892" s="63">
        <v>4000</v>
      </c>
      <c r="C892" s="11" t="s">
        <v>69</v>
      </c>
      <c r="D892" s="1" t="s">
        <v>441</v>
      </c>
      <c r="E892" s="1" t="s">
        <v>539</v>
      </c>
      <c r="F892" s="46" t="s">
        <v>657</v>
      </c>
      <c r="G892" s="26" t="s">
        <v>282</v>
      </c>
      <c r="H892" s="5">
        <f t="shared" si="35"/>
        <v>-306000</v>
      </c>
      <c r="I892" s="21">
        <f t="shared" si="36"/>
        <v>7.339449541284404</v>
      </c>
      <c r="K892" s="2">
        <v>545</v>
      </c>
    </row>
    <row r="893" spans="2:11" ht="12.75">
      <c r="B893" s="63">
        <v>5000</v>
      </c>
      <c r="C893" s="11" t="s">
        <v>69</v>
      </c>
      <c r="D893" s="1" t="s">
        <v>441</v>
      </c>
      <c r="E893" s="1" t="s">
        <v>444</v>
      </c>
      <c r="F893" s="26" t="s">
        <v>658</v>
      </c>
      <c r="G893" s="26" t="s">
        <v>286</v>
      </c>
      <c r="H893" s="5">
        <f t="shared" si="35"/>
        <v>-311000</v>
      </c>
      <c r="I893" s="21">
        <f t="shared" si="36"/>
        <v>9.174311926605505</v>
      </c>
      <c r="K893" s="2">
        <v>545</v>
      </c>
    </row>
    <row r="894" spans="2:11" ht="12.75">
      <c r="B894" s="63">
        <v>4000</v>
      </c>
      <c r="C894" s="11" t="s">
        <v>69</v>
      </c>
      <c r="D894" s="1" t="s">
        <v>441</v>
      </c>
      <c r="E894" s="1" t="s">
        <v>539</v>
      </c>
      <c r="F894" s="46" t="s">
        <v>659</v>
      </c>
      <c r="G894" s="26" t="s">
        <v>286</v>
      </c>
      <c r="H894" s="5">
        <f t="shared" si="35"/>
        <v>-315000</v>
      </c>
      <c r="I894" s="21">
        <f t="shared" si="36"/>
        <v>7.339449541284404</v>
      </c>
      <c r="K894" s="2">
        <v>545</v>
      </c>
    </row>
    <row r="895" spans="2:11" ht="12.75">
      <c r="B895" s="63">
        <v>10000</v>
      </c>
      <c r="C895" s="11" t="s">
        <v>69</v>
      </c>
      <c r="D895" s="1" t="s">
        <v>441</v>
      </c>
      <c r="E895" s="1" t="s">
        <v>444</v>
      </c>
      <c r="F895" s="46" t="s">
        <v>660</v>
      </c>
      <c r="G895" s="26" t="s">
        <v>289</v>
      </c>
      <c r="H895" s="5">
        <f t="shared" si="35"/>
        <v>-325000</v>
      </c>
      <c r="I895" s="21">
        <f t="shared" si="36"/>
        <v>18.34862385321101</v>
      </c>
      <c r="K895" s="2">
        <v>545</v>
      </c>
    </row>
    <row r="896" spans="2:11" ht="12.75">
      <c r="B896" s="63">
        <v>2000</v>
      </c>
      <c r="C896" s="11" t="s">
        <v>69</v>
      </c>
      <c r="D896" s="1" t="s">
        <v>441</v>
      </c>
      <c r="E896" s="1" t="s">
        <v>539</v>
      </c>
      <c r="F896" s="26" t="s">
        <v>661</v>
      </c>
      <c r="G896" s="26" t="s">
        <v>289</v>
      </c>
      <c r="H896" s="5">
        <f t="shared" si="35"/>
        <v>-327000</v>
      </c>
      <c r="I896" s="21">
        <f t="shared" si="36"/>
        <v>3.669724770642202</v>
      </c>
      <c r="K896" s="2">
        <v>545</v>
      </c>
    </row>
    <row r="897" spans="2:11" ht="12.75">
      <c r="B897" s="63">
        <v>5000</v>
      </c>
      <c r="C897" s="11" t="s">
        <v>69</v>
      </c>
      <c r="D897" s="1" t="s">
        <v>441</v>
      </c>
      <c r="E897" s="1" t="s">
        <v>444</v>
      </c>
      <c r="F897" s="26" t="s">
        <v>662</v>
      </c>
      <c r="G897" s="26" t="s">
        <v>292</v>
      </c>
      <c r="H897" s="5">
        <f t="shared" si="35"/>
        <v>-332000</v>
      </c>
      <c r="I897" s="21">
        <f t="shared" si="36"/>
        <v>9.174311926605505</v>
      </c>
      <c r="K897" s="2">
        <v>545</v>
      </c>
    </row>
    <row r="898" spans="2:11" ht="12.75">
      <c r="B898" s="63">
        <v>3000</v>
      </c>
      <c r="C898" s="11" t="s">
        <v>69</v>
      </c>
      <c r="D898" s="1" t="s">
        <v>441</v>
      </c>
      <c r="E898" s="1" t="s">
        <v>539</v>
      </c>
      <c r="F898" s="46" t="s">
        <v>663</v>
      </c>
      <c r="G898" s="26" t="s">
        <v>292</v>
      </c>
      <c r="H898" s="5">
        <f t="shared" si="35"/>
        <v>-335000</v>
      </c>
      <c r="I898" s="21">
        <f t="shared" si="36"/>
        <v>5.504587155963303</v>
      </c>
      <c r="K898" s="2">
        <v>545</v>
      </c>
    </row>
    <row r="899" spans="2:11" ht="12.75">
      <c r="B899" s="119">
        <v>3000</v>
      </c>
      <c r="C899" s="33" t="s">
        <v>664</v>
      </c>
      <c r="D899" s="33" t="s">
        <v>441</v>
      </c>
      <c r="E899" s="33" t="s">
        <v>115</v>
      </c>
      <c r="F899" s="34" t="s">
        <v>546</v>
      </c>
      <c r="G899" s="34" t="s">
        <v>106</v>
      </c>
      <c r="H899" s="5">
        <f t="shared" si="35"/>
        <v>-338000</v>
      </c>
      <c r="I899" s="21">
        <f t="shared" si="36"/>
        <v>5.504587155963303</v>
      </c>
      <c r="K899" s="2">
        <v>545</v>
      </c>
    </row>
    <row r="900" spans="2:11" ht="12.75">
      <c r="B900" s="119">
        <v>3000</v>
      </c>
      <c r="C900" s="107" t="s">
        <v>443</v>
      </c>
      <c r="D900" s="33" t="s">
        <v>441</v>
      </c>
      <c r="E900" s="33" t="s">
        <v>115</v>
      </c>
      <c r="F900" s="34" t="s">
        <v>546</v>
      </c>
      <c r="G900" s="34" t="s">
        <v>106</v>
      </c>
      <c r="H900" s="5">
        <f t="shared" si="35"/>
        <v>-341000</v>
      </c>
      <c r="I900" s="21">
        <f t="shared" si="36"/>
        <v>5.504587155963303</v>
      </c>
      <c r="K900" s="2">
        <v>545</v>
      </c>
    </row>
    <row r="901" spans="2:11" ht="12.75">
      <c r="B901" s="119">
        <v>3000</v>
      </c>
      <c r="C901" s="107" t="s">
        <v>664</v>
      </c>
      <c r="D901" s="33" t="s">
        <v>441</v>
      </c>
      <c r="E901" s="33" t="s">
        <v>115</v>
      </c>
      <c r="F901" s="34" t="s">
        <v>546</v>
      </c>
      <c r="G901" s="34" t="s">
        <v>127</v>
      </c>
      <c r="H901" s="5">
        <f t="shared" si="35"/>
        <v>-344000</v>
      </c>
      <c r="I901" s="21">
        <f t="shared" si="36"/>
        <v>5.504587155963303</v>
      </c>
      <c r="K901" s="2">
        <v>545</v>
      </c>
    </row>
    <row r="902" spans="2:11" ht="12.75">
      <c r="B902" s="119">
        <v>2500</v>
      </c>
      <c r="C902" s="33" t="s">
        <v>443</v>
      </c>
      <c r="D902" s="33" t="s">
        <v>441</v>
      </c>
      <c r="E902" s="33" t="s">
        <v>115</v>
      </c>
      <c r="F902" s="34" t="s">
        <v>546</v>
      </c>
      <c r="G902" s="34" t="s">
        <v>130</v>
      </c>
      <c r="H902" s="5">
        <f t="shared" si="35"/>
        <v>-346500</v>
      </c>
      <c r="I902" s="21">
        <f t="shared" si="36"/>
        <v>4.587155963302752</v>
      </c>
      <c r="K902" s="2">
        <v>545</v>
      </c>
    </row>
    <row r="903" spans="2:11" ht="12.75">
      <c r="B903" s="119">
        <v>5000</v>
      </c>
      <c r="C903" s="33" t="s">
        <v>665</v>
      </c>
      <c r="D903" s="33" t="s">
        <v>441</v>
      </c>
      <c r="E903" s="33" t="s">
        <v>115</v>
      </c>
      <c r="F903" s="34" t="s">
        <v>545</v>
      </c>
      <c r="G903" s="34" t="s">
        <v>229</v>
      </c>
      <c r="H903" s="5">
        <f t="shared" si="35"/>
        <v>-351500</v>
      </c>
      <c r="I903" s="21">
        <f t="shared" si="36"/>
        <v>9.174311926605505</v>
      </c>
      <c r="K903" s="2">
        <v>545</v>
      </c>
    </row>
    <row r="904" spans="2:11" ht="12.75">
      <c r="B904" s="119">
        <v>5000</v>
      </c>
      <c r="C904" s="33" t="s">
        <v>69</v>
      </c>
      <c r="D904" s="33" t="s">
        <v>441</v>
      </c>
      <c r="E904" s="33" t="s">
        <v>115</v>
      </c>
      <c r="F904" s="34" t="s">
        <v>547</v>
      </c>
      <c r="G904" s="34" t="s">
        <v>229</v>
      </c>
      <c r="H904" s="5">
        <f t="shared" si="35"/>
        <v>-356500</v>
      </c>
      <c r="I904" s="21">
        <f t="shared" si="36"/>
        <v>9.174311926605505</v>
      </c>
      <c r="K904" s="2">
        <v>545</v>
      </c>
    </row>
    <row r="905" spans="2:11" ht="12.75">
      <c r="B905" s="119">
        <v>2500</v>
      </c>
      <c r="C905" s="33" t="s">
        <v>664</v>
      </c>
      <c r="D905" s="33" t="s">
        <v>441</v>
      </c>
      <c r="E905" s="33" t="s">
        <v>115</v>
      </c>
      <c r="F905" s="34" t="s">
        <v>546</v>
      </c>
      <c r="G905" s="34" t="s">
        <v>229</v>
      </c>
      <c r="H905" s="5">
        <f t="shared" si="35"/>
        <v>-359000</v>
      </c>
      <c r="I905" s="21">
        <f t="shared" si="36"/>
        <v>4.587155963302752</v>
      </c>
      <c r="K905" s="2">
        <v>545</v>
      </c>
    </row>
    <row r="906" spans="2:11" ht="12.75">
      <c r="B906" s="119">
        <v>3000</v>
      </c>
      <c r="C906" s="107" t="s">
        <v>443</v>
      </c>
      <c r="D906" s="33" t="s">
        <v>441</v>
      </c>
      <c r="E906" s="33" t="s">
        <v>115</v>
      </c>
      <c r="F906" s="34" t="s">
        <v>546</v>
      </c>
      <c r="G906" s="34" t="s">
        <v>229</v>
      </c>
      <c r="H906" s="5">
        <f t="shared" si="35"/>
        <v>-362000</v>
      </c>
      <c r="I906" s="21">
        <f t="shared" si="36"/>
        <v>5.504587155963303</v>
      </c>
      <c r="K906" s="2">
        <v>545</v>
      </c>
    </row>
    <row r="907" spans="2:11" ht="12.75">
      <c r="B907" s="119">
        <v>3000</v>
      </c>
      <c r="C907" s="107" t="s">
        <v>664</v>
      </c>
      <c r="D907" s="33" t="s">
        <v>441</v>
      </c>
      <c r="E907" s="33" t="s">
        <v>115</v>
      </c>
      <c r="F907" s="34" t="s">
        <v>546</v>
      </c>
      <c r="G907" s="34" t="s">
        <v>237</v>
      </c>
      <c r="H907" s="5">
        <f t="shared" si="35"/>
        <v>-365000</v>
      </c>
      <c r="I907" s="21">
        <f t="shared" si="36"/>
        <v>5.504587155963303</v>
      </c>
      <c r="K907" s="2">
        <v>545</v>
      </c>
    </row>
    <row r="908" spans="2:11" ht="12.75">
      <c r="B908" s="119">
        <v>2500</v>
      </c>
      <c r="C908" s="33" t="s">
        <v>664</v>
      </c>
      <c r="D908" s="33" t="s">
        <v>441</v>
      </c>
      <c r="E908" s="33" t="s">
        <v>115</v>
      </c>
      <c r="F908" s="34" t="s">
        <v>546</v>
      </c>
      <c r="G908" s="34" t="s">
        <v>156</v>
      </c>
      <c r="H908" s="5">
        <f t="shared" si="35"/>
        <v>-367500</v>
      </c>
      <c r="I908" s="21">
        <f t="shared" si="36"/>
        <v>4.587155963302752</v>
      </c>
      <c r="K908" s="2">
        <v>545</v>
      </c>
    </row>
    <row r="909" spans="2:11" ht="12.75">
      <c r="B909" s="119">
        <v>1500</v>
      </c>
      <c r="C909" s="33" t="s">
        <v>443</v>
      </c>
      <c r="D909" s="33" t="s">
        <v>441</v>
      </c>
      <c r="E909" s="33" t="s">
        <v>115</v>
      </c>
      <c r="F909" s="34" t="s">
        <v>546</v>
      </c>
      <c r="G909" s="34" t="s">
        <v>178</v>
      </c>
      <c r="H909" s="5">
        <f t="shared" si="35"/>
        <v>-369000</v>
      </c>
      <c r="I909" s="21">
        <f t="shared" si="36"/>
        <v>2.7522935779816513</v>
      </c>
      <c r="K909" s="2">
        <v>545</v>
      </c>
    </row>
    <row r="910" spans="2:11" ht="12.75">
      <c r="B910" s="119">
        <v>2000</v>
      </c>
      <c r="C910" s="107" t="s">
        <v>664</v>
      </c>
      <c r="D910" s="33" t="s">
        <v>441</v>
      </c>
      <c r="E910" s="33" t="s">
        <v>115</v>
      </c>
      <c r="F910" s="34" t="s">
        <v>546</v>
      </c>
      <c r="G910" s="34" t="s">
        <v>286</v>
      </c>
      <c r="H910" s="5">
        <f t="shared" si="35"/>
        <v>-371000</v>
      </c>
      <c r="I910" s="21">
        <f t="shared" si="36"/>
        <v>3.669724770642202</v>
      </c>
      <c r="K910" s="2">
        <v>545</v>
      </c>
    </row>
    <row r="911" spans="2:11" ht="12.75">
      <c r="B911" s="119">
        <v>1500</v>
      </c>
      <c r="C911" s="107" t="s">
        <v>664</v>
      </c>
      <c r="D911" s="33" t="s">
        <v>441</v>
      </c>
      <c r="E911" s="33" t="s">
        <v>115</v>
      </c>
      <c r="F911" s="34" t="s">
        <v>546</v>
      </c>
      <c r="G911" s="34" t="s">
        <v>286</v>
      </c>
      <c r="H911" s="5">
        <f t="shared" si="35"/>
        <v>-372500</v>
      </c>
      <c r="I911" s="21">
        <f t="shared" si="36"/>
        <v>2.7522935779816513</v>
      </c>
      <c r="K911" s="2">
        <v>545</v>
      </c>
    </row>
    <row r="912" spans="2:11" ht="12.75">
      <c r="B912" s="285">
        <v>2000</v>
      </c>
      <c r="C912" s="32" t="s">
        <v>69</v>
      </c>
      <c r="D912" s="32" t="s">
        <v>441</v>
      </c>
      <c r="E912" s="32" t="s">
        <v>115</v>
      </c>
      <c r="F912" s="30" t="s">
        <v>666</v>
      </c>
      <c r="G912" s="30" t="s">
        <v>96</v>
      </c>
      <c r="H912" s="5">
        <f aca="true" t="shared" si="37" ref="H912:H999">H911-B912</f>
        <v>-374500</v>
      </c>
      <c r="I912" s="21">
        <f t="shared" si="36"/>
        <v>3.669724770642202</v>
      </c>
      <c r="K912" s="2">
        <v>545</v>
      </c>
    </row>
    <row r="913" spans="2:11" ht="12.75">
      <c r="B913" s="285">
        <v>3000</v>
      </c>
      <c r="C913" s="11" t="s">
        <v>69</v>
      </c>
      <c r="D913" s="11" t="s">
        <v>441</v>
      </c>
      <c r="E913" s="11" t="s">
        <v>115</v>
      </c>
      <c r="F913" s="29" t="s">
        <v>667</v>
      </c>
      <c r="G913" s="29" t="s">
        <v>197</v>
      </c>
      <c r="H913" s="5">
        <f t="shared" si="37"/>
        <v>-377500</v>
      </c>
      <c r="I913" s="21">
        <f t="shared" si="36"/>
        <v>5.504587155963303</v>
      </c>
      <c r="K913" s="2">
        <v>545</v>
      </c>
    </row>
    <row r="914" spans="2:11" ht="12.75">
      <c r="B914" s="285">
        <v>450</v>
      </c>
      <c r="C914" s="11" t="s">
        <v>69</v>
      </c>
      <c r="D914" s="11" t="s">
        <v>441</v>
      </c>
      <c r="E914" s="11" t="s">
        <v>115</v>
      </c>
      <c r="F914" s="29" t="s">
        <v>451</v>
      </c>
      <c r="G914" s="29" t="s">
        <v>197</v>
      </c>
      <c r="H914" s="5">
        <f t="shared" si="37"/>
        <v>-377950</v>
      </c>
      <c r="I914" s="21">
        <f t="shared" si="36"/>
        <v>0.8256880733944955</v>
      </c>
      <c r="K914" s="2">
        <v>545</v>
      </c>
    </row>
    <row r="915" spans="2:11" ht="12.75">
      <c r="B915" s="119">
        <v>3000</v>
      </c>
      <c r="C915" s="11" t="s">
        <v>69</v>
      </c>
      <c r="D915" s="11" t="s">
        <v>441</v>
      </c>
      <c r="E915" s="11" t="s">
        <v>115</v>
      </c>
      <c r="F915" s="29" t="s">
        <v>668</v>
      </c>
      <c r="G915" s="29" t="s">
        <v>292</v>
      </c>
      <c r="H915" s="5">
        <f t="shared" si="37"/>
        <v>-380950</v>
      </c>
      <c r="I915" s="21">
        <f t="shared" si="36"/>
        <v>5.504587155963303</v>
      </c>
      <c r="K915" s="2">
        <v>545</v>
      </c>
    </row>
    <row r="916" spans="1:11" s="44" customFormat="1" ht="12.75">
      <c r="A916" s="10"/>
      <c r="B916" s="121">
        <f>SUM(B847:B915)</f>
        <v>380950</v>
      </c>
      <c r="C916" s="10" t="s">
        <v>69</v>
      </c>
      <c r="D916" s="10"/>
      <c r="E916" s="10"/>
      <c r="F916" s="17"/>
      <c r="G916" s="17"/>
      <c r="H916" s="40">
        <v>0</v>
      </c>
      <c r="I916" s="43">
        <f t="shared" si="36"/>
        <v>698.9908256880734</v>
      </c>
      <c r="K916" s="2">
        <v>545</v>
      </c>
    </row>
    <row r="917" spans="2:11" ht="12.75">
      <c r="B917" s="63"/>
      <c r="H917" s="5">
        <f t="shared" si="37"/>
        <v>0</v>
      </c>
      <c r="I917" s="21">
        <f aca="true" t="shared" si="38" ref="I917:I980">+B917/K917</f>
        <v>0</v>
      </c>
      <c r="K917" s="2">
        <v>545</v>
      </c>
    </row>
    <row r="918" spans="2:11" ht="12.75">
      <c r="B918" s="63"/>
      <c r="H918" s="5">
        <f t="shared" si="37"/>
        <v>0</v>
      </c>
      <c r="I918" s="21">
        <f t="shared" si="38"/>
        <v>0</v>
      </c>
      <c r="K918" s="2">
        <v>545</v>
      </c>
    </row>
    <row r="919" spans="2:11" ht="12.75">
      <c r="B919" s="63"/>
      <c r="H919" s="5">
        <f t="shared" si="37"/>
        <v>0</v>
      </c>
      <c r="I919" s="21">
        <f t="shared" si="38"/>
        <v>0</v>
      </c>
      <c r="K919" s="2">
        <v>545</v>
      </c>
    </row>
    <row r="920" spans="2:11" ht="12.75">
      <c r="B920" s="285">
        <v>500</v>
      </c>
      <c r="C920" s="32" t="s">
        <v>429</v>
      </c>
      <c r="D920" s="32" t="s">
        <v>441</v>
      </c>
      <c r="E920" s="32" t="s">
        <v>115</v>
      </c>
      <c r="F920" s="30" t="s">
        <v>671</v>
      </c>
      <c r="G920" s="30" t="s">
        <v>237</v>
      </c>
      <c r="H920" s="5">
        <f t="shared" si="37"/>
        <v>-500</v>
      </c>
      <c r="I920" s="21">
        <f t="shared" si="38"/>
        <v>0.9174311926605505</v>
      </c>
      <c r="K920" s="2">
        <v>545</v>
      </c>
    </row>
    <row r="921" spans="2:11" ht="12.75">
      <c r="B921" s="285">
        <v>500</v>
      </c>
      <c r="C921" s="32" t="s">
        <v>429</v>
      </c>
      <c r="D921" s="32" t="s">
        <v>441</v>
      </c>
      <c r="E921" s="32" t="s">
        <v>115</v>
      </c>
      <c r="F921" s="30" t="s">
        <v>671</v>
      </c>
      <c r="G921" s="30" t="s">
        <v>151</v>
      </c>
      <c r="H921" s="5">
        <f t="shared" si="37"/>
        <v>-1000</v>
      </c>
      <c r="I921" s="21">
        <f t="shared" si="38"/>
        <v>0.9174311926605505</v>
      </c>
      <c r="K921" s="2">
        <v>545</v>
      </c>
    </row>
    <row r="922" spans="2:11" ht="12.75">
      <c r="B922" s="119">
        <v>350</v>
      </c>
      <c r="C922" s="11" t="s">
        <v>429</v>
      </c>
      <c r="D922" s="11" t="s">
        <v>441</v>
      </c>
      <c r="E922" s="11" t="s">
        <v>115</v>
      </c>
      <c r="F922" s="29" t="s">
        <v>451</v>
      </c>
      <c r="G922" s="29" t="s">
        <v>156</v>
      </c>
      <c r="H922" s="5">
        <f t="shared" si="37"/>
        <v>-1350</v>
      </c>
      <c r="I922" s="21">
        <f t="shared" si="38"/>
        <v>0.6422018348623854</v>
      </c>
      <c r="K922" s="2">
        <v>545</v>
      </c>
    </row>
    <row r="923" spans="2:11" ht="12.75">
      <c r="B923" s="119">
        <v>500</v>
      </c>
      <c r="C923" s="11" t="s">
        <v>429</v>
      </c>
      <c r="D923" s="11" t="s">
        <v>441</v>
      </c>
      <c r="E923" s="11" t="s">
        <v>115</v>
      </c>
      <c r="F923" s="29" t="s">
        <v>451</v>
      </c>
      <c r="G923" s="29" t="s">
        <v>179</v>
      </c>
      <c r="H923" s="5">
        <f t="shared" si="37"/>
        <v>-1850</v>
      </c>
      <c r="I923" s="21">
        <f t="shared" si="38"/>
        <v>0.9174311926605505</v>
      </c>
      <c r="K923" s="2">
        <v>545</v>
      </c>
    </row>
    <row r="924" spans="2:11" ht="12.75">
      <c r="B924" s="285">
        <v>500</v>
      </c>
      <c r="C924" s="11" t="s">
        <v>429</v>
      </c>
      <c r="D924" s="11" t="s">
        <v>441</v>
      </c>
      <c r="E924" s="11" t="s">
        <v>115</v>
      </c>
      <c r="F924" s="29" t="s">
        <v>451</v>
      </c>
      <c r="G924" s="29" t="s">
        <v>286</v>
      </c>
      <c r="H924" s="5">
        <f t="shared" si="37"/>
        <v>-2350</v>
      </c>
      <c r="I924" s="21">
        <f t="shared" si="38"/>
        <v>0.9174311926605505</v>
      </c>
      <c r="K924" s="2">
        <v>545</v>
      </c>
    </row>
    <row r="925" spans="2:11" ht="12.75">
      <c r="B925" s="119">
        <v>500</v>
      </c>
      <c r="C925" s="11" t="s">
        <v>429</v>
      </c>
      <c r="D925" s="11" t="s">
        <v>441</v>
      </c>
      <c r="E925" s="11" t="s">
        <v>115</v>
      </c>
      <c r="F925" s="29" t="s">
        <v>451</v>
      </c>
      <c r="G925" s="29" t="s">
        <v>289</v>
      </c>
      <c r="H925" s="5">
        <f t="shared" si="37"/>
        <v>-2850</v>
      </c>
      <c r="I925" s="21">
        <f t="shared" si="38"/>
        <v>0.9174311926605505</v>
      </c>
      <c r="K925" s="2">
        <v>545</v>
      </c>
    </row>
    <row r="926" spans="2:11" ht="12.75">
      <c r="B926" s="119">
        <v>2000</v>
      </c>
      <c r="C926" s="11" t="s">
        <v>429</v>
      </c>
      <c r="D926" s="11" t="s">
        <v>441</v>
      </c>
      <c r="E926" s="11" t="s">
        <v>115</v>
      </c>
      <c r="F926" s="29" t="s">
        <v>552</v>
      </c>
      <c r="G926" s="29" t="s">
        <v>292</v>
      </c>
      <c r="H926" s="5">
        <f t="shared" si="37"/>
        <v>-4850</v>
      </c>
      <c r="I926" s="21">
        <f t="shared" si="38"/>
        <v>3.669724770642202</v>
      </c>
      <c r="K926" s="2">
        <v>545</v>
      </c>
    </row>
    <row r="927" spans="1:11" s="44" customFormat="1" ht="12.75">
      <c r="A927" s="10"/>
      <c r="B927" s="121">
        <f>SUM(B920:B926)</f>
        <v>4850</v>
      </c>
      <c r="C927" s="10" t="s">
        <v>429</v>
      </c>
      <c r="D927" s="10"/>
      <c r="E927" s="10"/>
      <c r="F927" s="17"/>
      <c r="G927" s="17"/>
      <c r="H927" s="40">
        <v>0</v>
      </c>
      <c r="I927" s="43">
        <f t="shared" si="38"/>
        <v>8.899082568807339</v>
      </c>
      <c r="K927" s="2">
        <v>545</v>
      </c>
    </row>
    <row r="928" spans="2:11" ht="12.75">
      <c r="B928" s="63"/>
      <c r="H928" s="5">
        <f t="shared" si="37"/>
        <v>0</v>
      </c>
      <c r="I928" s="21">
        <f t="shared" si="38"/>
        <v>0</v>
      </c>
      <c r="K928" s="2">
        <v>545</v>
      </c>
    </row>
    <row r="929" spans="2:11" ht="12.75">
      <c r="B929" s="63"/>
      <c r="H929" s="5">
        <f t="shared" si="37"/>
        <v>0</v>
      </c>
      <c r="I929" s="21">
        <f t="shared" si="38"/>
        <v>0</v>
      </c>
      <c r="K929" s="2">
        <v>545</v>
      </c>
    </row>
    <row r="930" spans="2:11" ht="12.75">
      <c r="B930" s="63"/>
      <c r="H930" s="5">
        <f t="shared" si="37"/>
        <v>0</v>
      </c>
      <c r="I930" s="21">
        <f t="shared" si="38"/>
        <v>0</v>
      </c>
      <c r="K930" s="2">
        <v>545</v>
      </c>
    </row>
    <row r="931" spans="2:11" ht="12.75">
      <c r="B931" s="119">
        <v>2500</v>
      </c>
      <c r="C931" s="107" t="s">
        <v>672</v>
      </c>
      <c r="D931" s="33" t="s">
        <v>441</v>
      </c>
      <c r="E931" s="33" t="s">
        <v>89</v>
      </c>
      <c r="F931" s="34" t="s">
        <v>673</v>
      </c>
      <c r="G931" s="34" t="s">
        <v>286</v>
      </c>
      <c r="H931" s="5">
        <f t="shared" si="37"/>
        <v>-2500</v>
      </c>
      <c r="I931" s="21">
        <f t="shared" si="38"/>
        <v>4.587155963302752</v>
      </c>
      <c r="K931" s="2">
        <v>545</v>
      </c>
    </row>
    <row r="932" spans="2:11" ht="12.75">
      <c r="B932" s="119">
        <v>2000</v>
      </c>
      <c r="C932" s="107" t="s">
        <v>674</v>
      </c>
      <c r="D932" s="33" t="s">
        <v>441</v>
      </c>
      <c r="E932" s="33" t="s">
        <v>89</v>
      </c>
      <c r="F932" s="34" t="s">
        <v>546</v>
      </c>
      <c r="G932" s="34" t="s">
        <v>289</v>
      </c>
      <c r="H932" s="5">
        <f t="shared" si="37"/>
        <v>-4500</v>
      </c>
      <c r="I932" s="21">
        <f t="shared" si="38"/>
        <v>3.669724770642202</v>
      </c>
      <c r="K932" s="2">
        <v>545</v>
      </c>
    </row>
    <row r="933" spans="2:11" ht="12.75">
      <c r="B933" s="119">
        <v>2000</v>
      </c>
      <c r="C933" s="107" t="s">
        <v>675</v>
      </c>
      <c r="D933" s="33" t="s">
        <v>441</v>
      </c>
      <c r="E933" s="33" t="s">
        <v>89</v>
      </c>
      <c r="F933" s="34" t="s">
        <v>546</v>
      </c>
      <c r="G933" s="34" t="s">
        <v>289</v>
      </c>
      <c r="H933" s="5">
        <f t="shared" si="37"/>
        <v>-6500</v>
      </c>
      <c r="I933" s="21">
        <f t="shared" si="38"/>
        <v>3.669724770642202</v>
      </c>
      <c r="K933" s="2">
        <v>545</v>
      </c>
    </row>
    <row r="934" spans="2:11" ht="12.75">
      <c r="B934" s="119">
        <v>2400</v>
      </c>
      <c r="C934" s="33" t="s">
        <v>676</v>
      </c>
      <c r="D934" s="33" t="s">
        <v>441</v>
      </c>
      <c r="E934" s="33" t="s">
        <v>89</v>
      </c>
      <c r="F934" s="34" t="s">
        <v>546</v>
      </c>
      <c r="G934" s="34" t="s">
        <v>292</v>
      </c>
      <c r="H934" s="5">
        <f t="shared" si="37"/>
        <v>-8900</v>
      </c>
      <c r="I934" s="21">
        <f t="shared" si="38"/>
        <v>4.4036697247706424</v>
      </c>
      <c r="K934" s="2">
        <v>545</v>
      </c>
    </row>
    <row r="935" spans="2:11" ht="12.75">
      <c r="B935" s="119">
        <v>2400</v>
      </c>
      <c r="C935" s="33" t="s">
        <v>677</v>
      </c>
      <c r="D935" s="33" t="s">
        <v>441</v>
      </c>
      <c r="E935" s="33" t="s">
        <v>89</v>
      </c>
      <c r="F935" s="34" t="s">
        <v>546</v>
      </c>
      <c r="G935" s="34" t="s">
        <v>292</v>
      </c>
      <c r="H935" s="5">
        <f t="shared" si="37"/>
        <v>-11300</v>
      </c>
      <c r="I935" s="21">
        <f t="shared" si="38"/>
        <v>4.4036697247706424</v>
      </c>
      <c r="K935" s="2">
        <v>545</v>
      </c>
    </row>
    <row r="936" spans="2:11" ht="12.75">
      <c r="B936" s="119">
        <v>1200</v>
      </c>
      <c r="C936" s="32" t="s">
        <v>699</v>
      </c>
      <c r="D936" s="32" t="s">
        <v>441</v>
      </c>
      <c r="E936" s="32" t="s">
        <v>89</v>
      </c>
      <c r="F936" s="30" t="s">
        <v>451</v>
      </c>
      <c r="G936" s="30" t="s">
        <v>176</v>
      </c>
      <c r="H936" s="5">
        <f t="shared" si="37"/>
        <v>-12500</v>
      </c>
      <c r="I936" s="21">
        <f t="shared" si="38"/>
        <v>2.2018348623853212</v>
      </c>
      <c r="K936" s="2">
        <v>545</v>
      </c>
    </row>
    <row r="937" spans="2:11" ht="12.75">
      <c r="B937" s="285">
        <v>1200</v>
      </c>
      <c r="C937" s="11" t="s">
        <v>699</v>
      </c>
      <c r="D937" s="11" t="s">
        <v>441</v>
      </c>
      <c r="E937" s="11" t="s">
        <v>89</v>
      </c>
      <c r="F937" s="29" t="s">
        <v>451</v>
      </c>
      <c r="G937" s="29" t="s">
        <v>189</v>
      </c>
      <c r="H937" s="5">
        <f t="shared" si="37"/>
        <v>-13700</v>
      </c>
      <c r="I937" s="21">
        <f t="shared" si="38"/>
        <v>2.2018348623853212</v>
      </c>
      <c r="K937" s="2">
        <v>545</v>
      </c>
    </row>
    <row r="938" spans="2:11" ht="12.75">
      <c r="B938" s="285">
        <v>3500</v>
      </c>
      <c r="C938" s="11" t="s">
        <v>700</v>
      </c>
      <c r="D938" s="11" t="s">
        <v>441</v>
      </c>
      <c r="E938" s="11" t="s">
        <v>89</v>
      </c>
      <c r="F938" s="29" t="s">
        <v>452</v>
      </c>
      <c r="G938" s="29" t="s">
        <v>273</v>
      </c>
      <c r="H938" s="5">
        <f t="shared" si="37"/>
        <v>-17200</v>
      </c>
      <c r="I938" s="21">
        <f t="shared" si="38"/>
        <v>6.422018348623853</v>
      </c>
      <c r="K938" s="2">
        <v>545</v>
      </c>
    </row>
    <row r="939" spans="2:11" ht="12.75">
      <c r="B939" s="285">
        <v>1200</v>
      </c>
      <c r="C939" s="11" t="s">
        <v>701</v>
      </c>
      <c r="D939" s="11" t="s">
        <v>441</v>
      </c>
      <c r="E939" s="11" t="s">
        <v>89</v>
      </c>
      <c r="F939" s="29" t="s">
        <v>451</v>
      </c>
      <c r="G939" s="29" t="s">
        <v>273</v>
      </c>
      <c r="H939" s="5">
        <f t="shared" si="37"/>
        <v>-18400</v>
      </c>
      <c r="I939" s="21">
        <f t="shared" si="38"/>
        <v>2.2018348623853212</v>
      </c>
      <c r="K939" s="2">
        <v>545</v>
      </c>
    </row>
    <row r="940" spans="2:11" ht="12.75">
      <c r="B940" s="285">
        <v>5000</v>
      </c>
      <c r="C940" s="32" t="s">
        <v>702</v>
      </c>
      <c r="D940" s="32" t="s">
        <v>441</v>
      </c>
      <c r="E940" s="32" t="s">
        <v>89</v>
      </c>
      <c r="F940" s="30" t="s">
        <v>449</v>
      </c>
      <c r="G940" s="30" t="s">
        <v>100</v>
      </c>
      <c r="H940" s="5">
        <f t="shared" si="37"/>
        <v>-23400</v>
      </c>
      <c r="I940" s="21">
        <f t="shared" si="38"/>
        <v>9.174311926605505</v>
      </c>
      <c r="K940" s="2">
        <v>545</v>
      </c>
    </row>
    <row r="941" spans="2:11" ht="12.75">
      <c r="B941" s="119">
        <v>5000</v>
      </c>
      <c r="C941" s="32" t="s">
        <v>551</v>
      </c>
      <c r="D941" s="32" t="s">
        <v>441</v>
      </c>
      <c r="E941" s="32" t="s">
        <v>89</v>
      </c>
      <c r="F941" s="30" t="s">
        <v>448</v>
      </c>
      <c r="G941" s="30" t="s">
        <v>156</v>
      </c>
      <c r="H941" s="5">
        <f t="shared" si="37"/>
        <v>-28400</v>
      </c>
      <c r="I941" s="21">
        <f t="shared" si="38"/>
        <v>9.174311926605505</v>
      </c>
      <c r="K941" s="2">
        <v>545</v>
      </c>
    </row>
    <row r="942" spans="2:11" ht="12.75">
      <c r="B942" s="285">
        <v>1500</v>
      </c>
      <c r="C942" s="32" t="s">
        <v>703</v>
      </c>
      <c r="D942" s="32" t="s">
        <v>441</v>
      </c>
      <c r="E942" s="32" t="s">
        <v>89</v>
      </c>
      <c r="F942" s="30" t="s">
        <v>451</v>
      </c>
      <c r="G942" s="30" t="s">
        <v>229</v>
      </c>
      <c r="H942" s="5">
        <f t="shared" si="37"/>
        <v>-29900</v>
      </c>
      <c r="I942" s="21">
        <f t="shared" si="38"/>
        <v>2.7522935779816513</v>
      </c>
      <c r="K942" s="2">
        <v>545</v>
      </c>
    </row>
    <row r="943" spans="2:11" ht="12.75">
      <c r="B943" s="285">
        <v>3000</v>
      </c>
      <c r="C943" s="32" t="s">
        <v>434</v>
      </c>
      <c r="D943" s="32" t="s">
        <v>441</v>
      </c>
      <c r="E943" s="32" t="s">
        <v>89</v>
      </c>
      <c r="F943" s="30" t="s">
        <v>461</v>
      </c>
      <c r="G943" s="30" t="s">
        <v>229</v>
      </c>
      <c r="H943" s="5">
        <f t="shared" si="37"/>
        <v>-32900</v>
      </c>
      <c r="I943" s="21">
        <f t="shared" si="38"/>
        <v>5.504587155963303</v>
      </c>
      <c r="K943" s="2">
        <v>545</v>
      </c>
    </row>
    <row r="944" spans="2:11" ht="12.75">
      <c r="B944" s="119">
        <v>4000</v>
      </c>
      <c r="C944" s="32" t="s">
        <v>549</v>
      </c>
      <c r="D944" s="32" t="s">
        <v>441</v>
      </c>
      <c r="E944" s="32" t="s">
        <v>89</v>
      </c>
      <c r="F944" s="30" t="s">
        <v>462</v>
      </c>
      <c r="G944" s="30" t="s">
        <v>176</v>
      </c>
      <c r="H944" s="5">
        <f t="shared" si="37"/>
        <v>-36900</v>
      </c>
      <c r="I944" s="21">
        <f t="shared" si="38"/>
        <v>7.339449541284404</v>
      </c>
      <c r="K944" s="2">
        <v>545</v>
      </c>
    </row>
    <row r="945" spans="2:11" ht="12.75">
      <c r="B945" s="285">
        <v>3000</v>
      </c>
      <c r="C945" s="11" t="s">
        <v>549</v>
      </c>
      <c r="D945" s="11" t="s">
        <v>441</v>
      </c>
      <c r="E945" s="11" t="s">
        <v>89</v>
      </c>
      <c r="F945" s="29" t="s">
        <v>450</v>
      </c>
      <c r="G945" s="29" t="s">
        <v>189</v>
      </c>
      <c r="H945" s="5">
        <f t="shared" si="37"/>
        <v>-39900</v>
      </c>
      <c r="I945" s="21">
        <f t="shared" si="38"/>
        <v>5.504587155963303</v>
      </c>
      <c r="K945" s="2">
        <v>545</v>
      </c>
    </row>
    <row r="946" spans="2:11" ht="12.75">
      <c r="B946" s="285">
        <v>5000</v>
      </c>
      <c r="C946" s="32" t="s">
        <v>704</v>
      </c>
      <c r="D946" s="32" t="s">
        <v>441</v>
      </c>
      <c r="E946" s="32" t="s">
        <v>89</v>
      </c>
      <c r="F946" s="30" t="s">
        <v>460</v>
      </c>
      <c r="G946" s="30" t="s">
        <v>98</v>
      </c>
      <c r="H946" s="5">
        <f t="shared" si="37"/>
        <v>-44900</v>
      </c>
      <c r="I946" s="21">
        <f t="shared" si="38"/>
        <v>9.174311926605505</v>
      </c>
      <c r="K946" s="2">
        <v>545</v>
      </c>
    </row>
    <row r="947" spans="1:11" s="44" customFormat="1" ht="12.75">
      <c r="A947" s="10"/>
      <c r="B947" s="121">
        <f>SUM(B931:B946)</f>
        <v>44900</v>
      </c>
      <c r="C947" s="41" t="s">
        <v>114</v>
      </c>
      <c r="D947" s="41"/>
      <c r="E947" s="41"/>
      <c r="F947" s="42"/>
      <c r="G947" s="42"/>
      <c r="H947" s="40">
        <v>0</v>
      </c>
      <c r="I947" s="43"/>
      <c r="K947" s="2">
        <v>545</v>
      </c>
    </row>
    <row r="948" spans="2:11" ht="12.75">
      <c r="B948" s="119"/>
      <c r="C948" s="33"/>
      <c r="D948" s="33"/>
      <c r="E948" s="33"/>
      <c r="F948" s="34"/>
      <c r="G948" s="34"/>
      <c r="H948" s="5">
        <f t="shared" si="37"/>
        <v>0</v>
      </c>
      <c r="I948" s="21"/>
      <c r="K948" s="2">
        <v>545</v>
      </c>
    </row>
    <row r="949" spans="2:11" ht="12.75">
      <c r="B949" s="63"/>
      <c r="H949" s="5">
        <f t="shared" si="37"/>
        <v>0</v>
      </c>
      <c r="I949" s="21">
        <f t="shared" si="38"/>
        <v>0</v>
      </c>
      <c r="K949" s="2">
        <v>545</v>
      </c>
    </row>
    <row r="950" spans="2:11" ht="12.75">
      <c r="B950" s="63"/>
      <c r="H950" s="5">
        <f t="shared" si="37"/>
        <v>0</v>
      </c>
      <c r="I950" s="21">
        <f t="shared" si="38"/>
        <v>0</v>
      </c>
      <c r="K950" s="2">
        <v>545</v>
      </c>
    </row>
    <row r="951" spans="2:11" ht="12.75">
      <c r="B951" s="63"/>
      <c r="H951" s="5">
        <f t="shared" si="37"/>
        <v>0</v>
      </c>
      <c r="I951" s="21">
        <f t="shared" si="38"/>
        <v>0</v>
      </c>
      <c r="K951" s="2">
        <v>545</v>
      </c>
    </row>
    <row r="952" spans="2:11" ht="12.75">
      <c r="B952" s="119">
        <v>2000</v>
      </c>
      <c r="C952" s="107" t="s">
        <v>83</v>
      </c>
      <c r="D952" s="33" t="s">
        <v>441</v>
      </c>
      <c r="E952" s="33" t="s">
        <v>84</v>
      </c>
      <c r="F952" s="34" t="s">
        <v>546</v>
      </c>
      <c r="G952" s="34" t="s">
        <v>82</v>
      </c>
      <c r="H952" s="5">
        <f t="shared" si="37"/>
        <v>-2000</v>
      </c>
      <c r="I952" s="21">
        <f t="shared" si="38"/>
        <v>3.669724770642202</v>
      </c>
      <c r="K952" s="2">
        <v>545</v>
      </c>
    </row>
    <row r="953" spans="2:11" ht="12.75">
      <c r="B953" s="119">
        <v>2000</v>
      </c>
      <c r="C953" s="107" t="s">
        <v>83</v>
      </c>
      <c r="D953" s="33" t="s">
        <v>441</v>
      </c>
      <c r="E953" s="33" t="s">
        <v>84</v>
      </c>
      <c r="F953" s="34" t="s">
        <v>546</v>
      </c>
      <c r="G953" s="34" t="s">
        <v>86</v>
      </c>
      <c r="H953" s="5">
        <f t="shared" si="37"/>
        <v>-4000</v>
      </c>
      <c r="I953" s="21">
        <f t="shared" si="38"/>
        <v>3.669724770642202</v>
      </c>
      <c r="K953" s="2">
        <v>545</v>
      </c>
    </row>
    <row r="954" spans="2:11" ht="12.75">
      <c r="B954" s="119">
        <v>2000</v>
      </c>
      <c r="C954" s="33" t="s">
        <v>83</v>
      </c>
      <c r="D954" s="33" t="s">
        <v>441</v>
      </c>
      <c r="E954" s="33" t="s">
        <v>84</v>
      </c>
      <c r="F954" s="34" t="s">
        <v>546</v>
      </c>
      <c r="G954" s="34" t="s">
        <v>103</v>
      </c>
      <c r="H954" s="5">
        <f t="shared" si="37"/>
        <v>-6000</v>
      </c>
      <c r="I954" s="21">
        <f t="shared" si="38"/>
        <v>3.669724770642202</v>
      </c>
      <c r="K954" s="2">
        <v>545</v>
      </c>
    </row>
    <row r="955" spans="2:11" ht="12.75">
      <c r="B955" s="119">
        <v>2000</v>
      </c>
      <c r="C955" s="33" t="s">
        <v>83</v>
      </c>
      <c r="D955" s="33" t="s">
        <v>441</v>
      </c>
      <c r="E955" s="33" t="s">
        <v>84</v>
      </c>
      <c r="F955" s="34" t="s">
        <v>546</v>
      </c>
      <c r="G955" s="34" t="s">
        <v>106</v>
      </c>
      <c r="H955" s="5">
        <f t="shared" si="37"/>
        <v>-8000</v>
      </c>
      <c r="I955" s="21">
        <f t="shared" si="38"/>
        <v>3.669724770642202</v>
      </c>
      <c r="K955" s="2">
        <v>545</v>
      </c>
    </row>
    <row r="956" spans="2:11" ht="12.75">
      <c r="B956" s="119">
        <v>4000</v>
      </c>
      <c r="C956" s="33" t="s">
        <v>83</v>
      </c>
      <c r="D956" s="33" t="s">
        <v>441</v>
      </c>
      <c r="E956" s="33" t="s">
        <v>84</v>
      </c>
      <c r="F956" s="34" t="s">
        <v>546</v>
      </c>
      <c r="G956" s="34" t="s">
        <v>127</v>
      </c>
      <c r="H956" s="5">
        <f t="shared" si="37"/>
        <v>-12000</v>
      </c>
      <c r="I956" s="21">
        <f t="shared" si="38"/>
        <v>7.339449541284404</v>
      </c>
      <c r="K956" s="2">
        <v>545</v>
      </c>
    </row>
    <row r="957" spans="2:11" ht="12.75">
      <c r="B957" s="119">
        <v>2000</v>
      </c>
      <c r="C957" s="33" t="s">
        <v>83</v>
      </c>
      <c r="D957" s="33" t="s">
        <v>441</v>
      </c>
      <c r="E957" s="33" t="s">
        <v>84</v>
      </c>
      <c r="F957" s="34" t="s">
        <v>546</v>
      </c>
      <c r="G957" s="34" t="s">
        <v>130</v>
      </c>
      <c r="H957" s="5">
        <f t="shared" si="37"/>
        <v>-14000</v>
      </c>
      <c r="I957" s="21">
        <f t="shared" si="38"/>
        <v>3.669724770642202</v>
      </c>
      <c r="K957" s="2">
        <v>545</v>
      </c>
    </row>
    <row r="958" spans="2:11" ht="12.75">
      <c r="B958" s="119">
        <v>2000</v>
      </c>
      <c r="C958" s="33" t="s">
        <v>83</v>
      </c>
      <c r="D958" s="33" t="s">
        <v>441</v>
      </c>
      <c r="E958" s="33" t="s">
        <v>84</v>
      </c>
      <c r="F958" s="34" t="s">
        <v>546</v>
      </c>
      <c r="G958" s="34" t="s">
        <v>98</v>
      </c>
      <c r="H958" s="5">
        <f t="shared" si="37"/>
        <v>-16000</v>
      </c>
      <c r="I958" s="21">
        <f t="shared" si="38"/>
        <v>3.669724770642202</v>
      </c>
      <c r="K958" s="2">
        <v>545</v>
      </c>
    </row>
    <row r="959" spans="2:11" ht="12.75">
      <c r="B959" s="119">
        <v>2000</v>
      </c>
      <c r="C959" s="33" t="s">
        <v>83</v>
      </c>
      <c r="D959" s="33" t="s">
        <v>441</v>
      </c>
      <c r="E959" s="33" t="s">
        <v>84</v>
      </c>
      <c r="F959" s="34" t="s">
        <v>546</v>
      </c>
      <c r="G959" s="34" t="s">
        <v>96</v>
      </c>
      <c r="H959" s="5">
        <f t="shared" si="37"/>
        <v>-18000</v>
      </c>
      <c r="I959" s="21">
        <f t="shared" si="38"/>
        <v>3.669724770642202</v>
      </c>
      <c r="K959" s="2">
        <v>545</v>
      </c>
    </row>
    <row r="960" spans="2:11" ht="12.75">
      <c r="B960" s="119">
        <v>2000</v>
      </c>
      <c r="C960" s="33" t="s">
        <v>83</v>
      </c>
      <c r="D960" s="33" t="s">
        <v>441</v>
      </c>
      <c r="E960" s="33" t="s">
        <v>84</v>
      </c>
      <c r="F960" s="34" t="s">
        <v>546</v>
      </c>
      <c r="G960" s="34" t="s">
        <v>99</v>
      </c>
      <c r="H960" s="5">
        <f t="shared" si="37"/>
        <v>-20000</v>
      </c>
      <c r="I960" s="21">
        <f t="shared" si="38"/>
        <v>3.669724770642202</v>
      </c>
      <c r="K960" s="2">
        <v>545</v>
      </c>
    </row>
    <row r="961" spans="2:11" ht="12.75">
      <c r="B961" s="119">
        <v>800</v>
      </c>
      <c r="C961" s="33" t="s">
        <v>679</v>
      </c>
      <c r="D961" s="33" t="s">
        <v>441</v>
      </c>
      <c r="E961" s="33" t="s">
        <v>84</v>
      </c>
      <c r="F961" s="34" t="s">
        <v>546</v>
      </c>
      <c r="G961" s="34" t="s">
        <v>229</v>
      </c>
      <c r="H961" s="5">
        <f t="shared" si="37"/>
        <v>-20800</v>
      </c>
      <c r="I961" s="21">
        <f t="shared" si="38"/>
        <v>1.4678899082568808</v>
      </c>
      <c r="K961" s="2">
        <v>545</v>
      </c>
    </row>
    <row r="962" spans="2:11" ht="12.75">
      <c r="B962" s="119">
        <v>500</v>
      </c>
      <c r="C962" s="107" t="s">
        <v>680</v>
      </c>
      <c r="D962" s="33" t="s">
        <v>441</v>
      </c>
      <c r="E962" s="33" t="s">
        <v>84</v>
      </c>
      <c r="F962" s="34" t="s">
        <v>546</v>
      </c>
      <c r="G962" s="34" t="s">
        <v>229</v>
      </c>
      <c r="H962" s="5">
        <f t="shared" si="37"/>
        <v>-21300</v>
      </c>
      <c r="I962" s="21">
        <f t="shared" si="38"/>
        <v>0.9174311926605505</v>
      </c>
      <c r="K962" s="2">
        <v>545</v>
      </c>
    </row>
    <row r="963" spans="2:11" ht="12.75">
      <c r="B963" s="286">
        <v>700</v>
      </c>
      <c r="C963" s="107" t="s">
        <v>679</v>
      </c>
      <c r="D963" s="33" t="s">
        <v>441</v>
      </c>
      <c r="E963" s="33" t="s">
        <v>84</v>
      </c>
      <c r="F963" s="34" t="s">
        <v>546</v>
      </c>
      <c r="G963" s="34" t="s">
        <v>237</v>
      </c>
      <c r="H963" s="5">
        <f t="shared" si="37"/>
        <v>-22000</v>
      </c>
      <c r="I963" s="21">
        <f t="shared" si="38"/>
        <v>1.2844036697247707</v>
      </c>
      <c r="K963" s="2">
        <v>545</v>
      </c>
    </row>
    <row r="964" spans="2:11" ht="12.75">
      <c r="B964" s="119">
        <v>2000</v>
      </c>
      <c r="C964" s="33" t="s">
        <v>83</v>
      </c>
      <c r="D964" s="33" t="s">
        <v>441</v>
      </c>
      <c r="E964" s="33" t="s">
        <v>84</v>
      </c>
      <c r="F964" s="34" t="s">
        <v>546</v>
      </c>
      <c r="G964" s="34" t="s">
        <v>681</v>
      </c>
      <c r="H964" s="5">
        <f t="shared" si="37"/>
        <v>-24000</v>
      </c>
      <c r="I964" s="21">
        <f t="shared" si="38"/>
        <v>3.669724770642202</v>
      </c>
      <c r="K964" s="2">
        <v>545</v>
      </c>
    </row>
    <row r="965" spans="2:11" ht="12.75">
      <c r="B965" s="119">
        <v>2000</v>
      </c>
      <c r="C965" s="33" t="s">
        <v>83</v>
      </c>
      <c r="D965" s="33" t="s">
        <v>441</v>
      </c>
      <c r="E965" s="33" t="s">
        <v>84</v>
      </c>
      <c r="F965" s="34" t="s">
        <v>546</v>
      </c>
      <c r="G965" s="34" t="s">
        <v>153</v>
      </c>
      <c r="H965" s="5">
        <f t="shared" si="37"/>
        <v>-26000</v>
      </c>
      <c r="I965" s="21">
        <f t="shared" si="38"/>
        <v>3.669724770642202</v>
      </c>
      <c r="K965" s="2">
        <v>545</v>
      </c>
    </row>
    <row r="966" spans="2:11" ht="12.75">
      <c r="B966" s="119">
        <v>2000</v>
      </c>
      <c r="C966" s="33" t="s">
        <v>83</v>
      </c>
      <c r="D966" s="33" t="s">
        <v>441</v>
      </c>
      <c r="E966" s="33" t="s">
        <v>84</v>
      </c>
      <c r="F966" s="34" t="s">
        <v>546</v>
      </c>
      <c r="G966" s="34" t="s">
        <v>154</v>
      </c>
      <c r="H966" s="5">
        <f t="shared" si="37"/>
        <v>-28000</v>
      </c>
      <c r="I966" s="21">
        <f t="shared" si="38"/>
        <v>3.669724770642202</v>
      </c>
      <c r="K966" s="2">
        <v>545</v>
      </c>
    </row>
    <row r="967" spans="2:11" ht="12.75">
      <c r="B967" s="119">
        <v>1700</v>
      </c>
      <c r="C967" s="33" t="s">
        <v>83</v>
      </c>
      <c r="D967" s="33" t="s">
        <v>441</v>
      </c>
      <c r="E967" s="33" t="s">
        <v>84</v>
      </c>
      <c r="F967" s="34" t="s">
        <v>546</v>
      </c>
      <c r="G967" s="34" t="s">
        <v>176</v>
      </c>
      <c r="H967" s="5">
        <f t="shared" si="37"/>
        <v>-29700</v>
      </c>
      <c r="I967" s="21">
        <f t="shared" si="38"/>
        <v>3.1192660550458715</v>
      </c>
      <c r="K967" s="2">
        <v>545</v>
      </c>
    </row>
    <row r="968" spans="2:11" ht="12.75">
      <c r="B968" s="119">
        <v>1000</v>
      </c>
      <c r="C968" s="33" t="s">
        <v>679</v>
      </c>
      <c r="D968" s="33" t="s">
        <v>441</v>
      </c>
      <c r="E968" s="33" t="s">
        <v>84</v>
      </c>
      <c r="F968" s="34" t="s">
        <v>546</v>
      </c>
      <c r="G968" s="34" t="s">
        <v>156</v>
      </c>
      <c r="H968" s="5">
        <f t="shared" si="37"/>
        <v>-30700</v>
      </c>
      <c r="I968" s="21">
        <f t="shared" si="38"/>
        <v>1.834862385321101</v>
      </c>
      <c r="K968" s="2">
        <v>545</v>
      </c>
    </row>
    <row r="969" spans="2:11" ht="12.75">
      <c r="B969" s="119">
        <v>2000</v>
      </c>
      <c r="C969" s="33" t="s">
        <v>83</v>
      </c>
      <c r="D969" s="33" t="s">
        <v>441</v>
      </c>
      <c r="E969" s="33" t="s">
        <v>84</v>
      </c>
      <c r="F969" s="34" t="s">
        <v>546</v>
      </c>
      <c r="G969" s="34" t="s">
        <v>156</v>
      </c>
      <c r="H969" s="5">
        <f t="shared" si="37"/>
        <v>-32700</v>
      </c>
      <c r="I969" s="21">
        <f t="shared" si="38"/>
        <v>3.669724770642202</v>
      </c>
      <c r="K969" s="2">
        <v>545</v>
      </c>
    </row>
    <row r="970" spans="2:11" ht="12.75">
      <c r="B970" s="119">
        <v>2000</v>
      </c>
      <c r="C970" s="33" t="s">
        <v>83</v>
      </c>
      <c r="D970" s="33" t="s">
        <v>441</v>
      </c>
      <c r="E970" s="33" t="s">
        <v>84</v>
      </c>
      <c r="F970" s="34" t="s">
        <v>546</v>
      </c>
      <c r="G970" s="34" t="s">
        <v>178</v>
      </c>
      <c r="H970" s="5">
        <f t="shared" si="37"/>
        <v>-34700</v>
      </c>
      <c r="I970" s="21">
        <f t="shared" si="38"/>
        <v>3.669724770642202</v>
      </c>
      <c r="K970" s="2">
        <v>545</v>
      </c>
    </row>
    <row r="971" spans="2:11" ht="12.75">
      <c r="B971" s="119">
        <v>2000</v>
      </c>
      <c r="C971" s="33" t="s">
        <v>83</v>
      </c>
      <c r="D971" s="33" t="s">
        <v>441</v>
      </c>
      <c r="E971" s="33" t="s">
        <v>84</v>
      </c>
      <c r="F971" s="34" t="s">
        <v>546</v>
      </c>
      <c r="G971" s="34" t="s">
        <v>179</v>
      </c>
      <c r="H971" s="5">
        <f t="shared" si="37"/>
        <v>-36700</v>
      </c>
      <c r="I971" s="21">
        <f t="shared" si="38"/>
        <v>3.669724770642202</v>
      </c>
      <c r="K971" s="2">
        <v>545</v>
      </c>
    </row>
    <row r="972" spans="2:11" ht="12.75">
      <c r="B972" s="119">
        <v>2000</v>
      </c>
      <c r="C972" s="33" t="s">
        <v>83</v>
      </c>
      <c r="D972" s="33" t="s">
        <v>441</v>
      </c>
      <c r="E972" s="33" t="s">
        <v>84</v>
      </c>
      <c r="F972" s="34" t="s">
        <v>546</v>
      </c>
      <c r="G972" s="34" t="s">
        <v>189</v>
      </c>
      <c r="H972" s="5">
        <f t="shared" si="37"/>
        <v>-38700</v>
      </c>
      <c r="I972" s="21">
        <f t="shared" si="38"/>
        <v>3.669724770642202</v>
      </c>
      <c r="K972" s="2">
        <v>545</v>
      </c>
    </row>
    <row r="973" spans="2:11" ht="12.75">
      <c r="B973" s="119">
        <v>2000</v>
      </c>
      <c r="C973" s="33" t="s">
        <v>83</v>
      </c>
      <c r="D973" s="33" t="s">
        <v>441</v>
      </c>
      <c r="E973" s="33" t="s">
        <v>84</v>
      </c>
      <c r="F973" s="34" t="s">
        <v>546</v>
      </c>
      <c r="G973" s="34" t="s">
        <v>192</v>
      </c>
      <c r="H973" s="5">
        <f t="shared" si="37"/>
        <v>-40700</v>
      </c>
      <c r="I973" s="21">
        <f t="shared" si="38"/>
        <v>3.669724770642202</v>
      </c>
      <c r="K973" s="2">
        <v>545</v>
      </c>
    </row>
    <row r="974" spans="2:11" ht="12.75">
      <c r="B974" s="119">
        <v>2000</v>
      </c>
      <c r="C974" s="33" t="s">
        <v>83</v>
      </c>
      <c r="D974" s="33" t="s">
        <v>441</v>
      </c>
      <c r="E974" s="33" t="s">
        <v>84</v>
      </c>
      <c r="F974" s="34" t="s">
        <v>546</v>
      </c>
      <c r="G974" s="34" t="s">
        <v>194</v>
      </c>
      <c r="H974" s="5">
        <f t="shared" si="37"/>
        <v>-42700</v>
      </c>
      <c r="I974" s="21">
        <f t="shared" si="38"/>
        <v>3.669724770642202</v>
      </c>
      <c r="K974" s="2">
        <v>545</v>
      </c>
    </row>
    <row r="975" spans="2:11" ht="12.75">
      <c r="B975" s="119">
        <v>2000</v>
      </c>
      <c r="C975" s="107" t="s">
        <v>83</v>
      </c>
      <c r="D975" s="33" t="s">
        <v>441</v>
      </c>
      <c r="E975" s="33" t="s">
        <v>84</v>
      </c>
      <c r="F975" s="34" t="s">
        <v>546</v>
      </c>
      <c r="G975" s="34" t="s">
        <v>273</v>
      </c>
      <c r="H975" s="5">
        <f t="shared" si="37"/>
        <v>-44700</v>
      </c>
      <c r="I975" s="21">
        <f t="shared" si="38"/>
        <v>3.669724770642202</v>
      </c>
      <c r="K975" s="2">
        <v>545</v>
      </c>
    </row>
    <row r="976" spans="2:11" ht="12.75">
      <c r="B976" s="119">
        <v>800</v>
      </c>
      <c r="C976" s="107" t="s">
        <v>679</v>
      </c>
      <c r="D976" s="33" t="s">
        <v>441</v>
      </c>
      <c r="E976" s="33" t="s">
        <v>84</v>
      </c>
      <c r="F976" s="34" t="s">
        <v>546</v>
      </c>
      <c r="G976" s="34" t="s">
        <v>286</v>
      </c>
      <c r="H976" s="5">
        <f t="shared" si="37"/>
        <v>-45500</v>
      </c>
      <c r="I976" s="21">
        <f t="shared" si="38"/>
        <v>1.4678899082568808</v>
      </c>
      <c r="K976" s="2">
        <v>545</v>
      </c>
    </row>
    <row r="977" spans="2:11" ht="12.75">
      <c r="B977" s="119">
        <v>2000</v>
      </c>
      <c r="C977" s="107" t="s">
        <v>83</v>
      </c>
      <c r="D977" s="33" t="s">
        <v>441</v>
      </c>
      <c r="E977" s="33" t="s">
        <v>84</v>
      </c>
      <c r="F977" s="34" t="s">
        <v>546</v>
      </c>
      <c r="G977" s="34" t="s">
        <v>286</v>
      </c>
      <c r="H977" s="5">
        <f t="shared" si="37"/>
        <v>-47500</v>
      </c>
      <c r="I977" s="21">
        <f t="shared" si="38"/>
        <v>3.669724770642202</v>
      </c>
      <c r="K977" s="2">
        <v>545</v>
      </c>
    </row>
    <row r="978" spans="2:11" ht="12.75">
      <c r="B978" s="119">
        <v>2000</v>
      </c>
      <c r="C978" s="33" t="s">
        <v>83</v>
      </c>
      <c r="D978" s="33" t="s">
        <v>441</v>
      </c>
      <c r="E978" s="33" t="s">
        <v>84</v>
      </c>
      <c r="F978" s="34" t="s">
        <v>546</v>
      </c>
      <c r="G978" s="34" t="s">
        <v>289</v>
      </c>
      <c r="H978" s="5">
        <f t="shared" si="37"/>
        <v>-49500</v>
      </c>
      <c r="I978" s="21">
        <f t="shared" si="38"/>
        <v>3.669724770642202</v>
      </c>
      <c r="K978" s="2">
        <v>545</v>
      </c>
    </row>
    <row r="979" spans="2:11" ht="12.75">
      <c r="B979" s="119">
        <v>2000</v>
      </c>
      <c r="C979" s="33" t="s">
        <v>83</v>
      </c>
      <c r="D979" s="33" t="s">
        <v>441</v>
      </c>
      <c r="E979" s="33" t="s">
        <v>84</v>
      </c>
      <c r="F979" s="34" t="s">
        <v>546</v>
      </c>
      <c r="G979" s="34" t="s">
        <v>292</v>
      </c>
      <c r="H979" s="5">
        <f t="shared" si="37"/>
        <v>-51500</v>
      </c>
      <c r="I979" s="21">
        <f t="shared" si="38"/>
        <v>3.669724770642202</v>
      </c>
      <c r="K979" s="2">
        <v>545</v>
      </c>
    </row>
    <row r="980" spans="2:11" ht="12.75">
      <c r="B980" s="119">
        <v>2000</v>
      </c>
      <c r="C980" s="107" t="s">
        <v>83</v>
      </c>
      <c r="D980" s="33" t="s">
        <v>441</v>
      </c>
      <c r="E980" s="33" t="s">
        <v>84</v>
      </c>
      <c r="F980" s="34" t="s">
        <v>546</v>
      </c>
      <c r="G980" s="34" t="s">
        <v>197</v>
      </c>
      <c r="H980" s="5">
        <f t="shared" si="37"/>
        <v>-53500</v>
      </c>
      <c r="I980" s="21">
        <f t="shared" si="38"/>
        <v>3.669724770642202</v>
      </c>
      <c r="K980" s="2">
        <v>545</v>
      </c>
    </row>
    <row r="981" spans="2:11" ht="12.75">
      <c r="B981" s="119">
        <v>2000</v>
      </c>
      <c r="C981" s="107" t="s">
        <v>83</v>
      </c>
      <c r="D981" s="33" t="s">
        <v>441</v>
      </c>
      <c r="E981" s="33" t="s">
        <v>84</v>
      </c>
      <c r="F981" s="34" t="s">
        <v>546</v>
      </c>
      <c r="G981" s="34" t="s">
        <v>282</v>
      </c>
      <c r="H981" s="5">
        <f t="shared" si="37"/>
        <v>-55500</v>
      </c>
      <c r="I981" s="21">
        <f aca="true" t="shared" si="39" ref="I981:I1044">+B981/K981</f>
        <v>3.669724770642202</v>
      </c>
      <c r="K981" s="2">
        <v>545</v>
      </c>
    </row>
    <row r="982" spans="2:11" ht="12.75">
      <c r="B982" s="119">
        <v>1800</v>
      </c>
      <c r="C982" s="32" t="s">
        <v>83</v>
      </c>
      <c r="D982" s="32" t="s">
        <v>441</v>
      </c>
      <c r="E982" s="32" t="s">
        <v>84</v>
      </c>
      <c r="F982" s="30" t="s">
        <v>451</v>
      </c>
      <c r="G982" s="30" t="s">
        <v>82</v>
      </c>
      <c r="H982" s="5">
        <f t="shared" si="37"/>
        <v>-57300</v>
      </c>
      <c r="I982" s="21">
        <f t="shared" si="39"/>
        <v>3.302752293577982</v>
      </c>
      <c r="K982" s="2">
        <v>545</v>
      </c>
    </row>
    <row r="983" spans="2:11" ht="12.75">
      <c r="B983" s="285">
        <v>2000</v>
      </c>
      <c r="C983" s="32" t="s">
        <v>83</v>
      </c>
      <c r="D983" s="32" t="s">
        <v>441</v>
      </c>
      <c r="E983" s="32" t="s">
        <v>84</v>
      </c>
      <c r="F983" s="30" t="s">
        <v>451</v>
      </c>
      <c r="G983" s="30" t="s">
        <v>86</v>
      </c>
      <c r="H983" s="5">
        <f t="shared" si="37"/>
        <v>-59300</v>
      </c>
      <c r="I983" s="21">
        <f t="shared" si="39"/>
        <v>3.669724770642202</v>
      </c>
      <c r="K983" s="2">
        <v>545</v>
      </c>
    </row>
    <row r="984" spans="2:11" ht="12.75">
      <c r="B984" s="119">
        <v>2000</v>
      </c>
      <c r="C984" s="32" t="s">
        <v>83</v>
      </c>
      <c r="D984" s="32" t="s">
        <v>441</v>
      </c>
      <c r="E984" s="32" t="s">
        <v>84</v>
      </c>
      <c r="F984" s="30" t="s">
        <v>451</v>
      </c>
      <c r="G984" s="30" t="s">
        <v>87</v>
      </c>
      <c r="H984" s="5">
        <f t="shared" si="37"/>
        <v>-61300</v>
      </c>
      <c r="I984" s="21">
        <f t="shared" si="39"/>
        <v>3.669724770642202</v>
      </c>
      <c r="K984" s="2">
        <v>545</v>
      </c>
    </row>
    <row r="985" spans="2:11" ht="12.75">
      <c r="B985" s="119">
        <v>2000</v>
      </c>
      <c r="C985" s="32" t="s">
        <v>83</v>
      </c>
      <c r="D985" s="32" t="s">
        <v>441</v>
      </c>
      <c r="E985" s="32" t="s">
        <v>84</v>
      </c>
      <c r="F985" s="30" t="s">
        <v>451</v>
      </c>
      <c r="G985" s="30" t="s">
        <v>106</v>
      </c>
      <c r="H985" s="5">
        <f t="shared" si="37"/>
        <v>-63300</v>
      </c>
      <c r="I985" s="21">
        <f t="shared" si="39"/>
        <v>3.669724770642202</v>
      </c>
      <c r="K985" s="2">
        <v>545</v>
      </c>
    </row>
    <row r="986" spans="2:11" ht="12.75">
      <c r="B986" s="285">
        <v>2500</v>
      </c>
      <c r="C986" s="32" t="s">
        <v>83</v>
      </c>
      <c r="D986" s="32" t="s">
        <v>441</v>
      </c>
      <c r="E986" s="32" t="s">
        <v>84</v>
      </c>
      <c r="F986" s="30" t="s">
        <v>451</v>
      </c>
      <c r="G986" s="30" t="s">
        <v>127</v>
      </c>
      <c r="H986" s="5">
        <f t="shared" si="37"/>
        <v>-65800</v>
      </c>
      <c r="I986" s="21">
        <f t="shared" si="39"/>
        <v>4.587155963302752</v>
      </c>
      <c r="K986" s="2">
        <v>545</v>
      </c>
    </row>
    <row r="987" spans="2:11" ht="12.75">
      <c r="B987" s="285">
        <v>2500</v>
      </c>
      <c r="C987" s="32" t="s">
        <v>83</v>
      </c>
      <c r="D987" s="32" t="s">
        <v>441</v>
      </c>
      <c r="E987" s="32" t="s">
        <v>84</v>
      </c>
      <c r="F987" s="30" t="s">
        <v>451</v>
      </c>
      <c r="G987" s="30" t="s">
        <v>127</v>
      </c>
      <c r="H987" s="5">
        <f t="shared" si="37"/>
        <v>-68300</v>
      </c>
      <c r="I987" s="21">
        <f t="shared" si="39"/>
        <v>4.587155963302752</v>
      </c>
      <c r="K987" s="2">
        <v>545</v>
      </c>
    </row>
    <row r="988" spans="2:11" ht="12.75">
      <c r="B988" s="285">
        <v>1500</v>
      </c>
      <c r="C988" s="32" t="s">
        <v>83</v>
      </c>
      <c r="D988" s="32" t="s">
        <v>441</v>
      </c>
      <c r="E988" s="32" t="s">
        <v>84</v>
      </c>
      <c r="F988" s="30" t="s">
        <v>451</v>
      </c>
      <c r="G988" s="30" t="s">
        <v>98</v>
      </c>
      <c r="H988" s="5">
        <f t="shared" si="37"/>
        <v>-69800</v>
      </c>
      <c r="I988" s="21">
        <f t="shared" si="39"/>
        <v>2.7522935779816513</v>
      </c>
      <c r="K988" s="2">
        <v>545</v>
      </c>
    </row>
    <row r="989" spans="2:11" ht="12.75">
      <c r="B989" s="285">
        <v>1000</v>
      </c>
      <c r="C989" s="32" t="s">
        <v>83</v>
      </c>
      <c r="D989" s="32" t="s">
        <v>441</v>
      </c>
      <c r="E989" s="32" t="s">
        <v>84</v>
      </c>
      <c r="F989" s="30" t="s">
        <v>451</v>
      </c>
      <c r="G989" s="30" t="s">
        <v>98</v>
      </c>
      <c r="H989" s="5">
        <f t="shared" si="37"/>
        <v>-70800</v>
      </c>
      <c r="I989" s="21">
        <f t="shared" si="39"/>
        <v>1.834862385321101</v>
      </c>
      <c r="K989" s="2">
        <v>545</v>
      </c>
    </row>
    <row r="990" spans="2:11" ht="12.75">
      <c r="B990" s="285">
        <v>2000</v>
      </c>
      <c r="C990" s="32" t="s">
        <v>83</v>
      </c>
      <c r="D990" s="32" t="s">
        <v>441</v>
      </c>
      <c r="E990" s="32" t="s">
        <v>84</v>
      </c>
      <c r="F990" s="30" t="s">
        <v>451</v>
      </c>
      <c r="G990" s="30" t="s">
        <v>96</v>
      </c>
      <c r="H990" s="5">
        <f t="shared" si="37"/>
        <v>-72800</v>
      </c>
      <c r="I990" s="21">
        <f t="shared" si="39"/>
        <v>3.669724770642202</v>
      </c>
      <c r="K990" s="2">
        <v>545</v>
      </c>
    </row>
    <row r="991" spans="2:11" ht="12.75">
      <c r="B991" s="285">
        <v>2000</v>
      </c>
      <c r="C991" s="32" t="s">
        <v>83</v>
      </c>
      <c r="D991" s="32" t="s">
        <v>441</v>
      </c>
      <c r="E991" s="32" t="s">
        <v>84</v>
      </c>
      <c r="F991" s="30" t="s">
        <v>451</v>
      </c>
      <c r="G991" s="30" t="s">
        <v>99</v>
      </c>
      <c r="H991" s="5">
        <f t="shared" si="37"/>
        <v>-74800</v>
      </c>
      <c r="I991" s="21">
        <f t="shared" si="39"/>
        <v>3.669724770642202</v>
      </c>
      <c r="K991" s="2">
        <v>545</v>
      </c>
    </row>
    <row r="992" spans="2:11" ht="12.75">
      <c r="B992" s="285">
        <v>1150</v>
      </c>
      <c r="C992" s="32" t="s">
        <v>83</v>
      </c>
      <c r="D992" s="32" t="s">
        <v>441</v>
      </c>
      <c r="E992" s="32" t="s">
        <v>84</v>
      </c>
      <c r="F992" s="30" t="s">
        <v>451</v>
      </c>
      <c r="G992" s="30" t="s">
        <v>100</v>
      </c>
      <c r="H992" s="5">
        <f t="shared" si="37"/>
        <v>-75950</v>
      </c>
      <c r="I992" s="21">
        <f t="shared" si="39"/>
        <v>2.110091743119266</v>
      </c>
      <c r="K992" s="2">
        <v>545</v>
      </c>
    </row>
    <row r="993" spans="2:11" ht="12.75">
      <c r="B993" s="285">
        <v>500</v>
      </c>
      <c r="C993" s="32" t="s">
        <v>83</v>
      </c>
      <c r="D993" s="32" t="s">
        <v>441</v>
      </c>
      <c r="E993" s="32" t="s">
        <v>84</v>
      </c>
      <c r="F993" s="30" t="s">
        <v>451</v>
      </c>
      <c r="G993" s="30" t="s">
        <v>229</v>
      </c>
      <c r="H993" s="5">
        <f t="shared" si="37"/>
        <v>-76450</v>
      </c>
      <c r="I993" s="21">
        <f t="shared" si="39"/>
        <v>0.9174311926605505</v>
      </c>
      <c r="K993" s="2">
        <v>545</v>
      </c>
    </row>
    <row r="994" spans="2:11" ht="12.75">
      <c r="B994" s="285">
        <v>1500</v>
      </c>
      <c r="C994" s="32" t="s">
        <v>83</v>
      </c>
      <c r="D994" s="32" t="s">
        <v>441</v>
      </c>
      <c r="E994" s="32" t="s">
        <v>84</v>
      </c>
      <c r="F994" s="30" t="s">
        <v>451</v>
      </c>
      <c r="G994" s="30" t="s">
        <v>229</v>
      </c>
      <c r="H994" s="5">
        <f t="shared" si="37"/>
        <v>-77950</v>
      </c>
      <c r="I994" s="21">
        <f t="shared" si="39"/>
        <v>2.7522935779816513</v>
      </c>
      <c r="K994" s="2">
        <v>545</v>
      </c>
    </row>
    <row r="995" spans="2:11" ht="12.75">
      <c r="B995" s="285">
        <v>1900</v>
      </c>
      <c r="C995" s="32" t="s">
        <v>83</v>
      </c>
      <c r="D995" s="32" t="s">
        <v>441</v>
      </c>
      <c r="E995" s="32" t="s">
        <v>84</v>
      </c>
      <c r="F995" s="30" t="s">
        <v>451</v>
      </c>
      <c r="G995" s="30" t="s">
        <v>237</v>
      </c>
      <c r="H995" s="5">
        <f t="shared" si="37"/>
        <v>-79850</v>
      </c>
      <c r="I995" s="21">
        <f t="shared" si="39"/>
        <v>3.4862385321100917</v>
      </c>
      <c r="K995" s="2">
        <v>545</v>
      </c>
    </row>
    <row r="996" spans="2:11" ht="12.75">
      <c r="B996" s="285">
        <v>2000</v>
      </c>
      <c r="C996" s="32" t="s">
        <v>83</v>
      </c>
      <c r="D996" s="32" t="s">
        <v>441</v>
      </c>
      <c r="E996" s="32" t="s">
        <v>84</v>
      </c>
      <c r="F996" s="30" t="s">
        <v>451</v>
      </c>
      <c r="G996" s="30" t="s">
        <v>151</v>
      </c>
      <c r="H996" s="5">
        <f t="shared" si="37"/>
        <v>-81850</v>
      </c>
      <c r="I996" s="21">
        <f t="shared" si="39"/>
        <v>3.669724770642202</v>
      </c>
      <c r="K996" s="2">
        <v>545</v>
      </c>
    </row>
    <row r="997" spans="2:11" ht="12.75">
      <c r="B997" s="285">
        <v>1500</v>
      </c>
      <c r="C997" s="32" t="s">
        <v>83</v>
      </c>
      <c r="D997" s="32" t="s">
        <v>441</v>
      </c>
      <c r="E997" s="32" t="s">
        <v>84</v>
      </c>
      <c r="F997" s="30" t="s">
        <v>451</v>
      </c>
      <c r="G997" s="30" t="s">
        <v>152</v>
      </c>
      <c r="H997" s="5">
        <f t="shared" si="37"/>
        <v>-83350</v>
      </c>
      <c r="I997" s="21">
        <f t="shared" si="39"/>
        <v>2.7522935779816513</v>
      </c>
      <c r="K997" s="2">
        <v>545</v>
      </c>
    </row>
    <row r="998" spans="2:11" ht="12.75">
      <c r="B998" s="119">
        <v>1500</v>
      </c>
      <c r="C998" s="32" t="s">
        <v>83</v>
      </c>
      <c r="D998" s="32" t="s">
        <v>441</v>
      </c>
      <c r="E998" s="32" t="s">
        <v>84</v>
      </c>
      <c r="F998" s="30" t="s">
        <v>451</v>
      </c>
      <c r="G998" s="30" t="s">
        <v>153</v>
      </c>
      <c r="H998" s="5">
        <f t="shared" si="37"/>
        <v>-84850</v>
      </c>
      <c r="I998" s="21">
        <f t="shared" si="39"/>
        <v>2.7522935779816513</v>
      </c>
      <c r="K998" s="2">
        <v>545</v>
      </c>
    </row>
    <row r="999" spans="2:11" ht="12.75">
      <c r="B999" s="119">
        <v>500</v>
      </c>
      <c r="C999" s="32" t="s">
        <v>83</v>
      </c>
      <c r="D999" s="32" t="s">
        <v>441</v>
      </c>
      <c r="E999" s="32" t="s">
        <v>84</v>
      </c>
      <c r="F999" s="30" t="s">
        <v>451</v>
      </c>
      <c r="G999" s="30" t="s">
        <v>176</v>
      </c>
      <c r="H999" s="5">
        <f t="shared" si="37"/>
        <v>-85350</v>
      </c>
      <c r="I999" s="21">
        <f t="shared" si="39"/>
        <v>0.9174311926605505</v>
      </c>
      <c r="K999" s="2">
        <v>545</v>
      </c>
    </row>
    <row r="1000" spans="2:11" ht="12.75">
      <c r="B1000" s="119">
        <v>1000</v>
      </c>
      <c r="C1000" s="32" t="s">
        <v>83</v>
      </c>
      <c r="D1000" s="32" t="s">
        <v>441</v>
      </c>
      <c r="E1000" s="32" t="s">
        <v>84</v>
      </c>
      <c r="F1000" s="30" t="s">
        <v>451</v>
      </c>
      <c r="G1000" s="30" t="s">
        <v>176</v>
      </c>
      <c r="H1000" s="5">
        <f aca="true" t="shared" si="40" ref="H1000:H1039">H999-B1000</f>
        <v>-86350</v>
      </c>
      <c r="I1000" s="21">
        <f t="shared" si="39"/>
        <v>1.834862385321101</v>
      </c>
      <c r="K1000" s="2">
        <v>545</v>
      </c>
    </row>
    <row r="1001" spans="2:11" ht="12.75">
      <c r="B1001" s="119">
        <v>1500</v>
      </c>
      <c r="C1001" s="32" t="s">
        <v>83</v>
      </c>
      <c r="D1001" s="32" t="s">
        <v>441</v>
      </c>
      <c r="E1001" s="32" t="s">
        <v>84</v>
      </c>
      <c r="F1001" s="30" t="s">
        <v>451</v>
      </c>
      <c r="G1001" s="30" t="s">
        <v>156</v>
      </c>
      <c r="H1001" s="5">
        <f t="shared" si="40"/>
        <v>-87850</v>
      </c>
      <c r="I1001" s="21">
        <f t="shared" si="39"/>
        <v>2.7522935779816513</v>
      </c>
      <c r="K1001" s="2">
        <v>545</v>
      </c>
    </row>
    <row r="1002" spans="2:11" ht="12.75">
      <c r="B1002" s="119">
        <v>1500</v>
      </c>
      <c r="C1002" s="11" t="s">
        <v>83</v>
      </c>
      <c r="D1002" s="11" t="s">
        <v>441</v>
      </c>
      <c r="E1002" s="11" t="s">
        <v>84</v>
      </c>
      <c r="F1002" s="29" t="s">
        <v>451</v>
      </c>
      <c r="G1002" s="29" t="s">
        <v>156</v>
      </c>
      <c r="H1002" s="5">
        <f t="shared" si="40"/>
        <v>-89350</v>
      </c>
      <c r="I1002" s="21">
        <f t="shared" si="39"/>
        <v>2.7522935779816513</v>
      </c>
      <c r="K1002" s="2">
        <v>545</v>
      </c>
    </row>
    <row r="1003" spans="2:11" ht="12.75">
      <c r="B1003" s="119">
        <v>1500</v>
      </c>
      <c r="C1003" s="11" t="s">
        <v>83</v>
      </c>
      <c r="D1003" s="11" t="s">
        <v>441</v>
      </c>
      <c r="E1003" s="11" t="s">
        <v>84</v>
      </c>
      <c r="F1003" s="29" t="s">
        <v>451</v>
      </c>
      <c r="G1003" s="29" t="s">
        <v>178</v>
      </c>
      <c r="H1003" s="5">
        <f t="shared" si="40"/>
        <v>-90850</v>
      </c>
      <c r="I1003" s="21">
        <f t="shared" si="39"/>
        <v>2.7522935779816513</v>
      </c>
      <c r="K1003" s="2">
        <v>545</v>
      </c>
    </row>
    <row r="1004" spans="2:11" ht="12.75">
      <c r="B1004" s="287">
        <v>2000</v>
      </c>
      <c r="C1004" s="11" t="s">
        <v>83</v>
      </c>
      <c r="D1004" s="11" t="s">
        <v>441</v>
      </c>
      <c r="E1004" s="11" t="s">
        <v>84</v>
      </c>
      <c r="F1004" s="29" t="s">
        <v>451</v>
      </c>
      <c r="G1004" s="29" t="s">
        <v>179</v>
      </c>
      <c r="H1004" s="5">
        <f t="shared" si="40"/>
        <v>-92850</v>
      </c>
      <c r="I1004" s="21">
        <f t="shared" si="39"/>
        <v>3.669724770642202</v>
      </c>
      <c r="K1004" s="2">
        <v>545</v>
      </c>
    </row>
    <row r="1005" spans="2:11" ht="12.75">
      <c r="B1005" s="119">
        <v>1500</v>
      </c>
      <c r="C1005" s="11" t="s">
        <v>83</v>
      </c>
      <c r="D1005" s="11" t="s">
        <v>441</v>
      </c>
      <c r="E1005" s="11" t="s">
        <v>84</v>
      </c>
      <c r="F1005" s="29" t="s">
        <v>451</v>
      </c>
      <c r="G1005" s="29" t="s">
        <v>189</v>
      </c>
      <c r="H1005" s="5">
        <f t="shared" si="40"/>
        <v>-94350</v>
      </c>
      <c r="I1005" s="21">
        <f t="shared" si="39"/>
        <v>2.7522935779816513</v>
      </c>
      <c r="K1005" s="2">
        <v>545</v>
      </c>
    </row>
    <row r="1006" spans="2:11" ht="12.75">
      <c r="B1006" s="119">
        <v>1000</v>
      </c>
      <c r="C1006" s="11" t="s">
        <v>83</v>
      </c>
      <c r="D1006" s="11" t="s">
        <v>441</v>
      </c>
      <c r="E1006" s="11" t="s">
        <v>84</v>
      </c>
      <c r="F1006" s="29" t="s">
        <v>451</v>
      </c>
      <c r="G1006" s="29" t="s">
        <v>189</v>
      </c>
      <c r="H1006" s="5">
        <f t="shared" si="40"/>
        <v>-95350</v>
      </c>
      <c r="I1006" s="21">
        <f t="shared" si="39"/>
        <v>1.834862385321101</v>
      </c>
      <c r="K1006" s="2">
        <v>545</v>
      </c>
    </row>
    <row r="1007" spans="2:11" ht="12.75">
      <c r="B1007" s="285">
        <v>2000</v>
      </c>
      <c r="C1007" s="11" t="s">
        <v>83</v>
      </c>
      <c r="D1007" s="11" t="s">
        <v>441</v>
      </c>
      <c r="E1007" s="11" t="s">
        <v>84</v>
      </c>
      <c r="F1007" s="30" t="s">
        <v>451</v>
      </c>
      <c r="G1007" s="29" t="s">
        <v>192</v>
      </c>
      <c r="H1007" s="5">
        <f t="shared" si="40"/>
        <v>-97350</v>
      </c>
      <c r="I1007" s="21">
        <f t="shared" si="39"/>
        <v>3.669724770642202</v>
      </c>
      <c r="K1007" s="2">
        <v>545</v>
      </c>
    </row>
    <row r="1008" spans="2:11" ht="12.75">
      <c r="B1008" s="288">
        <v>2000</v>
      </c>
      <c r="C1008" s="108" t="s">
        <v>83</v>
      </c>
      <c r="D1008" s="108" t="s">
        <v>441</v>
      </c>
      <c r="E1008" s="108" t="s">
        <v>84</v>
      </c>
      <c r="F1008" s="109" t="s">
        <v>451</v>
      </c>
      <c r="G1008" s="110" t="s">
        <v>194</v>
      </c>
      <c r="H1008" s="5">
        <f t="shared" si="40"/>
        <v>-99350</v>
      </c>
      <c r="I1008" s="21">
        <f t="shared" si="39"/>
        <v>3.669724770642202</v>
      </c>
      <c r="K1008" s="2">
        <v>545</v>
      </c>
    </row>
    <row r="1009" spans="2:11" ht="12.75">
      <c r="B1009" s="285">
        <v>1150</v>
      </c>
      <c r="C1009" s="11" t="s">
        <v>83</v>
      </c>
      <c r="D1009" s="11" t="s">
        <v>441</v>
      </c>
      <c r="E1009" s="11" t="s">
        <v>84</v>
      </c>
      <c r="F1009" s="30" t="s">
        <v>451</v>
      </c>
      <c r="G1009" s="29" t="s">
        <v>273</v>
      </c>
      <c r="H1009" s="5">
        <f t="shared" si="40"/>
        <v>-100500</v>
      </c>
      <c r="I1009" s="21">
        <f t="shared" si="39"/>
        <v>2.110091743119266</v>
      </c>
      <c r="K1009" s="2">
        <v>545</v>
      </c>
    </row>
    <row r="1010" spans="2:11" ht="12.75">
      <c r="B1010" s="285">
        <v>700</v>
      </c>
      <c r="C1010" s="11" t="s">
        <v>83</v>
      </c>
      <c r="D1010" s="11" t="s">
        <v>441</v>
      </c>
      <c r="E1010" s="11" t="s">
        <v>84</v>
      </c>
      <c r="F1010" s="29" t="s">
        <v>451</v>
      </c>
      <c r="G1010" s="29" t="s">
        <v>273</v>
      </c>
      <c r="H1010" s="5">
        <f t="shared" si="40"/>
        <v>-101200</v>
      </c>
      <c r="I1010" s="21">
        <f t="shared" si="39"/>
        <v>1.2844036697247707</v>
      </c>
      <c r="K1010" s="2">
        <v>545</v>
      </c>
    </row>
    <row r="1011" spans="2:11" ht="12.75">
      <c r="B1011" s="285">
        <v>2000</v>
      </c>
      <c r="C1011" s="32" t="s">
        <v>83</v>
      </c>
      <c r="D1011" s="32" t="s">
        <v>441</v>
      </c>
      <c r="E1011" s="32" t="s">
        <v>84</v>
      </c>
      <c r="F1011" s="30" t="s">
        <v>451</v>
      </c>
      <c r="G1011" s="30" t="s">
        <v>197</v>
      </c>
      <c r="H1011" s="5">
        <f t="shared" si="40"/>
        <v>-103200</v>
      </c>
      <c r="I1011" s="21">
        <f t="shared" si="39"/>
        <v>3.669724770642202</v>
      </c>
      <c r="K1011" s="2">
        <v>545</v>
      </c>
    </row>
    <row r="1012" spans="2:11" ht="12.75">
      <c r="B1012" s="285">
        <v>2000</v>
      </c>
      <c r="C1012" s="11" t="s">
        <v>83</v>
      </c>
      <c r="D1012" s="11" t="s">
        <v>441</v>
      </c>
      <c r="E1012" s="11" t="s">
        <v>84</v>
      </c>
      <c r="F1012" s="29" t="s">
        <v>451</v>
      </c>
      <c r="G1012" s="29" t="s">
        <v>282</v>
      </c>
      <c r="H1012" s="5">
        <f t="shared" si="40"/>
        <v>-105200</v>
      </c>
      <c r="I1012" s="21">
        <f t="shared" si="39"/>
        <v>3.669724770642202</v>
      </c>
      <c r="K1012" s="2">
        <v>545</v>
      </c>
    </row>
    <row r="1013" spans="2:11" ht="12.75">
      <c r="B1013" s="285">
        <v>1500</v>
      </c>
      <c r="C1013" s="11" t="s">
        <v>83</v>
      </c>
      <c r="D1013" s="11" t="s">
        <v>441</v>
      </c>
      <c r="E1013" s="11" t="s">
        <v>84</v>
      </c>
      <c r="F1013" s="29" t="s">
        <v>451</v>
      </c>
      <c r="G1013" s="29" t="s">
        <v>286</v>
      </c>
      <c r="H1013" s="5">
        <f t="shared" si="40"/>
        <v>-106700</v>
      </c>
      <c r="I1013" s="21">
        <f t="shared" si="39"/>
        <v>2.7522935779816513</v>
      </c>
      <c r="K1013" s="2">
        <v>545</v>
      </c>
    </row>
    <row r="1014" spans="2:11" ht="12.75">
      <c r="B1014" s="119">
        <v>1750</v>
      </c>
      <c r="C1014" s="11" t="s">
        <v>83</v>
      </c>
      <c r="D1014" s="11" t="s">
        <v>441</v>
      </c>
      <c r="E1014" s="11" t="s">
        <v>84</v>
      </c>
      <c r="F1014" s="29" t="s">
        <v>451</v>
      </c>
      <c r="G1014" s="29" t="s">
        <v>289</v>
      </c>
      <c r="H1014" s="5">
        <f t="shared" si="40"/>
        <v>-108450</v>
      </c>
      <c r="I1014" s="21">
        <f t="shared" si="39"/>
        <v>3.2110091743119265</v>
      </c>
      <c r="K1014" s="2">
        <v>545</v>
      </c>
    </row>
    <row r="1015" spans="2:11" ht="12.75">
      <c r="B1015" s="285">
        <v>1200</v>
      </c>
      <c r="C1015" s="11" t="s">
        <v>83</v>
      </c>
      <c r="D1015" s="11" t="s">
        <v>441</v>
      </c>
      <c r="E1015" s="11" t="s">
        <v>84</v>
      </c>
      <c r="F1015" s="29" t="s">
        <v>451</v>
      </c>
      <c r="G1015" s="29" t="s">
        <v>292</v>
      </c>
      <c r="H1015" s="5">
        <f t="shared" si="40"/>
        <v>-109650</v>
      </c>
      <c r="I1015" s="21">
        <f t="shared" si="39"/>
        <v>2.2018348623853212</v>
      </c>
      <c r="K1015" s="2">
        <v>545</v>
      </c>
    </row>
    <row r="1016" spans="1:11" s="44" customFormat="1" ht="12.75">
      <c r="A1016" s="10"/>
      <c r="B1016" s="121">
        <f>SUM(B952:B1015)</f>
        <v>109650</v>
      </c>
      <c r="C1016" s="10"/>
      <c r="D1016" s="10"/>
      <c r="E1016" s="10" t="s">
        <v>84</v>
      </c>
      <c r="F1016" s="17"/>
      <c r="G1016" s="17"/>
      <c r="H1016" s="40">
        <v>0</v>
      </c>
      <c r="I1016" s="43">
        <f t="shared" si="39"/>
        <v>201.19266055045873</v>
      </c>
      <c r="K1016" s="2">
        <v>545</v>
      </c>
    </row>
    <row r="1017" spans="2:11" ht="12.75">
      <c r="B1017" s="63"/>
      <c r="H1017" s="5">
        <f t="shared" si="40"/>
        <v>0</v>
      </c>
      <c r="I1017" s="21">
        <f t="shared" si="39"/>
        <v>0</v>
      </c>
      <c r="K1017" s="2">
        <v>545</v>
      </c>
    </row>
    <row r="1018" spans="2:11" ht="12.75">
      <c r="B1018" s="63"/>
      <c r="H1018" s="5">
        <f t="shared" si="40"/>
        <v>0</v>
      </c>
      <c r="I1018" s="21">
        <f t="shared" si="39"/>
        <v>0</v>
      </c>
      <c r="K1018" s="2">
        <v>545</v>
      </c>
    </row>
    <row r="1019" spans="2:11" ht="12.75">
      <c r="B1019" s="63"/>
      <c r="H1019" s="5">
        <f t="shared" si="40"/>
        <v>0</v>
      </c>
      <c r="I1019" s="21">
        <f t="shared" si="39"/>
        <v>0</v>
      </c>
      <c r="K1019" s="2">
        <v>545</v>
      </c>
    </row>
    <row r="1020" spans="2:11" ht="12.75">
      <c r="B1020" s="285">
        <v>5000</v>
      </c>
      <c r="C1020" s="32" t="s">
        <v>144</v>
      </c>
      <c r="D1020" s="32" t="s">
        <v>441</v>
      </c>
      <c r="E1020" s="32" t="s">
        <v>89</v>
      </c>
      <c r="F1020" s="30" t="s">
        <v>447</v>
      </c>
      <c r="G1020" s="30" t="s">
        <v>100</v>
      </c>
      <c r="H1020" s="5">
        <f t="shared" si="40"/>
        <v>-5000</v>
      </c>
      <c r="I1020" s="21">
        <f t="shared" si="39"/>
        <v>9.174311926605505</v>
      </c>
      <c r="K1020" s="2">
        <v>545</v>
      </c>
    </row>
    <row r="1021" spans="1:11" s="44" customFormat="1" ht="12.75">
      <c r="A1021" s="10"/>
      <c r="B1021" s="121">
        <v>5000</v>
      </c>
      <c r="C1021" s="111" t="s">
        <v>144</v>
      </c>
      <c r="D1021" s="10"/>
      <c r="E1021" s="10"/>
      <c r="F1021" s="17"/>
      <c r="G1021" s="17"/>
      <c r="H1021" s="40">
        <v>0</v>
      </c>
      <c r="I1021" s="43">
        <f t="shared" si="39"/>
        <v>9.174311926605505</v>
      </c>
      <c r="K1021" s="2">
        <v>545</v>
      </c>
    </row>
    <row r="1022" spans="2:11" ht="12.75">
      <c r="B1022" s="63"/>
      <c r="H1022" s="5">
        <f t="shared" si="40"/>
        <v>0</v>
      </c>
      <c r="I1022" s="21">
        <f t="shared" si="39"/>
        <v>0</v>
      </c>
      <c r="K1022" s="2">
        <v>545</v>
      </c>
    </row>
    <row r="1023" spans="2:11" ht="12.75">
      <c r="B1023" s="63"/>
      <c r="H1023" s="5">
        <f t="shared" si="40"/>
        <v>0</v>
      </c>
      <c r="I1023" s="21">
        <f t="shared" si="39"/>
        <v>0</v>
      </c>
      <c r="K1023" s="2">
        <v>545</v>
      </c>
    </row>
    <row r="1024" spans="2:11" ht="12.75">
      <c r="B1024" s="63"/>
      <c r="H1024" s="5">
        <f t="shared" si="40"/>
        <v>0</v>
      </c>
      <c r="I1024" s="21">
        <f t="shared" si="39"/>
        <v>0</v>
      </c>
      <c r="K1024" s="2">
        <v>545</v>
      </c>
    </row>
    <row r="1025" spans="2:11" ht="12.75">
      <c r="B1025" s="119">
        <v>2000</v>
      </c>
      <c r="C1025" s="107" t="s">
        <v>88</v>
      </c>
      <c r="D1025" s="33" t="s">
        <v>441</v>
      </c>
      <c r="E1025" s="33" t="s">
        <v>89</v>
      </c>
      <c r="F1025" s="34" t="s">
        <v>546</v>
      </c>
      <c r="G1025" s="34" t="s">
        <v>286</v>
      </c>
      <c r="H1025" s="5">
        <f t="shared" si="40"/>
        <v>-2000</v>
      </c>
      <c r="I1025" s="21">
        <f t="shared" si="39"/>
        <v>3.669724770642202</v>
      </c>
      <c r="K1025" s="2">
        <v>545</v>
      </c>
    </row>
    <row r="1026" spans="2:11" ht="12.75">
      <c r="B1026" s="119">
        <v>2000</v>
      </c>
      <c r="C1026" s="107" t="s">
        <v>88</v>
      </c>
      <c r="D1026" s="33" t="s">
        <v>441</v>
      </c>
      <c r="E1026" s="33" t="s">
        <v>89</v>
      </c>
      <c r="F1026" s="34" t="s">
        <v>546</v>
      </c>
      <c r="G1026" s="34" t="s">
        <v>289</v>
      </c>
      <c r="H1026" s="5">
        <f t="shared" si="40"/>
        <v>-4000</v>
      </c>
      <c r="I1026" s="21">
        <f t="shared" si="39"/>
        <v>3.669724770642202</v>
      </c>
      <c r="K1026" s="2">
        <v>545</v>
      </c>
    </row>
    <row r="1027" spans="2:11" ht="12.75">
      <c r="B1027" s="119">
        <v>2000</v>
      </c>
      <c r="C1027" s="33" t="s">
        <v>88</v>
      </c>
      <c r="D1027" s="33" t="s">
        <v>441</v>
      </c>
      <c r="E1027" s="33" t="s">
        <v>89</v>
      </c>
      <c r="F1027" s="34" t="s">
        <v>546</v>
      </c>
      <c r="G1027" s="34" t="s">
        <v>292</v>
      </c>
      <c r="H1027" s="5">
        <f t="shared" si="40"/>
        <v>-6000</v>
      </c>
      <c r="I1027" s="21">
        <f t="shared" si="39"/>
        <v>3.669724770642202</v>
      </c>
      <c r="K1027" s="2">
        <v>545</v>
      </c>
    </row>
    <row r="1028" spans="2:11" ht="12.75">
      <c r="B1028" s="119">
        <v>2000</v>
      </c>
      <c r="C1028" s="32" t="s">
        <v>88</v>
      </c>
      <c r="D1028" s="32" t="s">
        <v>441</v>
      </c>
      <c r="E1028" s="32" t="s">
        <v>89</v>
      </c>
      <c r="F1028" s="30" t="s">
        <v>451</v>
      </c>
      <c r="G1028" s="30" t="s">
        <v>98</v>
      </c>
      <c r="H1028" s="5">
        <f t="shared" si="40"/>
        <v>-8000</v>
      </c>
      <c r="I1028" s="21">
        <f t="shared" si="39"/>
        <v>3.669724770642202</v>
      </c>
      <c r="K1028" s="2">
        <v>545</v>
      </c>
    </row>
    <row r="1029" spans="2:11" ht="12.75">
      <c r="B1029" s="285">
        <v>2000</v>
      </c>
      <c r="C1029" s="11" t="s">
        <v>88</v>
      </c>
      <c r="D1029" s="32" t="s">
        <v>441</v>
      </c>
      <c r="E1029" s="32" t="s">
        <v>89</v>
      </c>
      <c r="F1029" s="30" t="s">
        <v>451</v>
      </c>
      <c r="G1029" s="30" t="s">
        <v>96</v>
      </c>
      <c r="H1029" s="5">
        <f t="shared" si="40"/>
        <v>-10000</v>
      </c>
      <c r="I1029" s="21">
        <f t="shared" si="39"/>
        <v>3.669724770642202</v>
      </c>
      <c r="K1029" s="2">
        <v>545</v>
      </c>
    </row>
    <row r="1030" spans="2:11" ht="12.75">
      <c r="B1030" s="285">
        <v>2000</v>
      </c>
      <c r="C1030" s="32" t="s">
        <v>88</v>
      </c>
      <c r="D1030" s="32" t="s">
        <v>441</v>
      </c>
      <c r="E1030" s="32" t="s">
        <v>89</v>
      </c>
      <c r="F1030" s="30" t="s">
        <v>451</v>
      </c>
      <c r="G1030" s="30" t="s">
        <v>99</v>
      </c>
      <c r="H1030" s="5">
        <f t="shared" si="40"/>
        <v>-12000</v>
      </c>
      <c r="I1030" s="21">
        <f t="shared" si="39"/>
        <v>3.669724770642202</v>
      </c>
      <c r="K1030" s="2">
        <v>545</v>
      </c>
    </row>
    <row r="1031" spans="2:11" ht="12.75">
      <c r="B1031" s="285">
        <v>2000</v>
      </c>
      <c r="C1031" s="32" t="s">
        <v>88</v>
      </c>
      <c r="D1031" s="32" t="s">
        <v>441</v>
      </c>
      <c r="E1031" s="32" t="s">
        <v>89</v>
      </c>
      <c r="F1031" s="30" t="s">
        <v>451</v>
      </c>
      <c r="G1031" s="30" t="s">
        <v>100</v>
      </c>
      <c r="H1031" s="5">
        <f t="shared" si="40"/>
        <v>-14000</v>
      </c>
      <c r="I1031" s="21">
        <f t="shared" si="39"/>
        <v>3.669724770642202</v>
      </c>
      <c r="K1031" s="2">
        <v>545</v>
      </c>
    </row>
    <row r="1032" spans="2:11" ht="12.75">
      <c r="B1032" s="285">
        <v>2000</v>
      </c>
      <c r="C1032" s="32" t="s">
        <v>88</v>
      </c>
      <c r="D1032" s="32" t="s">
        <v>441</v>
      </c>
      <c r="E1032" s="32" t="s">
        <v>89</v>
      </c>
      <c r="F1032" s="30" t="s">
        <v>451</v>
      </c>
      <c r="G1032" s="30" t="s">
        <v>229</v>
      </c>
      <c r="H1032" s="5">
        <f t="shared" si="40"/>
        <v>-16000</v>
      </c>
      <c r="I1032" s="21">
        <f t="shared" si="39"/>
        <v>3.669724770642202</v>
      </c>
      <c r="K1032" s="2">
        <v>545</v>
      </c>
    </row>
    <row r="1033" spans="2:11" ht="12.75">
      <c r="B1033" s="285">
        <v>2000</v>
      </c>
      <c r="C1033" s="32" t="s">
        <v>88</v>
      </c>
      <c r="D1033" s="32" t="s">
        <v>441</v>
      </c>
      <c r="E1033" s="32" t="s">
        <v>89</v>
      </c>
      <c r="F1033" s="30" t="s">
        <v>451</v>
      </c>
      <c r="G1033" s="30" t="s">
        <v>176</v>
      </c>
      <c r="H1033" s="5">
        <f t="shared" si="40"/>
        <v>-18000</v>
      </c>
      <c r="I1033" s="21">
        <f t="shared" si="39"/>
        <v>3.669724770642202</v>
      </c>
      <c r="K1033" s="2">
        <v>545</v>
      </c>
    </row>
    <row r="1034" spans="2:11" ht="12.75">
      <c r="B1034" s="119">
        <v>2000</v>
      </c>
      <c r="C1034" s="32" t="s">
        <v>88</v>
      </c>
      <c r="D1034" s="32" t="s">
        <v>441</v>
      </c>
      <c r="E1034" s="32" t="s">
        <v>89</v>
      </c>
      <c r="F1034" s="30" t="s">
        <v>451</v>
      </c>
      <c r="G1034" s="30" t="s">
        <v>156</v>
      </c>
      <c r="H1034" s="5">
        <f t="shared" si="40"/>
        <v>-20000</v>
      </c>
      <c r="I1034" s="21">
        <f t="shared" si="39"/>
        <v>3.669724770642202</v>
      </c>
      <c r="K1034" s="2">
        <v>545</v>
      </c>
    </row>
    <row r="1035" spans="2:11" ht="12.75">
      <c r="B1035" s="119">
        <v>2000</v>
      </c>
      <c r="C1035" s="11" t="s">
        <v>88</v>
      </c>
      <c r="D1035" s="11" t="s">
        <v>441</v>
      </c>
      <c r="E1035" s="11" t="s">
        <v>89</v>
      </c>
      <c r="F1035" s="29" t="s">
        <v>451</v>
      </c>
      <c r="G1035" s="29" t="s">
        <v>678</v>
      </c>
      <c r="H1035" s="5">
        <f t="shared" si="40"/>
        <v>-22000</v>
      </c>
      <c r="I1035" s="21">
        <f t="shared" si="39"/>
        <v>3.669724770642202</v>
      </c>
      <c r="K1035" s="2">
        <v>545</v>
      </c>
    </row>
    <row r="1036" spans="2:11" ht="12.75">
      <c r="B1036" s="119">
        <v>2000</v>
      </c>
      <c r="C1036" s="11" t="s">
        <v>88</v>
      </c>
      <c r="D1036" s="11" t="s">
        <v>441</v>
      </c>
      <c r="E1036" s="11" t="s">
        <v>89</v>
      </c>
      <c r="F1036" s="29" t="s">
        <v>451</v>
      </c>
      <c r="G1036" s="29" t="s">
        <v>192</v>
      </c>
      <c r="H1036" s="5">
        <f t="shared" si="40"/>
        <v>-24000</v>
      </c>
      <c r="I1036" s="21">
        <f t="shared" si="39"/>
        <v>3.669724770642202</v>
      </c>
      <c r="K1036" s="2">
        <v>545</v>
      </c>
    </row>
    <row r="1037" spans="2:11" ht="12.75">
      <c r="B1037" s="285">
        <v>2000</v>
      </c>
      <c r="C1037" s="11" t="s">
        <v>88</v>
      </c>
      <c r="D1037" s="11" t="s">
        <v>441</v>
      </c>
      <c r="E1037" s="11" t="s">
        <v>89</v>
      </c>
      <c r="F1037" s="30" t="s">
        <v>451</v>
      </c>
      <c r="G1037" s="29" t="s">
        <v>273</v>
      </c>
      <c r="H1037" s="5">
        <f t="shared" si="40"/>
        <v>-26000</v>
      </c>
      <c r="I1037" s="21">
        <f t="shared" si="39"/>
        <v>3.669724770642202</v>
      </c>
      <c r="K1037" s="2">
        <v>545</v>
      </c>
    </row>
    <row r="1038" spans="1:11" s="44" customFormat="1" ht="12.75">
      <c r="A1038" s="10"/>
      <c r="B1038" s="121">
        <f>SUM(B1025:B1037)</f>
        <v>26000</v>
      </c>
      <c r="C1038" s="10"/>
      <c r="D1038" s="10"/>
      <c r="E1038" s="10"/>
      <c r="F1038" s="17"/>
      <c r="G1038" s="17"/>
      <c r="H1038" s="40">
        <v>0</v>
      </c>
      <c r="I1038" s="43">
        <f t="shared" si="39"/>
        <v>47.706422018348626</v>
      </c>
      <c r="K1038" s="2">
        <v>545</v>
      </c>
    </row>
    <row r="1039" spans="2:11" ht="12.75">
      <c r="B1039" s="63"/>
      <c r="H1039" s="5">
        <f t="shared" si="40"/>
        <v>0</v>
      </c>
      <c r="I1039" s="21">
        <f t="shared" si="39"/>
        <v>0</v>
      </c>
      <c r="K1039" s="2">
        <v>545</v>
      </c>
    </row>
    <row r="1040" spans="2:11" ht="12.75">
      <c r="B1040" s="63"/>
      <c r="H1040" s="5">
        <f>H1039-B1040</f>
        <v>0</v>
      </c>
      <c r="I1040" s="21">
        <f t="shared" si="39"/>
        <v>0</v>
      </c>
      <c r="K1040" s="2">
        <v>545</v>
      </c>
    </row>
    <row r="1041" spans="2:11" ht="12.75">
      <c r="B1041" s="63"/>
      <c r="H1041" s="5">
        <f aca="true" t="shared" si="41" ref="H1041:H1104">H1040-B1041</f>
        <v>0</v>
      </c>
      <c r="I1041" s="21">
        <f t="shared" si="39"/>
        <v>0</v>
      </c>
      <c r="K1041" s="2">
        <v>545</v>
      </c>
    </row>
    <row r="1042" spans="2:11" ht="12.75">
      <c r="B1042" s="119">
        <v>15000</v>
      </c>
      <c r="C1042" s="33" t="s">
        <v>553</v>
      </c>
      <c r="D1042" s="33" t="s">
        <v>441</v>
      </c>
      <c r="E1042" s="33" t="s">
        <v>150</v>
      </c>
      <c r="F1042" s="34" t="s">
        <v>546</v>
      </c>
      <c r="G1042" s="34" t="s">
        <v>106</v>
      </c>
      <c r="H1042" s="5">
        <f t="shared" si="41"/>
        <v>-15000</v>
      </c>
      <c r="I1042" s="21">
        <f t="shared" si="39"/>
        <v>27.522935779816514</v>
      </c>
      <c r="K1042" s="2">
        <v>545</v>
      </c>
    </row>
    <row r="1043" spans="2:11" ht="12.75">
      <c r="B1043" s="119">
        <v>15000</v>
      </c>
      <c r="C1043" s="33" t="s">
        <v>682</v>
      </c>
      <c r="D1043" s="33" t="s">
        <v>441</v>
      </c>
      <c r="E1043" s="33" t="s">
        <v>150</v>
      </c>
      <c r="F1043" s="34" t="s">
        <v>546</v>
      </c>
      <c r="G1043" s="34" t="s">
        <v>106</v>
      </c>
      <c r="H1043" s="5">
        <f t="shared" si="41"/>
        <v>-30000</v>
      </c>
      <c r="I1043" s="21">
        <f t="shared" si="39"/>
        <v>27.522935779816514</v>
      </c>
      <c r="K1043" s="2">
        <v>545</v>
      </c>
    </row>
    <row r="1044" spans="2:11" ht="12.75">
      <c r="B1044" s="119">
        <v>15000</v>
      </c>
      <c r="C1044" s="33" t="s">
        <v>683</v>
      </c>
      <c r="D1044" s="33" t="s">
        <v>441</v>
      </c>
      <c r="E1044" s="33" t="s">
        <v>150</v>
      </c>
      <c r="F1044" s="34" t="s">
        <v>546</v>
      </c>
      <c r="G1044" s="34" t="s">
        <v>106</v>
      </c>
      <c r="H1044" s="5">
        <f t="shared" si="41"/>
        <v>-45000</v>
      </c>
      <c r="I1044" s="21">
        <f t="shared" si="39"/>
        <v>27.522935779816514</v>
      </c>
      <c r="K1044" s="2">
        <v>545</v>
      </c>
    </row>
    <row r="1045" spans="2:11" ht="12.75">
      <c r="B1045" s="119">
        <v>1200</v>
      </c>
      <c r="C1045" s="33" t="s">
        <v>684</v>
      </c>
      <c r="D1045" s="33" t="s">
        <v>441</v>
      </c>
      <c r="E1045" s="33" t="s">
        <v>150</v>
      </c>
      <c r="F1045" s="34" t="s">
        <v>546</v>
      </c>
      <c r="G1045" s="34" t="s">
        <v>106</v>
      </c>
      <c r="H1045" s="5">
        <f t="shared" si="41"/>
        <v>-46200</v>
      </c>
      <c r="I1045" s="21">
        <f aca="true" t="shared" si="42" ref="I1045:I1108">+B1045/K1045</f>
        <v>2.2018348623853212</v>
      </c>
      <c r="K1045" s="2">
        <v>545</v>
      </c>
    </row>
    <row r="1046" spans="2:11" ht="12.75">
      <c r="B1046" s="119">
        <v>2000</v>
      </c>
      <c r="C1046" s="33" t="s">
        <v>685</v>
      </c>
      <c r="D1046" s="33" t="s">
        <v>441</v>
      </c>
      <c r="E1046" s="33" t="s">
        <v>150</v>
      </c>
      <c r="F1046" s="34" t="s">
        <v>546</v>
      </c>
      <c r="G1046" s="34" t="s">
        <v>106</v>
      </c>
      <c r="H1046" s="5">
        <f t="shared" si="41"/>
        <v>-48200</v>
      </c>
      <c r="I1046" s="21">
        <f t="shared" si="42"/>
        <v>3.669724770642202</v>
      </c>
      <c r="K1046" s="2">
        <v>545</v>
      </c>
    </row>
    <row r="1047" spans="2:11" ht="12.75">
      <c r="B1047" s="119">
        <v>1200</v>
      </c>
      <c r="C1047" s="33" t="s">
        <v>686</v>
      </c>
      <c r="D1047" s="33" t="s">
        <v>441</v>
      </c>
      <c r="E1047" s="33" t="s">
        <v>150</v>
      </c>
      <c r="F1047" s="34" t="s">
        <v>546</v>
      </c>
      <c r="G1047" s="34" t="s">
        <v>106</v>
      </c>
      <c r="H1047" s="5">
        <f t="shared" si="41"/>
        <v>-49400</v>
      </c>
      <c r="I1047" s="21">
        <f t="shared" si="42"/>
        <v>2.2018348623853212</v>
      </c>
      <c r="K1047" s="2">
        <v>545</v>
      </c>
    </row>
    <row r="1048" spans="2:11" ht="12.75">
      <c r="B1048" s="119">
        <v>3500</v>
      </c>
      <c r="C1048" s="107" t="s">
        <v>687</v>
      </c>
      <c r="D1048" s="33" t="s">
        <v>441</v>
      </c>
      <c r="E1048" s="33" t="s">
        <v>150</v>
      </c>
      <c r="F1048" s="34" t="s">
        <v>546</v>
      </c>
      <c r="G1048" s="34" t="s">
        <v>106</v>
      </c>
      <c r="H1048" s="5">
        <f t="shared" si="41"/>
        <v>-52900</v>
      </c>
      <c r="I1048" s="21">
        <f t="shared" si="42"/>
        <v>6.422018348623853</v>
      </c>
      <c r="K1048" s="2">
        <v>545</v>
      </c>
    </row>
    <row r="1049" spans="2:11" ht="12.75">
      <c r="B1049" s="119">
        <v>2000</v>
      </c>
      <c r="C1049" s="107" t="s">
        <v>454</v>
      </c>
      <c r="D1049" s="33" t="s">
        <v>441</v>
      </c>
      <c r="E1049" s="33" t="s">
        <v>150</v>
      </c>
      <c r="F1049" s="34" t="s">
        <v>546</v>
      </c>
      <c r="G1049" s="34" t="s">
        <v>106</v>
      </c>
      <c r="H1049" s="5">
        <f t="shared" si="41"/>
        <v>-54900</v>
      </c>
      <c r="I1049" s="21">
        <f t="shared" si="42"/>
        <v>3.669724770642202</v>
      </c>
      <c r="K1049" s="2">
        <v>545</v>
      </c>
    </row>
    <row r="1050" spans="2:11" ht="12.75">
      <c r="B1050" s="119">
        <v>3500</v>
      </c>
      <c r="C1050" s="107" t="s">
        <v>453</v>
      </c>
      <c r="D1050" s="33" t="s">
        <v>441</v>
      </c>
      <c r="E1050" s="33" t="s">
        <v>150</v>
      </c>
      <c r="F1050" s="34" t="s">
        <v>546</v>
      </c>
      <c r="G1050" s="34" t="s">
        <v>106</v>
      </c>
      <c r="H1050" s="5">
        <f t="shared" si="41"/>
        <v>-58400</v>
      </c>
      <c r="I1050" s="21">
        <f t="shared" si="42"/>
        <v>6.422018348623853</v>
      </c>
      <c r="K1050" s="2">
        <v>545</v>
      </c>
    </row>
    <row r="1051" spans="2:11" ht="12.75">
      <c r="B1051" s="119">
        <v>1000</v>
      </c>
      <c r="C1051" s="33" t="s">
        <v>688</v>
      </c>
      <c r="D1051" s="33" t="s">
        <v>441</v>
      </c>
      <c r="E1051" s="33" t="s">
        <v>150</v>
      </c>
      <c r="F1051" s="34" t="s">
        <v>546</v>
      </c>
      <c r="G1051" s="34" t="s">
        <v>127</v>
      </c>
      <c r="H1051" s="5">
        <f t="shared" si="41"/>
        <v>-59400</v>
      </c>
      <c r="I1051" s="21">
        <f t="shared" si="42"/>
        <v>1.834862385321101</v>
      </c>
      <c r="K1051" s="2">
        <v>545</v>
      </c>
    </row>
    <row r="1052" spans="2:11" ht="12.75">
      <c r="B1052" s="119">
        <v>2000</v>
      </c>
      <c r="C1052" s="107" t="s">
        <v>685</v>
      </c>
      <c r="D1052" s="33" t="s">
        <v>441</v>
      </c>
      <c r="E1052" s="33" t="s">
        <v>150</v>
      </c>
      <c r="F1052" s="34" t="s">
        <v>546</v>
      </c>
      <c r="G1052" s="34" t="s">
        <v>127</v>
      </c>
      <c r="H1052" s="5">
        <f t="shared" si="41"/>
        <v>-61400</v>
      </c>
      <c r="I1052" s="21">
        <f t="shared" si="42"/>
        <v>3.669724770642202</v>
      </c>
      <c r="K1052" s="2">
        <v>545</v>
      </c>
    </row>
    <row r="1053" spans="2:11" ht="12.75">
      <c r="B1053" s="119">
        <v>3500</v>
      </c>
      <c r="C1053" s="33" t="s">
        <v>689</v>
      </c>
      <c r="D1053" s="33" t="s">
        <v>441</v>
      </c>
      <c r="E1053" s="33" t="s">
        <v>150</v>
      </c>
      <c r="F1053" s="34" t="s">
        <v>546</v>
      </c>
      <c r="G1053" s="34" t="s">
        <v>130</v>
      </c>
      <c r="H1053" s="5">
        <f t="shared" si="41"/>
        <v>-64900</v>
      </c>
      <c r="I1053" s="21">
        <f t="shared" si="42"/>
        <v>6.422018348623853</v>
      </c>
      <c r="K1053" s="2">
        <v>545</v>
      </c>
    </row>
    <row r="1054" spans="2:11" ht="12.75">
      <c r="B1054" s="119">
        <v>2000</v>
      </c>
      <c r="C1054" s="33" t="s">
        <v>454</v>
      </c>
      <c r="D1054" s="33" t="s">
        <v>441</v>
      </c>
      <c r="E1054" s="33" t="s">
        <v>150</v>
      </c>
      <c r="F1054" s="34" t="s">
        <v>546</v>
      </c>
      <c r="G1054" s="34" t="s">
        <v>130</v>
      </c>
      <c r="H1054" s="5">
        <f t="shared" si="41"/>
        <v>-66900</v>
      </c>
      <c r="I1054" s="21">
        <f t="shared" si="42"/>
        <v>3.669724770642202</v>
      </c>
      <c r="K1054" s="2">
        <v>545</v>
      </c>
    </row>
    <row r="1055" spans="2:11" ht="12.75">
      <c r="B1055" s="119">
        <v>3500</v>
      </c>
      <c r="C1055" s="33" t="s">
        <v>690</v>
      </c>
      <c r="D1055" s="33" t="s">
        <v>441</v>
      </c>
      <c r="E1055" s="33" t="s">
        <v>150</v>
      </c>
      <c r="F1055" s="34" t="s">
        <v>546</v>
      </c>
      <c r="G1055" s="34" t="s">
        <v>130</v>
      </c>
      <c r="H1055" s="5">
        <f t="shared" si="41"/>
        <v>-70400</v>
      </c>
      <c r="I1055" s="21">
        <f t="shared" si="42"/>
        <v>6.422018348623853</v>
      </c>
      <c r="K1055" s="2">
        <v>545</v>
      </c>
    </row>
    <row r="1056" spans="2:11" ht="12.75">
      <c r="B1056" s="119">
        <v>1200</v>
      </c>
      <c r="C1056" s="33" t="s">
        <v>691</v>
      </c>
      <c r="D1056" s="33" t="s">
        <v>441</v>
      </c>
      <c r="E1056" s="33" t="s">
        <v>150</v>
      </c>
      <c r="F1056" s="34" t="s">
        <v>546</v>
      </c>
      <c r="G1056" s="34" t="s">
        <v>229</v>
      </c>
      <c r="H1056" s="5">
        <f t="shared" si="41"/>
        <v>-71600</v>
      </c>
      <c r="I1056" s="21">
        <f t="shared" si="42"/>
        <v>2.2018348623853212</v>
      </c>
      <c r="K1056" s="2">
        <v>545</v>
      </c>
    </row>
    <row r="1057" spans="2:11" ht="12.75">
      <c r="B1057" s="119">
        <v>2000</v>
      </c>
      <c r="C1057" s="33" t="s">
        <v>685</v>
      </c>
      <c r="D1057" s="33" t="s">
        <v>441</v>
      </c>
      <c r="E1057" s="33" t="s">
        <v>150</v>
      </c>
      <c r="F1057" s="34" t="s">
        <v>546</v>
      </c>
      <c r="G1057" s="34" t="s">
        <v>229</v>
      </c>
      <c r="H1057" s="5">
        <f t="shared" si="41"/>
        <v>-73600</v>
      </c>
      <c r="I1057" s="21">
        <f t="shared" si="42"/>
        <v>3.669724770642202</v>
      </c>
      <c r="K1057" s="2">
        <v>545</v>
      </c>
    </row>
    <row r="1058" spans="2:11" ht="12.75">
      <c r="B1058" s="119">
        <v>1200</v>
      </c>
      <c r="C1058" s="33" t="s">
        <v>686</v>
      </c>
      <c r="D1058" s="33" t="s">
        <v>441</v>
      </c>
      <c r="E1058" s="33" t="s">
        <v>150</v>
      </c>
      <c r="F1058" s="34" t="s">
        <v>546</v>
      </c>
      <c r="G1058" s="34" t="s">
        <v>229</v>
      </c>
      <c r="H1058" s="5">
        <f t="shared" si="41"/>
        <v>-74800</v>
      </c>
      <c r="I1058" s="21">
        <f t="shared" si="42"/>
        <v>2.2018348623853212</v>
      </c>
      <c r="K1058" s="2">
        <v>545</v>
      </c>
    </row>
    <row r="1059" spans="2:11" ht="12.75">
      <c r="B1059" s="119">
        <v>3500</v>
      </c>
      <c r="C1059" s="107" t="s">
        <v>689</v>
      </c>
      <c r="D1059" s="33" t="s">
        <v>441</v>
      </c>
      <c r="E1059" s="33" t="s">
        <v>150</v>
      </c>
      <c r="F1059" s="34" t="s">
        <v>546</v>
      </c>
      <c r="G1059" s="34" t="s">
        <v>229</v>
      </c>
      <c r="H1059" s="5">
        <f t="shared" si="41"/>
        <v>-78300</v>
      </c>
      <c r="I1059" s="21">
        <f t="shared" si="42"/>
        <v>6.422018348623853</v>
      </c>
      <c r="K1059" s="2">
        <v>545</v>
      </c>
    </row>
    <row r="1060" spans="2:11" ht="12.75">
      <c r="B1060" s="119">
        <v>2000</v>
      </c>
      <c r="C1060" s="107" t="s">
        <v>454</v>
      </c>
      <c r="D1060" s="33" t="s">
        <v>441</v>
      </c>
      <c r="E1060" s="33" t="s">
        <v>150</v>
      </c>
      <c r="F1060" s="34" t="s">
        <v>546</v>
      </c>
      <c r="G1060" s="34" t="s">
        <v>229</v>
      </c>
      <c r="H1060" s="5">
        <f t="shared" si="41"/>
        <v>-80300</v>
      </c>
      <c r="I1060" s="21">
        <f t="shared" si="42"/>
        <v>3.669724770642202</v>
      </c>
      <c r="K1060" s="2">
        <v>545</v>
      </c>
    </row>
    <row r="1061" spans="2:11" ht="12.75">
      <c r="B1061" s="286">
        <v>3500</v>
      </c>
      <c r="C1061" s="107" t="s">
        <v>690</v>
      </c>
      <c r="D1061" s="33" t="s">
        <v>441</v>
      </c>
      <c r="E1061" s="33" t="s">
        <v>150</v>
      </c>
      <c r="F1061" s="34" t="s">
        <v>692</v>
      </c>
      <c r="G1061" s="34" t="s">
        <v>229</v>
      </c>
      <c r="H1061" s="5">
        <f t="shared" si="41"/>
        <v>-83800</v>
      </c>
      <c r="I1061" s="21">
        <f t="shared" si="42"/>
        <v>6.422018348623853</v>
      </c>
      <c r="K1061" s="2">
        <v>545</v>
      </c>
    </row>
    <row r="1062" spans="2:11" ht="12.75">
      <c r="B1062" s="286">
        <v>2000</v>
      </c>
      <c r="C1062" s="107" t="s">
        <v>83</v>
      </c>
      <c r="D1062" s="33" t="s">
        <v>441</v>
      </c>
      <c r="E1062" s="33" t="s">
        <v>150</v>
      </c>
      <c r="F1062" s="34" t="s">
        <v>546</v>
      </c>
      <c r="G1062" s="34" t="s">
        <v>237</v>
      </c>
      <c r="H1062" s="5">
        <f t="shared" si="41"/>
        <v>-85800</v>
      </c>
      <c r="I1062" s="21">
        <f t="shared" si="42"/>
        <v>3.669724770642202</v>
      </c>
      <c r="K1062" s="2">
        <v>545</v>
      </c>
    </row>
    <row r="1063" spans="2:11" ht="12.75">
      <c r="B1063" s="286">
        <v>1000</v>
      </c>
      <c r="C1063" s="107" t="s">
        <v>688</v>
      </c>
      <c r="D1063" s="33" t="s">
        <v>441</v>
      </c>
      <c r="E1063" s="33" t="s">
        <v>150</v>
      </c>
      <c r="F1063" s="34" t="s">
        <v>546</v>
      </c>
      <c r="G1063" s="34" t="s">
        <v>237</v>
      </c>
      <c r="H1063" s="5">
        <f t="shared" si="41"/>
        <v>-86800</v>
      </c>
      <c r="I1063" s="21">
        <f t="shared" si="42"/>
        <v>1.834862385321101</v>
      </c>
      <c r="K1063" s="2">
        <v>545</v>
      </c>
    </row>
    <row r="1064" spans="2:11" ht="12.75">
      <c r="B1064" s="119">
        <v>2000</v>
      </c>
      <c r="C1064" s="33" t="s">
        <v>685</v>
      </c>
      <c r="D1064" s="33" t="s">
        <v>441</v>
      </c>
      <c r="E1064" s="33" t="s">
        <v>150</v>
      </c>
      <c r="F1064" s="34" t="s">
        <v>546</v>
      </c>
      <c r="G1064" s="34" t="s">
        <v>237</v>
      </c>
      <c r="H1064" s="5">
        <f t="shared" si="41"/>
        <v>-88800</v>
      </c>
      <c r="I1064" s="21">
        <f t="shared" si="42"/>
        <v>3.669724770642202</v>
      </c>
      <c r="K1064" s="2">
        <v>545</v>
      </c>
    </row>
    <row r="1065" spans="2:11" ht="12.75">
      <c r="B1065" s="119">
        <v>1000</v>
      </c>
      <c r="C1065" s="33" t="s">
        <v>693</v>
      </c>
      <c r="D1065" s="33" t="s">
        <v>441</v>
      </c>
      <c r="E1065" s="33" t="s">
        <v>150</v>
      </c>
      <c r="F1065" s="34" t="s">
        <v>546</v>
      </c>
      <c r="G1065" s="34" t="s">
        <v>237</v>
      </c>
      <c r="H1065" s="5">
        <f t="shared" si="41"/>
        <v>-89800</v>
      </c>
      <c r="I1065" s="21">
        <f t="shared" si="42"/>
        <v>1.834862385321101</v>
      </c>
      <c r="K1065" s="2">
        <v>545</v>
      </c>
    </row>
    <row r="1066" spans="2:11" ht="12.75">
      <c r="B1066" s="119">
        <v>15000</v>
      </c>
      <c r="C1066" s="33" t="s">
        <v>683</v>
      </c>
      <c r="D1066" s="33" t="s">
        <v>441</v>
      </c>
      <c r="E1066" s="33" t="s">
        <v>150</v>
      </c>
      <c r="F1066" s="34" t="s">
        <v>546</v>
      </c>
      <c r="G1066" s="34" t="s">
        <v>154</v>
      </c>
      <c r="H1066" s="5">
        <f t="shared" si="41"/>
        <v>-104800</v>
      </c>
      <c r="I1066" s="21">
        <f t="shared" si="42"/>
        <v>27.522935779816514</v>
      </c>
      <c r="K1066" s="2">
        <v>545</v>
      </c>
    </row>
    <row r="1067" spans="2:11" ht="12.75">
      <c r="B1067" s="119">
        <v>15000</v>
      </c>
      <c r="C1067" s="33" t="s">
        <v>553</v>
      </c>
      <c r="D1067" s="33" t="s">
        <v>441</v>
      </c>
      <c r="E1067" s="33" t="s">
        <v>150</v>
      </c>
      <c r="F1067" s="34" t="s">
        <v>546</v>
      </c>
      <c r="G1067" s="34" t="s">
        <v>154</v>
      </c>
      <c r="H1067" s="5">
        <f t="shared" si="41"/>
        <v>-119800</v>
      </c>
      <c r="I1067" s="21">
        <f t="shared" si="42"/>
        <v>27.522935779816514</v>
      </c>
      <c r="K1067" s="2">
        <v>545</v>
      </c>
    </row>
    <row r="1068" spans="2:11" ht="12.75">
      <c r="B1068" s="119">
        <v>15000</v>
      </c>
      <c r="C1068" s="33" t="s">
        <v>682</v>
      </c>
      <c r="D1068" s="33" t="s">
        <v>441</v>
      </c>
      <c r="E1068" s="33" t="s">
        <v>150</v>
      </c>
      <c r="F1068" s="34" t="s">
        <v>546</v>
      </c>
      <c r="G1068" s="34" t="s">
        <v>154</v>
      </c>
      <c r="H1068" s="5">
        <f t="shared" si="41"/>
        <v>-134800</v>
      </c>
      <c r="I1068" s="21">
        <f t="shared" si="42"/>
        <v>27.522935779816514</v>
      </c>
      <c r="K1068" s="2">
        <v>545</v>
      </c>
    </row>
    <row r="1069" spans="2:11" ht="12.75">
      <c r="B1069" s="119">
        <v>1200</v>
      </c>
      <c r="C1069" s="33" t="s">
        <v>694</v>
      </c>
      <c r="D1069" s="33" t="s">
        <v>441</v>
      </c>
      <c r="E1069" s="33" t="s">
        <v>150</v>
      </c>
      <c r="F1069" s="34" t="s">
        <v>546</v>
      </c>
      <c r="G1069" s="34" t="s">
        <v>156</v>
      </c>
      <c r="H1069" s="5">
        <f t="shared" si="41"/>
        <v>-136000</v>
      </c>
      <c r="I1069" s="21">
        <f t="shared" si="42"/>
        <v>2.2018348623853212</v>
      </c>
      <c r="K1069" s="2">
        <v>545</v>
      </c>
    </row>
    <row r="1070" spans="2:11" ht="12.75">
      <c r="B1070" s="119">
        <v>2000</v>
      </c>
      <c r="C1070" s="33" t="s">
        <v>685</v>
      </c>
      <c r="D1070" s="33" t="s">
        <v>441</v>
      </c>
      <c r="E1070" s="33" t="s">
        <v>150</v>
      </c>
      <c r="F1070" s="34" t="s">
        <v>546</v>
      </c>
      <c r="G1070" s="34" t="s">
        <v>156</v>
      </c>
      <c r="H1070" s="5">
        <f t="shared" si="41"/>
        <v>-138000</v>
      </c>
      <c r="I1070" s="21">
        <f t="shared" si="42"/>
        <v>3.669724770642202</v>
      </c>
      <c r="K1070" s="2">
        <v>545</v>
      </c>
    </row>
    <row r="1071" spans="2:11" ht="12.75">
      <c r="B1071" s="119">
        <v>1200</v>
      </c>
      <c r="C1071" s="33" t="s">
        <v>686</v>
      </c>
      <c r="D1071" s="33" t="s">
        <v>441</v>
      </c>
      <c r="E1071" s="33" t="s">
        <v>150</v>
      </c>
      <c r="F1071" s="34" t="s">
        <v>546</v>
      </c>
      <c r="G1071" s="34" t="s">
        <v>156</v>
      </c>
      <c r="H1071" s="5">
        <f t="shared" si="41"/>
        <v>-139200</v>
      </c>
      <c r="I1071" s="21">
        <f t="shared" si="42"/>
        <v>2.2018348623853212</v>
      </c>
      <c r="K1071" s="2">
        <v>545</v>
      </c>
    </row>
    <row r="1072" spans="2:11" ht="12.75">
      <c r="B1072" s="119">
        <v>3500</v>
      </c>
      <c r="C1072" s="33" t="s">
        <v>556</v>
      </c>
      <c r="D1072" s="33" t="s">
        <v>441</v>
      </c>
      <c r="E1072" s="33" t="s">
        <v>150</v>
      </c>
      <c r="F1072" s="34" t="s">
        <v>546</v>
      </c>
      <c r="G1072" s="34" t="s">
        <v>178</v>
      </c>
      <c r="H1072" s="5">
        <f t="shared" si="41"/>
        <v>-142700</v>
      </c>
      <c r="I1072" s="21">
        <f t="shared" si="42"/>
        <v>6.422018348623853</v>
      </c>
      <c r="K1072" s="2">
        <v>545</v>
      </c>
    </row>
    <row r="1073" spans="2:11" ht="12.75">
      <c r="B1073" s="119">
        <v>2000</v>
      </c>
      <c r="C1073" s="33" t="s">
        <v>454</v>
      </c>
      <c r="D1073" s="33" t="s">
        <v>441</v>
      </c>
      <c r="E1073" s="33" t="s">
        <v>150</v>
      </c>
      <c r="F1073" s="34" t="s">
        <v>546</v>
      </c>
      <c r="G1073" s="34" t="s">
        <v>178</v>
      </c>
      <c r="H1073" s="5">
        <f t="shared" si="41"/>
        <v>-144700</v>
      </c>
      <c r="I1073" s="21">
        <f t="shared" si="42"/>
        <v>3.669724770642202</v>
      </c>
      <c r="K1073" s="2">
        <v>545</v>
      </c>
    </row>
    <row r="1074" spans="2:11" ht="12.75">
      <c r="B1074" s="119">
        <v>3500</v>
      </c>
      <c r="C1074" s="33" t="s">
        <v>453</v>
      </c>
      <c r="D1074" s="33" t="s">
        <v>441</v>
      </c>
      <c r="E1074" s="33" t="s">
        <v>150</v>
      </c>
      <c r="F1074" s="34" t="s">
        <v>546</v>
      </c>
      <c r="G1074" s="112">
        <v>38797</v>
      </c>
      <c r="H1074" s="5">
        <f t="shared" si="41"/>
        <v>-148200</v>
      </c>
      <c r="I1074" s="21">
        <f t="shared" si="42"/>
        <v>6.422018348623853</v>
      </c>
      <c r="K1074" s="2">
        <v>545</v>
      </c>
    </row>
    <row r="1075" spans="2:11" ht="12.75">
      <c r="B1075" s="119">
        <v>5000</v>
      </c>
      <c r="C1075" s="107" t="s">
        <v>695</v>
      </c>
      <c r="D1075" s="33" t="s">
        <v>441</v>
      </c>
      <c r="E1075" s="33" t="s">
        <v>150</v>
      </c>
      <c r="F1075" s="34" t="s">
        <v>546</v>
      </c>
      <c r="G1075" s="34" t="s">
        <v>273</v>
      </c>
      <c r="H1075" s="5">
        <f t="shared" si="41"/>
        <v>-153200</v>
      </c>
      <c r="I1075" s="21">
        <f t="shared" si="42"/>
        <v>9.174311926605505</v>
      </c>
      <c r="K1075" s="2">
        <v>545</v>
      </c>
    </row>
    <row r="1076" spans="2:11" ht="12.75">
      <c r="B1076" s="119">
        <v>1200</v>
      </c>
      <c r="C1076" s="107" t="s">
        <v>694</v>
      </c>
      <c r="D1076" s="33" t="s">
        <v>441</v>
      </c>
      <c r="E1076" s="33" t="s">
        <v>150</v>
      </c>
      <c r="F1076" s="34" t="s">
        <v>546</v>
      </c>
      <c r="G1076" s="34" t="s">
        <v>286</v>
      </c>
      <c r="H1076" s="5">
        <f t="shared" si="41"/>
        <v>-154400</v>
      </c>
      <c r="I1076" s="21">
        <f t="shared" si="42"/>
        <v>2.2018348623853212</v>
      </c>
      <c r="K1076" s="2">
        <v>545</v>
      </c>
    </row>
    <row r="1077" spans="2:11" ht="12.75">
      <c r="B1077" s="119">
        <v>2000</v>
      </c>
      <c r="C1077" s="107" t="s">
        <v>685</v>
      </c>
      <c r="D1077" s="33" t="s">
        <v>441</v>
      </c>
      <c r="E1077" s="33" t="s">
        <v>150</v>
      </c>
      <c r="F1077" s="34" t="s">
        <v>546</v>
      </c>
      <c r="G1077" s="34" t="s">
        <v>286</v>
      </c>
      <c r="H1077" s="5">
        <f t="shared" si="41"/>
        <v>-156400</v>
      </c>
      <c r="I1077" s="21">
        <f t="shared" si="42"/>
        <v>3.669724770642202</v>
      </c>
      <c r="K1077" s="2">
        <v>545</v>
      </c>
    </row>
    <row r="1078" spans="2:11" ht="12.75">
      <c r="B1078" s="119">
        <v>1200</v>
      </c>
      <c r="C1078" s="107" t="s">
        <v>686</v>
      </c>
      <c r="D1078" s="33" t="s">
        <v>441</v>
      </c>
      <c r="E1078" s="33" t="s">
        <v>150</v>
      </c>
      <c r="F1078" s="34" t="s">
        <v>546</v>
      </c>
      <c r="G1078" s="34" t="s">
        <v>286</v>
      </c>
      <c r="H1078" s="5">
        <f t="shared" si="41"/>
        <v>-157600</v>
      </c>
      <c r="I1078" s="21">
        <f t="shared" si="42"/>
        <v>2.2018348623853212</v>
      </c>
      <c r="K1078" s="2">
        <v>545</v>
      </c>
    </row>
    <row r="1079" spans="2:11" ht="12.75">
      <c r="B1079" s="119">
        <v>30000</v>
      </c>
      <c r="C1079" s="113" t="s">
        <v>455</v>
      </c>
      <c r="D1079" s="33" t="s">
        <v>441</v>
      </c>
      <c r="E1079" s="33" t="s">
        <v>150</v>
      </c>
      <c r="F1079" s="34" t="s">
        <v>557</v>
      </c>
      <c r="G1079" s="34" t="s">
        <v>286</v>
      </c>
      <c r="H1079" s="5">
        <f t="shared" si="41"/>
        <v>-187600</v>
      </c>
      <c r="I1079" s="21">
        <f t="shared" si="42"/>
        <v>55.04587155963303</v>
      </c>
      <c r="K1079" s="2">
        <v>545</v>
      </c>
    </row>
    <row r="1080" spans="2:11" ht="12.75">
      <c r="B1080" s="119">
        <v>30000</v>
      </c>
      <c r="C1080" s="107" t="s">
        <v>456</v>
      </c>
      <c r="D1080" s="33" t="s">
        <v>441</v>
      </c>
      <c r="E1080" s="33" t="s">
        <v>150</v>
      </c>
      <c r="F1080" s="34" t="s">
        <v>568</v>
      </c>
      <c r="G1080" s="34" t="s">
        <v>286</v>
      </c>
      <c r="H1080" s="5">
        <f t="shared" si="41"/>
        <v>-217600</v>
      </c>
      <c r="I1080" s="21">
        <f t="shared" si="42"/>
        <v>55.04587155963303</v>
      </c>
      <c r="K1080" s="2">
        <v>545</v>
      </c>
    </row>
    <row r="1081" spans="2:11" ht="12.75">
      <c r="B1081" s="119">
        <v>20000</v>
      </c>
      <c r="C1081" s="107" t="s">
        <v>555</v>
      </c>
      <c r="D1081" s="33" t="s">
        <v>441</v>
      </c>
      <c r="E1081" s="33" t="s">
        <v>150</v>
      </c>
      <c r="F1081" s="34" t="s">
        <v>558</v>
      </c>
      <c r="G1081" s="34" t="s">
        <v>286</v>
      </c>
      <c r="H1081" s="5">
        <f t="shared" si="41"/>
        <v>-237600</v>
      </c>
      <c r="I1081" s="21">
        <f t="shared" si="42"/>
        <v>36.69724770642202</v>
      </c>
      <c r="K1081" s="2">
        <v>545</v>
      </c>
    </row>
    <row r="1082" spans="2:11" ht="12.75">
      <c r="B1082" s="119">
        <v>20000</v>
      </c>
      <c r="C1082" s="107" t="s">
        <v>696</v>
      </c>
      <c r="D1082" s="33" t="s">
        <v>441</v>
      </c>
      <c r="E1082" s="33" t="s">
        <v>150</v>
      </c>
      <c r="F1082" s="34" t="s">
        <v>697</v>
      </c>
      <c r="G1082" s="34" t="s">
        <v>286</v>
      </c>
      <c r="H1082" s="5">
        <f t="shared" si="41"/>
        <v>-257600</v>
      </c>
      <c r="I1082" s="21">
        <f t="shared" si="42"/>
        <v>36.69724770642202</v>
      </c>
      <c r="K1082" s="2">
        <v>545</v>
      </c>
    </row>
    <row r="1083" spans="2:11" ht="12.75">
      <c r="B1083" s="119">
        <v>20000</v>
      </c>
      <c r="C1083" s="33" t="s">
        <v>698</v>
      </c>
      <c r="D1083" s="33" t="s">
        <v>441</v>
      </c>
      <c r="E1083" s="33" t="s">
        <v>150</v>
      </c>
      <c r="F1083" s="34" t="s">
        <v>554</v>
      </c>
      <c r="G1083" s="34" t="s">
        <v>289</v>
      </c>
      <c r="H1083" s="5">
        <f t="shared" si="41"/>
        <v>-277600</v>
      </c>
      <c r="I1083" s="21">
        <f t="shared" si="42"/>
        <v>36.69724770642202</v>
      </c>
      <c r="K1083" s="2">
        <v>545</v>
      </c>
    </row>
    <row r="1084" spans="1:11" s="44" customFormat="1" ht="12.75">
      <c r="A1084" s="10"/>
      <c r="B1084" s="121">
        <f>SUM(B1042:B1083)</f>
        <v>277600</v>
      </c>
      <c r="C1084" s="10"/>
      <c r="D1084" s="10"/>
      <c r="E1084" s="10" t="s">
        <v>150</v>
      </c>
      <c r="F1084" s="17"/>
      <c r="G1084" s="17"/>
      <c r="H1084" s="40">
        <v>0</v>
      </c>
      <c r="I1084" s="43">
        <f t="shared" si="42"/>
        <v>509.35779816513764</v>
      </c>
      <c r="K1084" s="2">
        <v>545</v>
      </c>
    </row>
    <row r="1085" spans="2:11" ht="12.75">
      <c r="B1085" s="63"/>
      <c r="H1085" s="5">
        <f t="shared" si="41"/>
        <v>0</v>
      </c>
      <c r="I1085" s="21">
        <f t="shared" si="42"/>
        <v>0</v>
      </c>
      <c r="K1085" s="2">
        <v>545</v>
      </c>
    </row>
    <row r="1086" spans="2:11" ht="12.75">
      <c r="B1086" s="63"/>
      <c r="H1086" s="5">
        <f t="shared" si="41"/>
        <v>0</v>
      </c>
      <c r="I1086" s="21">
        <f t="shared" si="42"/>
        <v>0</v>
      </c>
      <c r="K1086" s="2">
        <v>545</v>
      </c>
    </row>
    <row r="1087" spans="2:11" ht="12.75">
      <c r="B1087" s="285">
        <v>10000</v>
      </c>
      <c r="C1087" s="11" t="s">
        <v>705</v>
      </c>
      <c r="D1087" s="11" t="s">
        <v>441</v>
      </c>
      <c r="E1087" s="11" t="s">
        <v>706</v>
      </c>
      <c r="F1087" s="29" t="s">
        <v>707</v>
      </c>
      <c r="G1087" s="29" t="s">
        <v>82</v>
      </c>
      <c r="H1087" s="5">
        <f t="shared" si="41"/>
        <v>-10000</v>
      </c>
      <c r="I1087" s="21">
        <f t="shared" si="42"/>
        <v>18.34862385321101</v>
      </c>
      <c r="K1087" s="2">
        <v>545</v>
      </c>
    </row>
    <row r="1088" spans="2:11" ht="12.75">
      <c r="B1088" s="285">
        <v>10000</v>
      </c>
      <c r="C1088" s="32" t="s">
        <v>705</v>
      </c>
      <c r="D1088" s="32" t="s">
        <v>441</v>
      </c>
      <c r="E1088" s="32" t="s">
        <v>706</v>
      </c>
      <c r="F1088" s="30" t="s">
        <v>708</v>
      </c>
      <c r="G1088" s="30" t="s">
        <v>82</v>
      </c>
      <c r="H1088" s="5">
        <f t="shared" si="41"/>
        <v>-20000</v>
      </c>
      <c r="I1088" s="21">
        <f t="shared" si="42"/>
        <v>18.34862385321101</v>
      </c>
      <c r="K1088" s="2">
        <v>545</v>
      </c>
    </row>
    <row r="1089" spans="1:11" s="44" customFormat="1" ht="12.75">
      <c r="A1089" s="10"/>
      <c r="B1089" s="121">
        <f>SUM(B1087:B1088)</f>
        <v>20000</v>
      </c>
      <c r="C1089" s="10" t="s">
        <v>705</v>
      </c>
      <c r="D1089" s="10"/>
      <c r="E1089" s="10"/>
      <c r="F1089" s="17"/>
      <c r="G1089" s="17"/>
      <c r="H1089" s="40">
        <v>0</v>
      </c>
      <c r="I1089" s="43">
        <f t="shared" si="42"/>
        <v>36.69724770642202</v>
      </c>
      <c r="K1089" s="2">
        <v>545</v>
      </c>
    </row>
    <row r="1090" spans="2:11" ht="12.75">
      <c r="B1090" s="63"/>
      <c r="H1090" s="5">
        <f t="shared" si="41"/>
        <v>0</v>
      </c>
      <c r="I1090" s="21">
        <f t="shared" si="42"/>
        <v>0</v>
      </c>
      <c r="K1090" s="2">
        <v>545</v>
      </c>
    </row>
    <row r="1091" spans="2:11" ht="12.75">
      <c r="B1091" s="63"/>
      <c r="H1091" s="5">
        <f t="shared" si="41"/>
        <v>0</v>
      </c>
      <c r="I1091" s="21">
        <f t="shared" si="42"/>
        <v>0</v>
      </c>
      <c r="K1091" s="2">
        <v>545</v>
      </c>
    </row>
    <row r="1092" spans="2:11" ht="12.75">
      <c r="B1092" s="63"/>
      <c r="H1092" s="5">
        <f t="shared" si="41"/>
        <v>0</v>
      </c>
      <c r="I1092" s="21">
        <f t="shared" si="42"/>
        <v>0</v>
      </c>
      <c r="K1092" s="2">
        <v>545</v>
      </c>
    </row>
    <row r="1093" spans="2:11" ht="12.75">
      <c r="B1093" s="283">
        <v>80000</v>
      </c>
      <c r="C1093" s="32" t="s">
        <v>709</v>
      </c>
      <c r="D1093" s="32" t="s">
        <v>441</v>
      </c>
      <c r="E1093" s="11" t="s">
        <v>560</v>
      </c>
      <c r="F1093" s="30" t="s">
        <v>457</v>
      </c>
      <c r="G1093" s="30" t="s">
        <v>86</v>
      </c>
      <c r="H1093" s="5">
        <f t="shared" si="41"/>
        <v>-80000</v>
      </c>
      <c r="I1093" s="21">
        <f t="shared" si="42"/>
        <v>146.78899082568807</v>
      </c>
      <c r="K1093" s="2">
        <v>545</v>
      </c>
    </row>
    <row r="1094" spans="2:11" ht="12.75">
      <c r="B1094" s="283">
        <v>13000</v>
      </c>
      <c r="C1094" s="32" t="s">
        <v>711</v>
      </c>
      <c r="D1094" s="32" t="s">
        <v>441</v>
      </c>
      <c r="E1094" s="11" t="s">
        <v>560</v>
      </c>
      <c r="F1094" s="30" t="s">
        <v>457</v>
      </c>
      <c r="G1094" s="30" t="s">
        <v>86</v>
      </c>
      <c r="H1094" s="5">
        <f t="shared" si="41"/>
        <v>-93000</v>
      </c>
      <c r="I1094" s="21">
        <f t="shared" si="42"/>
        <v>23.853211009174313</v>
      </c>
      <c r="K1094" s="2">
        <v>545</v>
      </c>
    </row>
    <row r="1095" spans="2:11" ht="12.75">
      <c r="B1095" s="283">
        <v>2503</v>
      </c>
      <c r="C1095" s="32" t="s">
        <v>712</v>
      </c>
      <c r="D1095" s="32" t="s">
        <v>441</v>
      </c>
      <c r="E1095" s="11" t="s">
        <v>560</v>
      </c>
      <c r="F1095" s="30" t="s">
        <v>457</v>
      </c>
      <c r="G1095" s="30" t="s">
        <v>86</v>
      </c>
      <c r="H1095" s="5">
        <f t="shared" si="41"/>
        <v>-95503</v>
      </c>
      <c r="I1095" s="21">
        <f t="shared" si="42"/>
        <v>4.5926605504587155</v>
      </c>
      <c r="K1095" s="2">
        <v>545</v>
      </c>
    </row>
    <row r="1096" spans="2:11" ht="12.75">
      <c r="B1096" s="122">
        <v>2200</v>
      </c>
      <c r="C1096" s="11" t="s">
        <v>562</v>
      </c>
      <c r="D1096" s="11" t="s">
        <v>441</v>
      </c>
      <c r="E1096" s="11" t="s">
        <v>560</v>
      </c>
      <c r="F1096" s="29" t="s">
        <v>563</v>
      </c>
      <c r="G1096" s="29" t="s">
        <v>179</v>
      </c>
      <c r="H1096" s="5">
        <f t="shared" si="41"/>
        <v>-97703</v>
      </c>
      <c r="I1096" s="21">
        <f t="shared" si="42"/>
        <v>4.036697247706422</v>
      </c>
      <c r="K1096" s="2">
        <v>545</v>
      </c>
    </row>
    <row r="1097" spans="2:11" ht="12.75">
      <c r="B1097" s="283">
        <v>400</v>
      </c>
      <c r="C1097" s="11" t="s">
        <v>562</v>
      </c>
      <c r="D1097" s="11" t="s">
        <v>441</v>
      </c>
      <c r="E1097" s="11" t="s">
        <v>560</v>
      </c>
      <c r="F1097" s="29" t="s">
        <v>451</v>
      </c>
      <c r="G1097" s="29" t="s">
        <v>282</v>
      </c>
      <c r="H1097" s="5">
        <f t="shared" si="41"/>
        <v>-98103</v>
      </c>
      <c r="I1097" s="21">
        <f t="shared" si="42"/>
        <v>0.7339449541284404</v>
      </c>
      <c r="K1097" s="2">
        <v>545</v>
      </c>
    </row>
    <row r="1098" spans="2:11" ht="12.75">
      <c r="B1098" s="123">
        <v>5000</v>
      </c>
      <c r="C1098" s="11" t="s">
        <v>69</v>
      </c>
      <c r="D1098" s="1" t="s">
        <v>441</v>
      </c>
      <c r="E1098" s="11" t="s">
        <v>560</v>
      </c>
      <c r="F1098" s="26" t="s">
        <v>614</v>
      </c>
      <c r="G1098" s="26" t="s">
        <v>82</v>
      </c>
      <c r="H1098" s="5">
        <f t="shared" si="41"/>
        <v>-103103</v>
      </c>
      <c r="I1098" s="21">
        <f t="shared" si="42"/>
        <v>9.174311926605505</v>
      </c>
      <c r="K1098" s="2">
        <v>545</v>
      </c>
    </row>
    <row r="1099" spans="2:11" ht="12.75">
      <c r="B1099" s="123">
        <v>5000</v>
      </c>
      <c r="C1099" s="11" t="s">
        <v>69</v>
      </c>
      <c r="D1099" s="1" t="s">
        <v>441</v>
      </c>
      <c r="E1099" s="11" t="s">
        <v>560</v>
      </c>
      <c r="F1099" s="26" t="s">
        <v>626</v>
      </c>
      <c r="G1099" s="26" t="s">
        <v>127</v>
      </c>
      <c r="H1099" s="5">
        <f t="shared" si="41"/>
        <v>-108103</v>
      </c>
      <c r="I1099" s="21">
        <f t="shared" si="42"/>
        <v>9.174311926605505</v>
      </c>
      <c r="K1099" s="2">
        <v>545</v>
      </c>
    </row>
    <row r="1100" spans="1:11" s="44" customFormat="1" ht="12.75">
      <c r="A1100" s="10"/>
      <c r="B1100" s="124">
        <f>SUM(B1093:B1099)</f>
        <v>108103</v>
      </c>
      <c r="C1100" s="10"/>
      <c r="D1100" s="10"/>
      <c r="E1100" s="10" t="s">
        <v>564</v>
      </c>
      <c r="F1100" s="114"/>
      <c r="G1100" s="17"/>
      <c r="H1100" s="40">
        <v>0</v>
      </c>
      <c r="I1100" s="43">
        <f t="shared" si="42"/>
        <v>198.35412844036696</v>
      </c>
      <c r="K1100" s="2">
        <v>545</v>
      </c>
    </row>
    <row r="1101" spans="2:11" ht="12.75">
      <c r="B1101" s="63"/>
      <c r="H1101" s="5">
        <f t="shared" si="41"/>
        <v>0</v>
      </c>
      <c r="I1101" s="21">
        <f t="shared" si="42"/>
        <v>0</v>
      </c>
      <c r="K1101" s="2">
        <v>545</v>
      </c>
    </row>
    <row r="1102" spans="2:11" ht="12.75">
      <c r="B1102" s="63"/>
      <c r="H1102" s="5">
        <f t="shared" si="41"/>
        <v>0</v>
      </c>
      <c r="I1102" s="21">
        <f t="shared" si="42"/>
        <v>0</v>
      </c>
      <c r="K1102" s="2">
        <v>545</v>
      </c>
    </row>
    <row r="1103" spans="2:11" ht="12.75">
      <c r="B1103" s="63"/>
      <c r="H1103" s="5">
        <f t="shared" si="41"/>
        <v>0</v>
      </c>
      <c r="I1103" s="21">
        <f t="shared" si="42"/>
        <v>0</v>
      </c>
      <c r="K1103" s="2">
        <v>545</v>
      </c>
    </row>
    <row r="1104" spans="2:11" ht="12.75">
      <c r="B1104" s="63"/>
      <c r="H1104" s="5">
        <f t="shared" si="41"/>
        <v>0</v>
      </c>
      <c r="I1104" s="21">
        <f t="shared" si="42"/>
        <v>0</v>
      </c>
      <c r="K1104" s="2">
        <v>545</v>
      </c>
    </row>
    <row r="1105" spans="2:11" ht="12.75">
      <c r="B1105" s="119">
        <v>450</v>
      </c>
      <c r="C1105" s="107" t="s">
        <v>482</v>
      </c>
      <c r="D1105" s="33" t="s">
        <v>441</v>
      </c>
      <c r="E1105" s="33" t="s">
        <v>330</v>
      </c>
      <c r="F1105" s="34" t="s">
        <v>546</v>
      </c>
      <c r="G1105" s="34" t="s">
        <v>82</v>
      </c>
      <c r="H1105" s="5">
        <f aca="true" t="shared" si="43" ref="H1105:H1147">H1104-B1105</f>
        <v>-450</v>
      </c>
      <c r="I1105" s="21">
        <f t="shared" si="42"/>
        <v>0.8256880733944955</v>
      </c>
      <c r="K1105" s="2">
        <v>545</v>
      </c>
    </row>
    <row r="1106" spans="2:11" ht="12.75">
      <c r="B1106" s="119">
        <v>400</v>
      </c>
      <c r="C1106" s="107" t="s">
        <v>713</v>
      </c>
      <c r="D1106" s="33" t="s">
        <v>441</v>
      </c>
      <c r="E1106" s="33" t="s">
        <v>330</v>
      </c>
      <c r="F1106" s="34" t="s">
        <v>546</v>
      </c>
      <c r="G1106" s="34" t="s">
        <v>86</v>
      </c>
      <c r="H1106" s="5">
        <f t="shared" si="43"/>
        <v>-850</v>
      </c>
      <c r="I1106" s="21">
        <f t="shared" si="42"/>
        <v>0.7339449541284404</v>
      </c>
      <c r="K1106" s="2">
        <v>545</v>
      </c>
    </row>
    <row r="1107" spans="2:11" ht="12.75">
      <c r="B1107" s="119">
        <v>400</v>
      </c>
      <c r="C1107" s="33" t="s">
        <v>714</v>
      </c>
      <c r="D1107" s="33" t="s">
        <v>441</v>
      </c>
      <c r="E1107" s="33" t="s">
        <v>330</v>
      </c>
      <c r="F1107" s="34" t="s">
        <v>546</v>
      </c>
      <c r="G1107" s="34" t="s">
        <v>106</v>
      </c>
      <c r="H1107" s="5">
        <f t="shared" si="43"/>
        <v>-1250</v>
      </c>
      <c r="I1107" s="21">
        <f t="shared" si="42"/>
        <v>0.7339449541284404</v>
      </c>
      <c r="K1107" s="2">
        <v>545</v>
      </c>
    </row>
    <row r="1108" spans="2:11" ht="12.75">
      <c r="B1108" s="119">
        <v>1000</v>
      </c>
      <c r="C1108" s="107" t="s">
        <v>715</v>
      </c>
      <c r="D1108" s="33" t="s">
        <v>441</v>
      </c>
      <c r="E1108" s="33" t="s">
        <v>330</v>
      </c>
      <c r="F1108" s="34" t="s">
        <v>544</v>
      </c>
      <c r="G1108" s="34" t="s">
        <v>127</v>
      </c>
      <c r="H1108" s="5">
        <f t="shared" si="43"/>
        <v>-2250</v>
      </c>
      <c r="I1108" s="21">
        <f t="shared" si="42"/>
        <v>1.834862385321101</v>
      </c>
      <c r="K1108" s="2">
        <v>545</v>
      </c>
    </row>
    <row r="1109" spans="2:11" ht="12.75">
      <c r="B1109" s="286">
        <v>400</v>
      </c>
      <c r="C1109" s="107" t="s">
        <v>713</v>
      </c>
      <c r="D1109" s="33" t="s">
        <v>441</v>
      </c>
      <c r="E1109" s="33" t="s">
        <v>330</v>
      </c>
      <c r="F1109" s="34" t="s">
        <v>546</v>
      </c>
      <c r="G1109" s="34" t="s">
        <v>127</v>
      </c>
      <c r="H1109" s="5">
        <f t="shared" si="43"/>
        <v>-2650</v>
      </c>
      <c r="I1109" s="21">
        <f aca="true" t="shared" si="44" ref="I1109:I1147">+B1109/K1109</f>
        <v>0.7339449541284404</v>
      </c>
      <c r="K1109" s="2">
        <v>545</v>
      </c>
    </row>
    <row r="1110" spans="2:11" ht="12.75">
      <c r="B1110" s="119">
        <v>400</v>
      </c>
      <c r="C1110" s="33" t="s">
        <v>713</v>
      </c>
      <c r="D1110" s="33" t="s">
        <v>441</v>
      </c>
      <c r="E1110" s="33" t="s">
        <v>330</v>
      </c>
      <c r="F1110" s="34" t="s">
        <v>546</v>
      </c>
      <c r="G1110" s="34" t="s">
        <v>98</v>
      </c>
      <c r="H1110" s="5">
        <f t="shared" si="43"/>
        <v>-3050</v>
      </c>
      <c r="I1110" s="21">
        <f t="shared" si="44"/>
        <v>0.7339449541284404</v>
      </c>
      <c r="K1110" s="2">
        <v>545</v>
      </c>
    </row>
    <row r="1111" spans="2:11" ht="12.75">
      <c r="B1111" s="119">
        <v>400</v>
      </c>
      <c r="C1111" s="33" t="s">
        <v>713</v>
      </c>
      <c r="D1111" s="33" t="s">
        <v>441</v>
      </c>
      <c r="E1111" s="33" t="s">
        <v>330</v>
      </c>
      <c r="F1111" s="34" t="s">
        <v>546</v>
      </c>
      <c r="G1111" s="34" t="s">
        <v>681</v>
      </c>
      <c r="H1111" s="5">
        <f t="shared" si="43"/>
        <v>-3450</v>
      </c>
      <c r="I1111" s="21">
        <f t="shared" si="44"/>
        <v>0.7339449541284404</v>
      </c>
      <c r="K1111" s="2">
        <v>545</v>
      </c>
    </row>
    <row r="1112" spans="2:11" ht="12.75">
      <c r="B1112" s="119">
        <v>2000</v>
      </c>
      <c r="C1112" s="33" t="s">
        <v>727</v>
      </c>
      <c r="D1112" s="33" t="s">
        <v>441</v>
      </c>
      <c r="E1112" s="33" t="s">
        <v>330</v>
      </c>
      <c r="F1112" s="34" t="s">
        <v>567</v>
      </c>
      <c r="G1112" s="34" t="s">
        <v>725</v>
      </c>
      <c r="H1112" s="5">
        <f t="shared" si="43"/>
        <v>-5450</v>
      </c>
      <c r="I1112" s="21">
        <f t="shared" si="44"/>
        <v>3.669724770642202</v>
      </c>
      <c r="K1112" s="2">
        <v>545</v>
      </c>
    </row>
    <row r="1113" spans="2:11" ht="12.75">
      <c r="B1113" s="119">
        <v>1000</v>
      </c>
      <c r="C1113" s="33" t="s">
        <v>728</v>
      </c>
      <c r="D1113" s="33" t="s">
        <v>441</v>
      </c>
      <c r="E1113" s="33" t="s">
        <v>330</v>
      </c>
      <c r="F1113" s="34" t="s">
        <v>567</v>
      </c>
      <c r="G1113" s="34" t="s">
        <v>179</v>
      </c>
      <c r="H1113" s="5">
        <f t="shared" si="43"/>
        <v>-6450</v>
      </c>
      <c r="I1113" s="21">
        <f t="shared" si="44"/>
        <v>1.834862385321101</v>
      </c>
      <c r="K1113" s="2">
        <v>545</v>
      </c>
    </row>
    <row r="1114" spans="2:11" ht="12.75">
      <c r="B1114" s="119">
        <v>3000</v>
      </c>
      <c r="C1114" s="33" t="s">
        <v>726</v>
      </c>
      <c r="D1114" s="33" t="s">
        <v>441</v>
      </c>
      <c r="E1114" s="33" t="s">
        <v>330</v>
      </c>
      <c r="F1114" s="34" t="s">
        <v>567</v>
      </c>
      <c r="G1114" s="34" t="s">
        <v>179</v>
      </c>
      <c r="H1114" s="5">
        <f t="shared" si="43"/>
        <v>-9450</v>
      </c>
      <c r="I1114" s="21">
        <f t="shared" si="44"/>
        <v>5.504587155963303</v>
      </c>
      <c r="K1114" s="2">
        <v>545</v>
      </c>
    </row>
    <row r="1115" spans="2:11" ht="12.75">
      <c r="B1115" s="119">
        <v>450</v>
      </c>
      <c r="C1115" s="107" t="s">
        <v>482</v>
      </c>
      <c r="D1115" s="33" t="s">
        <v>441</v>
      </c>
      <c r="E1115" s="33" t="s">
        <v>330</v>
      </c>
      <c r="F1115" s="34" t="s">
        <v>546</v>
      </c>
      <c r="G1115" s="34" t="s">
        <v>273</v>
      </c>
      <c r="H1115" s="5">
        <f t="shared" si="43"/>
        <v>-9900</v>
      </c>
      <c r="I1115" s="21">
        <f t="shared" si="44"/>
        <v>0.8256880733944955</v>
      </c>
      <c r="K1115" s="2">
        <v>545</v>
      </c>
    </row>
    <row r="1116" spans="2:11" ht="12.75">
      <c r="B1116" s="285">
        <v>1200</v>
      </c>
      <c r="C1116" s="32" t="s">
        <v>433</v>
      </c>
      <c r="D1116" s="32" t="s">
        <v>441</v>
      </c>
      <c r="E1116" s="32" t="s">
        <v>330</v>
      </c>
      <c r="F1116" s="30" t="s">
        <v>446</v>
      </c>
      <c r="G1116" s="30" t="s">
        <v>87</v>
      </c>
      <c r="H1116" s="5">
        <f t="shared" si="43"/>
        <v>-11100</v>
      </c>
      <c r="I1116" s="21">
        <f t="shared" si="44"/>
        <v>2.2018348623853212</v>
      </c>
      <c r="K1116" s="2">
        <v>545</v>
      </c>
    </row>
    <row r="1117" spans="2:11" ht="12.75">
      <c r="B1117" s="285">
        <v>1400</v>
      </c>
      <c r="C1117" s="32" t="s">
        <v>433</v>
      </c>
      <c r="D1117" s="32" t="s">
        <v>441</v>
      </c>
      <c r="E1117" s="32" t="s">
        <v>330</v>
      </c>
      <c r="F1117" s="30" t="s">
        <v>716</v>
      </c>
      <c r="G1117" s="30" t="s">
        <v>87</v>
      </c>
      <c r="H1117" s="5">
        <f t="shared" si="43"/>
        <v>-12500</v>
      </c>
      <c r="I1117" s="21">
        <f t="shared" si="44"/>
        <v>2.5688073394495414</v>
      </c>
      <c r="K1117" s="2">
        <v>545</v>
      </c>
    </row>
    <row r="1118" spans="2:11" ht="12.75">
      <c r="B1118" s="285">
        <v>350</v>
      </c>
      <c r="C1118" s="32" t="s">
        <v>482</v>
      </c>
      <c r="D1118" s="32" t="s">
        <v>441</v>
      </c>
      <c r="E1118" s="32" t="s">
        <v>330</v>
      </c>
      <c r="F1118" s="30" t="s">
        <v>716</v>
      </c>
      <c r="G1118" s="30" t="s">
        <v>87</v>
      </c>
      <c r="H1118" s="5">
        <f t="shared" si="43"/>
        <v>-12850</v>
      </c>
      <c r="I1118" s="21">
        <f t="shared" si="44"/>
        <v>0.6422018348623854</v>
      </c>
      <c r="K1118" s="2">
        <v>545</v>
      </c>
    </row>
    <row r="1119" spans="2:11" ht="12.75">
      <c r="B1119" s="285">
        <v>3600</v>
      </c>
      <c r="C1119" s="32" t="s">
        <v>717</v>
      </c>
      <c r="D1119" s="32" t="s">
        <v>441</v>
      </c>
      <c r="E1119" s="32" t="s">
        <v>330</v>
      </c>
      <c r="F1119" s="30" t="s">
        <v>459</v>
      </c>
      <c r="G1119" s="30" t="s">
        <v>87</v>
      </c>
      <c r="H1119" s="5">
        <f t="shared" si="43"/>
        <v>-16450</v>
      </c>
      <c r="I1119" s="21">
        <f t="shared" si="44"/>
        <v>6.605504587155964</v>
      </c>
      <c r="K1119" s="2">
        <v>545</v>
      </c>
    </row>
    <row r="1120" spans="2:11" ht="12.75">
      <c r="B1120" s="119">
        <v>1075</v>
      </c>
      <c r="C1120" s="32" t="s">
        <v>482</v>
      </c>
      <c r="D1120" s="32" t="s">
        <v>441</v>
      </c>
      <c r="E1120" s="32" t="s">
        <v>330</v>
      </c>
      <c r="F1120" s="30" t="s">
        <v>442</v>
      </c>
      <c r="G1120" s="30" t="s">
        <v>127</v>
      </c>
      <c r="H1120" s="5">
        <f t="shared" si="43"/>
        <v>-17525</v>
      </c>
      <c r="I1120" s="21">
        <f t="shared" si="44"/>
        <v>1.9724770642201834</v>
      </c>
      <c r="K1120" s="2">
        <v>545</v>
      </c>
    </row>
    <row r="1121" spans="2:11" ht="12.75">
      <c r="B1121" s="285">
        <v>400</v>
      </c>
      <c r="C1121" s="11" t="s">
        <v>482</v>
      </c>
      <c r="D1121" s="11" t="s">
        <v>441</v>
      </c>
      <c r="E1121" s="11" t="s">
        <v>330</v>
      </c>
      <c r="F1121" s="29" t="s">
        <v>451</v>
      </c>
      <c r="G1121" s="29" t="s">
        <v>197</v>
      </c>
      <c r="H1121" s="5">
        <f t="shared" si="43"/>
        <v>-17925</v>
      </c>
      <c r="I1121" s="21">
        <f t="shared" si="44"/>
        <v>0.7339449541284404</v>
      </c>
      <c r="K1121" s="2">
        <v>545</v>
      </c>
    </row>
    <row r="1122" spans="2:11" ht="12.75">
      <c r="B1122" s="285">
        <v>4300</v>
      </c>
      <c r="C1122" s="11" t="s">
        <v>720</v>
      </c>
      <c r="D1122" s="11" t="s">
        <v>441</v>
      </c>
      <c r="E1122" s="11" t="s">
        <v>330</v>
      </c>
      <c r="F1122" s="29" t="s">
        <v>548</v>
      </c>
      <c r="G1122" s="29" t="s">
        <v>289</v>
      </c>
      <c r="H1122" s="5">
        <f t="shared" si="43"/>
        <v>-22225</v>
      </c>
      <c r="I1122" s="21">
        <f t="shared" si="44"/>
        <v>7.889908256880734</v>
      </c>
      <c r="K1122" s="2">
        <v>545</v>
      </c>
    </row>
    <row r="1123" spans="2:11" ht="12.75">
      <c r="B1123" s="285">
        <v>125</v>
      </c>
      <c r="C1123" s="11" t="s">
        <v>721</v>
      </c>
      <c r="D1123" s="11" t="s">
        <v>441</v>
      </c>
      <c r="E1123" s="11" t="s">
        <v>330</v>
      </c>
      <c r="F1123" s="29" t="s">
        <v>548</v>
      </c>
      <c r="G1123" s="29" t="s">
        <v>289</v>
      </c>
      <c r="H1123" s="5">
        <f t="shared" si="43"/>
        <v>-22350</v>
      </c>
      <c r="I1123" s="21">
        <f t="shared" si="44"/>
        <v>0.22935779816513763</v>
      </c>
      <c r="K1123" s="2">
        <v>545</v>
      </c>
    </row>
    <row r="1124" spans="2:11" ht="12.75">
      <c r="B1124" s="285">
        <v>375</v>
      </c>
      <c r="C1124" s="11" t="s">
        <v>722</v>
      </c>
      <c r="D1124" s="11" t="s">
        <v>441</v>
      </c>
      <c r="E1124" s="11" t="s">
        <v>330</v>
      </c>
      <c r="F1124" s="29" t="s">
        <v>548</v>
      </c>
      <c r="G1124" s="29" t="s">
        <v>289</v>
      </c>
      <c r="H1124" s="5">
        <f t="shared" si="43"/>
        <v>-22725</v>
      </c>
      <c r="I1124" s="21">
        <f t="shared" si="44"/>
        <v>0.6880733944954128</v>
      </c>
      <c r="K1124" s="2">
        <v>545</v>
      </c>
    </row>
    <row r="1125" spans="1:11" s="44" customFormat="1" ht="12.75">
      <c r="A1125" s="10"/>
      <c r="B1125" s="289">
        <f>SUM(B1105:B1124)</f>
        <v>22725</v>
      </c>
      <c r="C1125" s="10"/>
      <c r="D1125" s="10"/>
      <c r="E1125" s="10"/>
      <c r="F1125" s="17"/>
      <c r="G1125" s="17"/>
      <c r="H1125" s="40">
        <v>0</v>
      </c>
      <c r="I1125" s="43">
        <f t="shared" si="44"/>
        <v>41.69724770642202</v>
      </c>
      <c r="K1125" s="2">
        <v>545</v>
      </c>
    </row>
    <row r="1126" spans="2:11" ht="12.75">
      <c r="B1126" s="285"/>
      <c r="C1126" s="11"/>
      <c r="D1126" s="11"/>
      <c r="E1126" s="11"/>
      <c r="F1126" s="29"/>
      <c r="G1126" s="29"/>
      <c r="H1126" s="5">
        <f t="shared" si="43"/>
        <v>0</v>
      </c>
      <c r="I1126" s="21">
        <f t="shared" si="44"/>
        <v>0</v>
      </c>
      <c r="K1126" s="2">
        <v>545</v>
      </c>
    </row>
    <row r="1127" spans="2:11" ht="12.75">
      <c r="B1127" s="285"/>
      <c r="C1127" s="11"/>
      <c r="D1127" s="11"/>
      <c r="E1127" s="11"/>
      <c r="F1127" s="29"/>
      <c r="G1127" s="29"/>
      <c r="H1127" s="5">
        <f t="shared" si="43"/>
        <v>0</v>
      </c>
      <c r="I1127" s="21">
        <f t="shared" si="44"/>
        <v>0</v>
      </c>
      <c r="K1127" s="2">
        <v>545</v>
      </c>
    </row>
    <row r="1128" spans="2:11" ht="12.75">
      <c r="B1128" s="285"/>
      <c r="C1128" s="11"/>
      <c r="D1128" s="11"/>
      <c r="E1128" s="11"/>
      <c r="F1128" s="29"/>
      <c r="G1128" s="29"/>
      <c r="H1128" s="5">
        <f t="shared" si="43"/>
        <v>0</v>
      </c>
      <c r="I1128" s="21">
        <f t="shared" si="44"/>
        <v>0</v>
      </c>
      <c r="K1128" s="2">
        <v>545</v>
      </c>
    </row>
    <row r="1129" spans="2:11" ht="12.75">
      <c r="B1129" s="193">
        <v>120000</v>
      </c>
      <c r="C1129" s="113" t="s">
        <v>724</v>
      </c>
      <c r="D1129" s="33" t="s">
        <v>441</v>
      </c>
      <c r="E1129" s="33" t="s">
        <v>330</v>
      </c>
      <c r="F1129" s="34" t="s">
        <v>591</v>
      </c>
      <c r="G1129" s="34" t="s">
        <v>273</v>
      </c>
      <c r="H1129" s="5">
        <f t="shared" si="43"/>
        <v>-120000</v>
      </c>
      <c r="I1129" s="21">
        <f t="shared" si="44"/>
        <v>220.1834862385321</v>
      </c>
      <c r="K1129" s="2">
        <v>545</v>
      </c>
    </row>
    <row r="1130" spans="2:11" ht="12.75">
      <c r="B1130" s="283">
        <v>12000</v>
      </c>
      <c r="C1130" s="11" t="s">
        <v>719</v>
      </c>
      <c r="D1130" s="11" t="s">
        <v>441</v>
      </c>
      <c r="E1130" s="11" t="s">
        <v>330</v>
      </c>
      <c r="F1130" s="29" t="s">
        <v>550</v>
      </c>
      <c r="G1130" s="29" t="s">
        <v>282</v>
      </c>
      <c r="H1130" s="5">
        <f t="shared" si="43"/>
        <v>-132000</v>
      </c>
      <c r="I1130" s="21">
        <f t="shared" si="44"/>
        <v>22.01834862385321</v>
      </c>
      <c r="K1130" s="2">
        <v>545</v>
      </c>
    </row>
    <row r="1131" spans="2:11" ht="12.75">
      <c r="B1131" s="283">
        <v>10000</v>
      </c>
      <c r="C1131" s="11" t="s">
        <v>723</v>
      </c>
      <c r="D1131" s="11" t="s">
        <v>441</v>
      </c>
      <c r="E1131" s="11" t="s">
        <v>330</v>
      </c>
      <c r="F1131" s="29" t="s">
        <v>566</v>
      </c>
      <c r="G1131" s="29" t="s">
        <v>282</v>
      </c>
      <c r="H1131" s="5">
        <f t="shared" si="43"/>
        <v>-142000</v>
      </c>
      <c r="I1131" s="21">
        <f t="shared" si="44"/>
        <v>18.34862385321101</v>
      </c>
      <c r="K1131" s="2">
        <v>545</v>
      </c>
    </row>
    <row r="1132" spans="2:11" ht="12.75">
      <c r="B1132" s="283">
        <v>2000</v>
      </c>
      <c r="C1132" s="11" t="s">
        <v>718</v>
      </c>
      <c r="D1132" s="11" t="s">
        <v>441</v>
      </c>
      <c r="E1132" s="11" t="s">
        <v>330</v>
      </c>
      <c r="F1132" s="29" t="s">
        <v>566</v>
      </c>
      <c r="G1132" s="29" t="s">
        <v>282</v>
      </c>
      <c r="H1132" s="5">
        <f t="shared" si="43"/>
        <v>-144000</v>
      </c>
      <c r="I1132" s="21">
        <f t="shared" si="44"/>
        <v>3.669724770642202</v>
      </c>
      <c r="K1132" s="2">
        <v>545</v>
      </c>
    </row>
    <row r="1133" spans="1:11" s="44" customFormat="1" ht="12.75">
      <c r="A1133" s="10"/>
      <c r="B1133" s="290">
        <f>SUM(B1129:B1132)</f>
        <v>144000</v>
      </c>
      <c r="C1133" s="10" t="s">
        <v>957</v>
      </c>
      <c r="D1133" s="10"/>
      <c r="E1133" s="10"/>
      <c r="F1133" s="17"/>
      <c r="G1133" s="17"/>
      <c r="H1133" s="40">
        <v>0</v>
      </c>
      <c r="I1133" s="43">
        <f t="shared" si="44"/>
        <v>264.2201834862385</v>
      </c>
      <c r="K1133" s="2">
        <v>545</v>
      </c>
    </row>
    <row r="1134" spans="1:11" s="14" customFormat="1" ht="12.75">
      <c r="A1134" s="11"/>
      <c r="B1134" s="119"/>
      <c r="C1134" s="11"/>
      <c r="D1134" s="11"/>
      <c r="E1134" s="11"/>
      <c r="F1134" s="29"/>
      <c r="G1134" s="29"/>
      <c r="H1134" s="28">
        <v>0</v>
      </c>
      <c r="I1134" s="38">
        <f t="shared" si="44"/>
        <v>0</v>
      </c>
      <c r="K1134" s="2">
        <v>545</v>
      </c>
    </row>
    <row r="1135" spans="2:11" ht="12.75">
      <c r="B1135" s="63"/>
      <c r="H1135" s="5">
        <f t="shared" si="43"/>
        <v>0</v>
      </c>
      <c r="I1135" s="21">
        <f t="shared" si="44"/>
        <v>0</v>
      </c>
      <c r="K1135" s="2">
        <v>545</v>
      </c>
    </row>
    <row r="1136" spans="2:11" ht="12.75">
      <c r="B1136" s="63"/>
      <c r="H1136" s="5">
        <f t="shared" si="43"/>
        <v>0</v>
      </c>
      <c r="I1136" s="21">
        <f t="shared" si="44"/>
        <v>0</v>
      </c>
      <c r="K1136" s="2">
        <v>545</v>
      </c>
    </row>
    <row r="1137" spans="2:11" ht="12.75">
      <c r="B1137" s="285">
        <v>125000</v>
      </c>
      <c r="C1137" s="11" t="s">
        <v>709</v>
      </c>
      <c r="D1137" s="11" t="s">
        <v>441</v>
      </c>
      <c r="E1137" s="11" t="s">
        <v>710</v>
      </c>
      <c r="F1137" s="30" t="s">
        <v>565</v>
      </c>
      <c r="G1137" s="29" t="s">
        <v>197</v>
      </c>
      <c r="H1137" s="5">
        <f t="shared" si="43"/>
        <v>-125000</v>
      </c>
      <c r="I1137" s="21">
        <f t="shared" si="44"/>
        <v>229.3577981651376</v>
      </c>
      <c r="K1137" s="2">
        <v>545</v>
      </c>
    </row>
    <row r="1138" spans="1:11" s="44" customFormat="1" ht="12.75">
      <c r="A1138" s="10"/>
      <c r="B1138" s="289">
        <v>125000</v>
      </c>
      <c r="C1138" s="10" t="s">
        <v>709</v>
      </c>
      <c r="D1138" s="10"/>
      <c r="E1138" s="10"/>
      <c r="F1138" s="17"/>
      <c r="G1138" s="17"/>
      <c r="H1138" s="40">
        <v>0</v>
      </c>
      <c r="I1138" s="43">
        <f t="shared" si="44"/>
        <v>229.3577981651376</v>
      </c>
      <c r="K1138" s="2">
        <v>545</v>
      </c>
    </row>
    <row r="1139" spans="2:11" ht="12.75">
      <c r="B1139" s="63"/>
      <c r="H1139" s="5">
        <f t="shared" si="43"/>
        <v>0</v>
      </c>
      <c r="I1139" s="21">
        <f t="shared" si="44"/>
        <v>0</v>
      </c>
      <c r="K1139" s="2">
        <v>545</v>
      </c>
    </row>
    <row r="1140" spans="2:11" ht="12.75">
      <c r="B1140" s="63"/>
      <c r="H1140" s="5">
        <f t="shared" si="43"/>
        <v>0</v>
      </c>
      <c r="I1140" s="21">
        <f t="shared" si="44"/>
        <v>0</v>
      </c>
      <c r="K1140" s="2">
        <v>545</v>
      </c>
    </row>
    <row r="1141" spans="2:11" ht="12.75">
      <c r="B1141" s="63"/>
      <c r="H1141" s="5">
        <f t="shared" si="43"/>
        <v>0</v>
      </c>
      <c r="I1141" s="21">
        <f t="shared" si="44"/>
        <v>0</v>
      </c>
      <c r="K1141" s="2">
        <v>545</v>
      </c>
    </row>
    <row r="1142" spans="2:11" ht="12.75">
      <c r="B1142" s="63"/>
      <c r="H1142" s="5">
        <f t="shared" si="43"/>
        <v>0</v>
      </c>
      <c r="I1142" s="21">
        <f t="shared" si="44"/>
        <v>0</v>
      </c>
      <c r="K1142" s="2">
        <v>545</v>
      </c>
    </row>
    <row r="1143" spans="2:11" ht="12.75">
      <c r="B1143" s="63">
        <v>200000</v>
      </c>
      <c r="C1143" s="1" t="s">
        <v>463</v>
      </c>
      <c r="D1143" s="1" t="s">
        <v>441</v>
      </c>
      <c r="E1143" s="1" t="s">
        <v>464</v>
      </c>
      <c r="F1143" s="26" t="s">
        <v>537</v>
      </c>
      <c r="G1143" s="26" t="s">
        <v>229</v>
      </c>
      <c r="H1143" s="5">
        <f t="shared" si="43"/>
        <v>-200000</v>
      </c>
      <c r="I1143" s="21">
        <f t="shared" si="44"/>
        <v>366.9724770642202</v>
      </c>
      <c r="K1143" s="2">
        <v>545</v>
      </c>
    </row>
    <row r="1144" spans="2:11" ht="12.75">
      <c r="B1144" s="63">
        <v>160000</v>
      </c>
      <c r="C1144" s="1" t="s">
        <v>445</v>
      </c>
      <c r="D1144" s="1" t="s">
        <v>441</v>
      </c>
      <c r="E1144" s="1" t="s">
        <v>465</v>
      </c>
      <c r="F1144" s="26" t="s">
        <v>537</v>
      </c>
      <c r="G1144" s="26" t="s">
        <v>229</v>
      </c>
      <c r="H1144" s="5">
        <f t="shared" si="43"/>
        <v>-360000</v>
      </c>
      <c r="I1144" s="21">
        <f t="shared" si="44"/>
        <v>293.57798165137615</v>
      </c>
      <c r="K1144" s="2">
        <v>545</v>
      </c>
    </row>
    <row r="1145" spans="1:11" s="44" customFormat="1" ht="12.75">
      <c r="A1145" s="10"/>
      <c r="B1145" s="121">
        <f>SUM(B1143:B1144)</f>
        <v>360000</v>
      </c>
      <c r="C1145" s="10" t="s">
        <v>466</v>
      </c>
      <c r="D1145" s="10"/>
      <c r="E1145" s="10"/>
      <c r="F1145" s="17"/>
      <c r="G1145" s="17"/>
      <c r="H1145" s="40">
        <v>0</v>
      </c>
      <c r="I1145" s="43">
        <f t="shared" si="44"/>
        <v>660.5504587155963</v>
      </c>
      <c r="K1145" s="2">
        <v>545</v>
      </c>
    </row>
    <row r="1146" spans="8:11" ht="12.75">
      <c r="H1146" s="5">
        <f t="shared" si="43"/>
        <v>0</v>
      </c>
      <c r="I1146" s="21">
        <f t="shared" si="44"/>
        <v>0</v>
      </c>
      <c r="K1146" s="2">
        <v>545</v>
      </c>
    </row>
    <row r="1147" spans="8:11" ht="12.75">
      <c r="H1147" s="5">
        <f t="shared" si="43"/>
        <v>0</v>
      </c>
      <c r="I1147" s="21">
        <f t="shared" si="44"/>
        <v>0</v>
      </c>
      <c r="K1147" s="2">
        <v>545</v>
      </c>
    </row>
    <row r="1148" ht="12.75">
      <c r="K1148" s="2">
        <v>545</v>
      </c>
    </row>
    <row r="1149" ht="12.75">
      <c r="K1149" s="2">
        <v>545</v>
      </c>
    </row>
    <row r="1150" ht="12.75">
      <c r="K1150" s="2">
        <v>545</v>
      </c>
    </row>
    <row r="1151" spans="4:11" ht="12.75">
      <c r="D1151" s="11"/>
      <c r="H1151" s="5">
        <f>H1150-B1151</f>
        <v>0</v>
      </c>
      <c r="I1151" s="21">
        <f aca="true" t="shared" si="45" ref="I1151:I1214">+B1151/K1151</f>
        <v>0</v>
      </c>
      <c r="K1151" s="2">
        <v>545</v>
      </c>
    </row>
    <row r="1152" spans="1:11" s="74" customFormat="1" ht="13.5" thickBot="1">
      <c r="A1152" s="70"/>
      <c r="B1152" s="115">
        <f>+B1193+B1199+B1251+B1256+B1330+B1387+B1399+B1404</f>
        <v>1672890</v>
      </c>
      <c r="C1152" s="116"/>
      <c r="D1152" s="69" t="s">
        <v>468</v>
      </c>
      <c r="E1152" s="116" t="s">
        <v>738</v>
      </c>
      <c r="F1152" s="117"/>
      <c r="G1152" s="118"/>
      <c r="H1152" s="72"/>
      <c r="I1152" s="73">
        <f t="shared" si="45"/>
        <v>3069.5229357798166</v>
      </c>
      <c r="K1152" s="2">
        <v>545</v>
      </c>
    </row>
    <row r="1153" spans="2:11" ht="12.75">
      <c r="B1153" s="31"/>
      <c r="C1153" s="32"/>
      <c r="D1153" s="11"/>
      <c r="E1153" s="32"/>
      <c r="G1153" s="30"/>
      <c r="H1153" s="5">
        <v>0</v>
      </c>
      <c r="I1153" s="21">
        <f t="shared" si="45"/>
        <v>0</v>
      </c>
      <c r="K1153" s="2">
        <v>545</v>
      </c>
    </row>
    <row r="1154" spans="2:11" ht="12.75">
      <c r="B1154" s="31"/>
      <c r="C1154" s="32"/>
      <c r="D1154" s="11"/>
      <c r="E1154" s="32"/>
      <c r="G1154" s="30"/>
      <c r="H1154" s="5">
        <f aca="true" t="shared" si="46" ref="H1154:H1217">H1153-B1154</f>
        <v>0</v>
      </c>
      <c r="I1154" s="21">
        <f t="shared" si="45"/>
        <v>0</v>
      </c>
      <c r="K1154" s="2">
        <v>545</v>
      </c>
    </row>
    <row r="1155" spans="2:11" ht="12.75">
      <c r="B1155" s="31"/>
      <c r="C1155" s="32"/>
      <c r="D1155" s="11"/>
      <c r="E1155" s="32"/>
      <c r="G1155" s="30"/>
      <c r="H1155" s="5">
        <f t="shared" si="46"/>
        <v>0</v>
      </c>
      <c r="I1155" s="21">
        <f t="shared" si="45"/>
        <v>0</v>
      </c>
      <c r="K1155" s="2">
        <v>545</v>
      </c>
    </row>
    <row r="1156" spans="2:11" ht="12.75">
      <c r="B1156" s="119">
        <v>5000</v>
      </c>
      <c r="C1156" s="11" t="s">
        <v>69</v>
      </c>
      <c r="D1156" s="11" t="s">
        <v>469</v>
      </c>
      <c r="E1156" s="32" t="s">
        <v>472</v>
      </c>
      <c r="F1156" s="26" t="s">
        <v>495</v>
      </c>
      <c r="G1156" s="30" t="s">
        <v>82</v>
      </c>
      <c r="H1156" s="5">
        <f t="shared" si="46"/>
        <v>-5000</v>
      </c>
      <c r="I1156" s="21">
        <f t="shared" si="45"/>
        <v>9.174311926605505</v>
      </c>
      <c r="K1156" s="2">
        <v>545</v>
      </c>
    </row>
    <row r="1157" spans="2:11" ht="12.75">
      <c r="B1157" s="63">
        <v>2500</v>
      </c>
      <c r="C1157" s="11" t="s">
        <v>69</v>
      </c>
      <c r="D1157" s="1" t="s">
        <v>469</v>
      </c>
      <c r="E1157" s="1" t="s">
        <v>472</v>
      </c>
      <c r="F1157" s="26" t="s">
        <v>739</v>
      </c>
      <c r="G1157" s="26" t="s">
        <v>86</v>
      </c>
      <c r="H1157" s="5">
        <f t="shared" si="46"/>
        <v>-7500</v>
      </c>
      <c r="I1157" s="21">
        <f t="shared" si="45"/>
        <v>4.587155963302752</v>
      </c>
      <c r="K1157" s="2">
        <v>545</v>
      </c>
    </row>
    <row r="1158" spans="1:11" s="14" customFormat="1" ht="12.75">
      <c r="A1158" s="11"/>
      <c r="B1158" s="63">
        <v>5000</v>
      </c>
      <c r="C1158" s="11" t="s">
        <v>69</v>
      </c>
      <c r="D1158" s="1" t="s">
        <v>469</v>
      </c>
      <c r="E1158" s="1" t="s">
        <v>472</v>
      </c>
      <c r="F1158" s="46" t="s">
        <v>740</v>
      </c>
      <c r="G1158" s="26" t="s">
        <v>87</v>
      </c>
      <c r="H1158" s="5">
        <f t="shared" si="46"/>
        <v>-12500</v>
      </c>
      <c r="I1158" s="38">
        <f t="shared" si="45"/>
        <v>9.174311926605505</v>
      </c>
      <c r="K1158" s="2">
        <v>545</v>
      </c>
    </row>
    <row r="1159" spans="2:11" ht="12.75">
      <c r="B1159" s="63">
        <v>5000</v>
      </c>
      <c r="C1159" s="11" t="s">
        <v>69</v>
      </c>
      <c r="D1159" s="1" t="s">
        <v>469</v>
      </c>
      <c r="E1159" s="1" t="s">
        <v>472</v>
      </c>
      <c r="F1159" s="26" t="s">
        <v>741</v>
      </c>
      <c r="G1159" s="26" t="s">
        <v>103</v>
      </c>
      <c r="H1159" s="5">
        <f t="shared" si="46"/>
        <v>-17500</v>
      </c>
      <c r="I1159" s="21">
        <f t="shared" si="45"/>
        <v>9.174311926605505</v>
      </c>
      <c r="K1159" s="2">
        <v>545</v>
      </c>
    </row>
    <row r="1160" spans="2:11" ht="12.75">
      <c r="B1160" s="63">
        <v>5000</v>
      </c>
      <c r="C1160" s="11" t="s">
        <v>69</v>
      </c>
      <c r="D1160" s="1" t="s">
        <v>469</v>
      </c>
      <c r="E1160" s="1" t="s">
        <v>472</v>
      </c>
      <c r="F1160" s="46" t="s">
        <v>742</v>
      </c>
      <c r="G1160" s="26" t="s">
        <v>106</v>
      </c>
      <c r="H1160" s="5">
        <f t="shared" si="46"/>
        <v>-22500</v>
      </c>
      <c r="I1160" s="21">
        <f t="shared" si="45"/>
        <v>9.174311926605505</v>
      </c>
      <c r="K1160" s="2">
        <v>545</v>
      </c>
    </row>
    <row r="1161" spans="2:11" ht="12.75">
      <c r="B1161" s="63">
        <v>2500</v>
      </c>
      <c r="C1161" s="11" t="s">
        <v>69</v>
      </c>
      <c r="D1161" s="1" t="s">
        <v>469</v>
      </c>
      <c r="E1161" s="1" t="s">
        <v>472</v>
      </c>
      <c r="F1161" s="26" t="s">
        <v>579</v>
      </c>
      <c r="G1161" s="26" t="s">
        <v>127</v>
      </c>
      <c r="H1161" s="5">
        <f t="shared" si="46"/>
        <v>-25000</v>
      </c>
      <c r="I1161" s="21">
        <f t="shared" si="45"/>
        <v>4.587155963302752</v>
      </c>
      <c r="K1161" s="2">
        <v>545</v>
      </c>
    </row>
    <row r="1162" spans="2:12" ht="12.75">
      <c r="B1162" s="63">
        <v>2500</v>
      </c>
      <c r="C1162" s="11" t="s">
        <v>69</v>
      </c>
      <c r="D1162" s="1" t="s">
        <v>469</v>
      </c>
      <c r="E1162" s="1" t="s">
        <v>472</v>
      </c>
      <c r="F1162" s="26" t="s">
        <v>743</v>
      </c>
      <c r="G1162" s="26" t="s">
        <v>98</v>
      </c>
      <c r="H1162" s="5">
        <f t="shared" si="46"/>
        <v>-27500</v>
      </c>
      <c r="I1162" s="21">
        <f t="shared" si="45"/>
        <v>4.587155963302752</v>
      </c>
      <c r="J1162" s="35"/>
      <c r="K1162" s="2">
        <v>545</v>
      </c>
      <c r="L1162" s="37">
        <v>500</v>
      </c>
    </row>
    <row r="1163" spans="2:11" ht="12.75">
      <c r="B1163" s="63">
        <v>5000</v>
      </c>
      <c r="C1163" s="11" t="s">
        <v>69</v>
      </c>
      <c r="D1163" s="1" t="s">
        <v>469</v>
      </c>
      <c r="E1163" s="1" t="s">
        <v>472</v>
      </c>
      <c r="F1163" s="26" t="s">
        <v>744</v>
      </c>
      <c r="G1163" s="26" t="s">
        <v>229</v>
      </c>
      <c r="H1163" s="5">
        <f t="shared" si="46"/>
        <v>-32500</v>
      </c>
      <c r="I1163" s="21">
        <f t="shared" si="45"/>
        <v>9.174311926605505</v>
      </c>
      <c r="K1163" s="2">
        <v>545</v>
      </c>
    </row>
    <row r="1164" spans="2:11" ht="12.75">
      <c r="B1164" s="63">
        <v>5000</v>
      </c>
      <c r="C1164" s="11" t="s">
        <v>69</v>
      </c>
      <c r="D1164" s="1" t="s">
        <v>469</v>
      </c>
      <c r="E1164" s="1" t="s">
        <v>472</v>
      </c>
      <c r="F1164" s="26" t="s">
        <v>745</v>
      </c>
      <c r="G1164" s="26" t="s">
        <v>151</v>
      </c>
      <c r="H1164" s="5">
        <f t="shared" si="46"/>
        <v>-37500</v>
      </c>
      <c r="I1164" s="21">
        <f t="shared" si="45"/>
        <v>9.174311926605505</v>
      </c>
      <c r="K1164" s="2">
        <v>545</v>
      </c>
    </row>
    <row r="1165" spans="2:11" ht="12.75">
      <c r="B1165" s="63">
        <v>5000</v>
      </c>
      <c r="C1165" s="11" t="s">
        <v>69</v>
      </c>
      <c r="D1165" s="1" t="s">
        <v>469</v>
      </c>
      <c r="E1165" s="1" t="s">
        <v>472</v>
      </c>
      <c r="F1165" s="26" t="s">
        <v>746</v>
      </c>
      <c r="G1165" s="26" t="s">
        <v>156</v>
      </c>
      <c r="H1165" s="5">
        <f t="shared" si="46"/>
        <v>-42500</v>
      </c>
      <c r="I1165" s="21">
        <f t="shared" si="45"/>
        <v>9.174311926605505</v>
      </c>
      <c r="K1165" s="2">
        <v>545</v>
      </c>
    </row>
    <row r="1166" spans="2:11" ht="12.75">
      <c r="B1166" s="63">
        <v>2500</v>
      </c>
      <c r="C1166" s="11" t="s">
        <v>69</v>
      </c>
      <c r="D1166" s="1" t="s">
        <v>469</v>
      </c>
      <c r="E1166" s="1" t="s">
        <v>569</v>
      </c>
      <c r="F1166" s="26" t="s">
        <v>747</v>
      </c>
      <c r="G1166" s="26" t="s">
        <v>156</v>
      </c>
      <c r="H1166" s="5">
        <f t="shared" si="46"/>
        <v>-45000</v>
      </c>
      <c r="I1166" s="21">
        <f t="shared" si="45"/>
        <v>4.587155963302752</v>
      </c>
      <c r="K1166" s="2">
        <v>545</v>
      </c>
    </row>
    <row r="1167" spans="2:11" ht="12.75">
      <c r="B1167" s="63">
        <v>2500</v>
      </c>
      <c r="C1167" s="11" t="s">
        <v>69</v>
      </c>
      <c r="D1167" s="1" t="s">
        <v>469</v>
      </c>
      <c r="E1167" s="1" t="s">
        <v>472</v>
      </c>
      <c r="F1167" s="46" t="s">
        <v>748</v>
      </c>
      <c r="G1167" s="26" t="s">
        <v>178</v>
      </c>
      <c r="H1167" s="5">
        <f t="shared" si="46"/>
        <v>-47500</v>
      </c>
      <c r="I1167" s="21">
        <f t="shared" si="45"/>
        <v>4.587155963302752</v>
      </c>
      <c r="K1167" s="2">
        <v>545</v>
      </c>
    </row>
    <row r="1168" spans="2:11" ht="12.75">
      <c r="B1168" s="119">
        <v>7500</v>
      </c>
      <c r="C1168" s="11" t="s">
        <v>69</v>
      </c>
      <c r="D1168" s="11" t="s">
        <v>469</v>
      </c>
      <c r="E1168" s="11" t="s">
        <v>472</v>
      </c>
      <c r="F1168" s="47" t="s">
        <v>749</v>
      </c>
      <c r="G1168" s="29" t="s">
        <v>179</v>
      </c>
      <c r="H1168" s="5">
        <f t="shared" si="46"/>
        <v>-55000</v>
      </c>
      <c r="I1168" s="21">
        <f t="shared" si="45"/>
        <v>13.761467889908257</v>
      </c>
      <c r="K1168" s="2">
        <v>545</v>
      </c>
    </row>
    <row r="1169" spans="2:11" ht="12.75">
      <c r="B1169" s="63">
        <v>2500</v>
      </c>
      <c r="C1169" s="11" t="s">
        <v>69</v>
      </c>
      <c r="D1169" s="1" t="s">
        <v>469</v>
      </c>
      <c r="E1169" s="1" t="s">
        <v>569</v>
      </c>
      <c r="F1169" s="26" t="s">
        <v>750</v>
      </c>
      <c r="G1169" s="26" t="s">
        <v>179</v>
      </c>
      <c r="H1169" s="5">
        <f t="shared" si="46"/>
        <v>-57500</v>
      </c>
      <c r="I1169" s="21">
        <f t="shared" si="45"/>
        <v>4.587155963302752</v>
      </c>
      <c r="K1169" s="2">
        <v>545</v>
      </c>
    </row>
    <row r="1170" spans="2:11" ht="12.75">
      <c r="B1170" s="63">
        <v>2500</v>
      </c>
      <c r="C1170" s="11" t="s">
        <v>69</v>
      </c>
      <c r="D1170" s="1" t="s">
        <v>469</v>
      </c>
      <c r="E1170" s="1" t="s">
        <v>472</v>
      </c>
      <c r="F1170" s="26" t="s">
        <v>751</v>
      </c>
      <c r="G1170" s="26" t="s">
        <v>189</v>
      </c>
      <c r="H1170" s="5">
        <f t="shared" si="46"/>
        <v>-60000</v>
      </c>
      <c r="I1170" s="21">
        <f t="shared" si="45"/>
        <v>4.587155963302752</v>
      </c>
      <c r="K1170" s="2">
        <v>545</v>
      </c>
    </row>
    <row r="1171" spans="2:11" ht="12.75">
      <c r="B1171" s="63">
        <v>2500</v>
      </c>
      <c r="C1171" s="11" t="s">
        <v>69</v>
      </c>
      <c r="D1171" s="1" t="s">
        <v>469</v>
      </c>
      <c r="E1171" s="1" t="s">
        <v>569</v>
      </c>
      <c r="F1171" s="26" t="s">
        <v>752</v>
      </c>
      <c r="G1171" s="26" t="s">
        <v>189</v>
      </c>
      <c r="H1171" s="5">
        <f t="shared" si="46"/>
        <v>-62500</v>
      </c>
      <c r="I1171" s="21">
        <f t="shared" si="45"/>
        <v>4.587155963302752</v>
      </c>
      <c r="K1171" s="2">
        <v>545</v>
      </c>
    </row>
    <row r="1172" spans="2:11" ht="12.75">
      <c r="B1172" s="63">
        <v>5000</v>
      </c>
      <c r="C1172" s="11" t="s">
        <v>69</v>
      </c>
      <c r="D1172" s="1" t="s">
        <v>469</v>
      </c>
      <c r="E1172" s="1" t="s">
        <v>472</v>
      </c>
      <c r="F1172" s="46" t="s">
        <v>753</v>
      </c>
      <c r="G1172" s="26" t="s">
        <v>192</v>
      </c>
      <c r="H1172" s="5">
        <f t="shared" si="46"/>
        <v>-67500</v>
      </c>
      <c r="I1172" s="21">
        <f t="shared" si="45"/>
        <v>9.174311926605505</v>
      </c>
      <c r="K1172" s="2">
        <v>545</v>
      </c>
    </row>
    <row r="1173" spans="2:11" ht="12.75">
      <c r="B1173" s="63">
        <v>2500</v>
      </c>
      <c r="C1173" s="11" t="s">
        <v>69</v>
      </c>
      <c r="D1173" s="1" t="s">
        <v>469</v>
      </c>
      <c r="E1173" s="1" t="s">
        <v>569</v>
      </c>
      <c r="F1173" s="46" t="s">
        <v>754</v>
      </c>
      <c r="G1173" s="26" t="s">
        <v>194</v>
      </c>
      <c r="H1173" s="5">
        <f t="shared" si="46"/>
        <v>-70000</v>
      </c>
      <c r="I1173" s="21">
        <f t="shared" si="45"/>
        <v>4.587155963302752</v>
      </c>
      <c r="K1173" s="2">
        <v>545</v>
      </c>
    </row>
    <row r="1174" spans="2:11" ht="12.75">
      <c r="B1174" s="63">
        <v>2500</v>
      </c>
      <c r="C1174" s="11" t="s">
        <v>69</v>
      </c>
      <c r="D1174" s="1" t="s">
        <v>469</v>
      </c>
      <c r="E1174" s="1" t="s">
        <v>472</v>
      </c>
      <c r="F1174" s="26" t="s">
        <v>570</v>
      </c>
      <c r="G1174" s="26" t="s">
        <v>194</v>
      </c>
      <c r="H1174" s="5">
        <f t="shared" si="46"/>
        <v>-72500</v>
      </c>
      <c r="I1174" s="21">
        <f t="shared" si="45"/>
        <v>4.587155963302752</v>
      </c>
      <c r="K1174" s="2">
        <v>545</v>
      </c>
    </row>
    <row r="1175" spans="2:11" ht="12.75">
      <c r="B1175" s="63">
        <v>5000</v>
      </c>
      <c r="C1175" s="11" t="s">
        <v>69</v>
      </c>
      <c r="D1175" s="1" t="s">
        <v>469</v>
      </c>
      <c r="E1175" s="1" t="s">
        <v>472</v>
      </c>
      <c r="F1175" s="46" t="s">
        <v>755</v>
      </c>
      <c r="G1175" s="26" t="s">
        <v>197</v>
      </c>
      <c r="H1175" s="5">
        <f t="shared" si="46"/>
        <v>-77500</v>
      </c>
      <c r="I1175" s="21">
        <f t="shared" si="45"/>
        <v>9.174311926605505</v>
      </c>
      <c r="K1175" s="2">
        <v>545</v>
      </c>
    </row>
    <row r="1176" spans="2:11" ht="12.75">
      <c r="B1176" s="63">
        <v>5000</v>
      </c>
      <c r="C1176" s="11" t="s">
        <v>69</v>
      </c>
      <c r="D1176" s="1" t="s">
        <v>469</v>
      </c>
      <c r="E1176" s="1" t="s">
        <v>569</v>
      </c>
      <c r="F1176" s="46" t="s">
        <v>584</v>
      </c>
      <c r="G1176" s="26" t="s">
        <v>197</v>
      </c>
      <c r="H1176" s="5">
        <f t="shared" si="46"/>
        <v>-82500</v>
      </c>
      <c r="I1176" s="21">
        <f t="shared" si="45"/>
        <v>9.174311926605505</v>
      </c>
      <c r="K1176" s="2">
        <v>545</v>
      </c>
    </row>
    <row r="1177" spans="2:11" ht="12.75">
      <c r="B1177" s="63">
        <v>5000</v>
      </c>
      <c r="C1177" s="11" t="s">
        <v>69</v>
      </c>
      <c r="D1177" s="1" t="s">
        <v>469</v>
      </c>
      <c r="E1177" s="1" t="s">
        <v>472</v>
      </c>
      <c r="F1177" s="26" t="s">
        <v>756</v>
      </c>
      <c r="G1177" s="26" t="s">
        <v>282</v>
      </c>
      <c r="H1177" s="5">
        <f t="shared" si="46"/>
        <v>-87500</v>
      </c>
      <c r="I1177" s="21">
        <f t="shared" si="45"/>
        <v>9.174311926605505</v>
      </c>
      <c r="K1177" s="2">
        <v>545</v>
      </c>
    </row>
    <row r="1178" spans="2:11" ht="12.75">
      <c r="B1178" s="63">
        <v>5000</v>
      </c>
      <c r="C1178" s="11" t="s">
        <v>69</v>
      </c>
      <c r="D1178" s="1" t="s">
        <v>469</v>
      </c>
      <c r="E1178" s="1" t="s">
        <v>472</v>
      </c>
      <c r="F1178" s="26" t="s">
        <v>757</v>
      </c>
      <c r="G1178" s="26" t="s">
        <v>286</v>
      </c>
      <c r="H1178" s="5">
        <f t="shared" si="46"/>
        <v>-92500</v>
      </c>
      <c r="I1178" s="21">
        <f t="shared" si="45"/>
        <v>9.174311926605505</v>
      </c>
      <c r="K1178" s="2">
        <v>545</v>
      </c>
    </row>
    <row r="1179" spans="2:11" ht="12.75">
      <c r="B1179" s="63">
        <v>2500</v>
      </c>
      <c r="C1179" s="11" t="s">
        <v>69</v>
      </c>
      <c r="D1179" s="1" t="s">
        <v>469</v>
      </c>
      <c r="E1179" s="1" t="s">
        <v>569</v>
      </c>
      <c r="F1179" s="26" t="s">
        <v>758</v>
      </c>
      <c r="G1179" s="26" t="s">
        <v>286</v>
      </c>
      <c r="H1179" s="5">
        <f t="shared" si="46"/>
        <v>-95000</v>
      </c>
      <c r="I1179" s="21">
        <f t="shared" si="45"/>
        <v>4.587155963302752</v>
      </c>
      <c r="K1179" s="2">
        <v>545</v>
      </c>
    </row>
    <row r="1180" spans="2:11" ht="12.75">
      <c r="B1180" s="119">
        <v>7500</v>
      </c>
      <c r="C1180" s="11" t="s">
        <v>69</v>
      </c>
      <c r="D1180" s="11" t="s">
        <v>469</v>
      </c>
      <c r="E1180" s="11" t="s">
        <v>472</v>
      </c>
      <c r="F1180" s="47" t="s">
        <v>759</v>
      </c>
      <c r="G1180" s="29" t="s">
        <v>289</v>
      </c>
      <c r="H1180" s="5">
        <f t="shared" si="46"/>
        <v>-102500</v>
      </c>
      <c r="I1180" s="21">
        <f t="shared" si="45"/>
        <v>13.761467889908257</v>
      </c>
      <c r="K1180" s="2">
        <v>545</v>
      </c>
    </row>
    <row r="1181" spans="2:11" ht="12.75">
      <c r="B1181" s="120">
        <v>5000</v>
      </c>
      <c r="C1181" s="11" t="s">
        <v>69</v>
      </c>
      <c r="D1181" s="1" t="s">
        <v>469</v>
      </c>
      <c r="E1181" s="1" t="s">
        <v>569</v>
      </c>
      <c r="F1181" s="46" t="s">
        <v>760</v>
      </c>
      <c r="G1181" s="26" t="s">
        <v>289</v>
      </c>
      <c r="H1181" s="5">
        <f t="shared" si="46"/>
        <v>-107500</v>
      </c>
      <c r="I1181" s="21">
        <f t="shared" si="45"/>
        <v>9.174311926605505</v>
      </c>
      <c r="K1181" s="2">
        <v>545</v>
      </c>
    </row>
    <row r="1182" spans="2:11" ht="12.75">
      <c r="B1182" s="63">
        <v>5000</v>
      </c>
      <c r="C1182" s="1" t="s">
        <v>69</v>
      </c>
      <c r="D1182" s="11" t="s">
        <v>469</v>
      </c>
      <c r="E1182" s="1" t="s">
        <v>115</v>
      </c>
      <c r="F1182" s="26" t="s">
        <v>484</v>
      </c>
      <c r="G1182" s="26" t="s">
        <v>118</v>
      </c>
      <c r="H1182" s="5">
        <f t="shared" si="46"/>
        <v>-112500</v>
      </c>
      <c r="I1182" s="21">
        <f t="shared" si="45"/>
        <v>9.174311926605505</v>
      </c>
      <c r="K1182" s="2">
        <v>545</v>
      </c>
    </row>
    <row r="1183" spans="2:11" ht="12.75">
      <c r="B1183" s="119">
        <v>2500</v>
      </c>
      <c r="C1183" s="11" t="s">
        <v>69</v>
      </c>
      <c r="D1183" s="1" t="s">
        <v>469</v>
      </c>
      <c r="E1183" s="1" t="s">
        <v>115</v>
      </c>
      <c r="F1183" s="26" t="s">
        <v>480</v>
      </c>
      <c r="G1183" s="26" t="s">
        <v>98</v>
      </c>
      <c r="H1183" s="5">
        <f t="shared" si="46"/>
        <v>-115000</v>
      </c>
      <c r="I1183" s="21">
        <f t="shared" si="45"/>
        <v>4.587155963302752</v>
      </c>
      <c r="K1183" s="2">
        <v>545</v>
      </c>
    </row>
    <row r="1184" spans="2:11" ht="12.75">
      <c r="B1184" s="119">
        <v>2500</v>
      </c>
      <c r="C1184" s="11" t="s">
        <v>69</v>
      </c>
      <c r="D1184" s="1" t="s">
        <v>469</v>
      </c>
      <c r="E1184" s="1" t="s">
        <v>115</v>
      </c>
      <c r="F1184" s="26" t="s">
        <v>486</v>
      </c>
      <c r="G1184" s="26" t="s">
        <v>96</v>
      </c>
      <c r="H1184" s="5">
        <f t="shared" si="46"/>
        <v>-117500</v>
      </c>
      <c r="I1184" s="21">
        <f t="shared" si="45"/>
        <v>4.587155963302752</v>
      </c>
      <c r="K1184" s="2">
        <v>545</v>
      </c>
    </row>
    <row r="1185" spans="2:11" ht="12.75">
      <c r="B1185" s="63">
        <v>2500</v>
      </c>
      <c r="C1185" s="1" t="s">
        <v>69</v>
      </c>
      <c r="D1185" s="1" t="s">
        <v>469</v>
      </c>
      <c r="E1185" s="1" t="s">
        <v>115</v>
      </c>
      <c r="F1185" s="26" t="s">
        <v>467</v>
      </c>
      <c r="G1185" s="26" t="s">
        <v>100</v>
      </c>
      <c r="H1185" s="5">
        <f t="shared" si="46"/>
        <v>-120000</v>
      </c>
      <c r="I1185" s="21">
        <f t="shared" si="45"/>
        <v>4.587155963302752</v>
      </c>
      <c r="K1185" s="2">
        <v>545</v>
      </c>
    </row>
    <row r="1186" spans="2:11" ht="12.75">
      <c r="B1186" s="63">
        <v>2500</v>
      </c>
      <c r="C1186" s="1" t="s">
        <v>69</v>
      </c>
      <c r="D1186" s="1" t="s">
        <v>469</v>
      </c>
      <c r="E1186" s="1" t="s">
        <v>115</v>
      </c>
      <c r="F1186" s="26" t="s">
        <v>571</v>
      </c>
      <c r="G1186" s="26" t="s">
        <v>237</v>
      </c>
      <c r="H1186" s="5">
        <f t="shared" si="46"/>
        <v>-122500</v>
      </c>
      <c r="I1186" s="21">
        <f t="shared" si="45"/>
        <v>4.587155963302752</v>
      </c>
      <c r="K1186" s="2">
        <v>545</v>
      </c>
    </row>
    <row r="1187" spans="2:11" ht="12.75">
      <c r="B1187" s="63">
        <v>5000</v>
      </c>
      <c r="C1187" s="1" t="s">
        <v>69</v>
      </c>
      <c r="D1187" s="1" t="s">
        <v>469</v>
      </c>
      <c r="E1187" s="1" t="s">
        <v>115</v>
      </c>
      <c r="F1187" s="26" t="s">
        <v>761</v>
      </c>
      <c r="G1187" s="26" t="s">
        <v>152</v>
      </c>
      <c r="H1187" s="5">
        <f t="shared" si="46"/>
        <v>-127500</v>
      </c>
      <c r="I1187" s="21">
        <f t="shared" si="45"/>
        <v>9.174311926605505</v>
      </c>
      <c r="K1187" s="2">
        <v>545</v>
      </c>
    </row>
    <row r="1188" spans="2:11" ht="12.75">
      <c r="B1188" s="63">
        <v>2500</v>
      </c>
      <c r="C1188" s="1" t="s">
        <v>69</v>
      </c>
      <c r="D1188" s="1" t="s">
        <v>469</v>
      </c>
      <c r="E1188" s="1" t="s">
        <v>115</v>
      </c>
      <c r="F1188" s="26" t="s">
        <v>762</v>
      </c>
      <c r="G1188" s="26" t="s">
        <v>179</v>
      </c>
      <c r="H1188" s="5">
        <f t="shared" si="46"/>
        <v>-130000</v>
      </c>
      <c r="I1188" s="21">
        <f t="shared" si="45"/>
        <v>4.587155963302752</v>
      </c>
      <c r="K1188" s="2">
        <v>545</v>
      </c>
    </row>
    <row r="1189" spans="2:11" ht="12.75">
      <c r="B1189" s="63">
        <v>2500</v>
      </c>
      <c r="C1189" s="1" t="s">
        <v>69</v>
      </c>
      <c r="D1189" s="1" t="s">
        <v>469</v>
      </c>
      <c r="E1189" s="1" t="s">
        <v>115</v>
      </c>
      <c r="F1189" s="26" t="s">
        <v>763</v>
      </c>
      <c r="G1189" s="26" t="s">
        <v>273</v>
      </c>
      <c r="H1189" s="5">
        <f t="shared" si="46"/>
        <v>-132500</v>
      </c>
      <c r="I1189" s="21">
        <f t="shared" si="45"/>
        <v>4.587155963302752</v>
      </c>
      <c r="K1189" s="2">
        <v>545</v>
      </c>
    </row>
    <row r="1190" spans="2:11" ht="12.75">
      <c r="B1190" s="63">
        <v>2500</v>
      </c>
      <c r="C1190" s="1" t="s">
        <v>69</v>
      </c>
      <c r="D1190" s="1" t="s">
        <v>469</v>
      </c>
      <c r="E1190" s="1" t="s">
        <v>115</v>
      </c>
      <c r="F1190" s="26" t="s">
        <v>764</v>
      </c>
      <c r="G1190" s="26" t="s">
        <v>197</v>
      </c>
      <c r="H1190" s="5">
        <f t="shared" si="46"/>
        <v>-135000</v>
      </c>
      <c r="I1190" s="21">
        <f t="shared" si="45"/>
        <v>4.587155963302752</v>
      </c>
      <c r="K1190" s="2">
        <v>545</v>
      </c>
    </row>
    <row r="1191" spans="2:11" ht="12.75">
      <c r="B1191" s="63">
        <v>2500</v>
      </c>
      <c r="C1191" s="1" t="s">
        <v>69</v>
      </c>
      <c r="D1191" s="1" t="s">
        <v>469</v>
      </c>
      <c r="E1191" s="1" t="s">
        <v>115</v>
      </c>
      <c r="F1191" s="26" t="s">
        <v>765</v>
      </c>
      <c r="G1191" s="26" t="s">
        <v>282</v>
      </c>
      <c r="H1191" s="5">
        <f t="shared" si="46"/>
        <v>-137500</v>
      </c>
      <c r="I1191" s="21">
        <f t="shared" si="45"/>
        <v>4.587155963302752</v>
      </c>
      <c r="K1191" s="2">
        <v>545</v>
      </c>
    </row>
    <row r="1192" spans="1:11" s="14" customFormat="1" ht="12.75">
      <c r="A1192" s="11"/>
      <c r="B1192" s="119">
        <v>2500</v>
      </c>
      <c r="C1192" s="11" t="s">
        <v>766</v>
      </c>
      <c r="D1192" s="11" t="s">
        <v>469</v>
      </c>
      <c r="E1192" s="11" t="s">
        <v>115</v>
      </c>
      <c r="F1192" s="29" t="s">
        <v>767</v>
      </c>
      <c r="G1192" s="29" t="s">
        <v>289</v>
      </c>
      <c r="H1192" s="28">
        <f t="shared" si="46"/>
        <v>-140000</v>
      </c>
      <c r="I1192" s="38">
        <f t="shared" si="45"/>
        <v>4.587155963302752</v>
      </c>
      <c r="K1192" s="2">
        <v>545</v>
      </c>
    </row>
    <row r="1193" spans="1:11" s="44" customFormat="1" ht="12.75">
      <c r="A1193" s="10"/>
      <c r="B1193" s="121">
        <f>SUM(B1156:B1192)</f>
        <v>140000</v>
      </c>
      <c r="C1193" s="10" t="s">
        <v>69</v>
      </c>
      <c r="D1193" s="10"/>
      <c r="E1193" s="10"/>
      <c r="F1193" s="17"/>
      <c r="G1193" s="17"/>
      <c r="H1193" s="40">
        <v>0</v>
      </c>
      <c r="I1193" s="43">
        <f t="shared" si="45"/>
        <v>256.8807339449541</v>
      </c>
      <c r="K1193" s="2">
        <v>545</v>
      </c>
    </row>
    <row r="1194" spans="2:11" ht="12.75">
      <c r="B1194" s="63"/>
      <c r="H1194" s="5">
        <f t="shared" si="46"/>
        <v>0</v>
      </c>
      <c r="I1194" s="21">
        <f t="shared" si="45"/>
        <v>0</v>
      </c>
      <c r="K1194" s="2">
        <v>545</v>
      </c>
    </row>
    <row r="1195" spans="2:11" ht="12.75">
      <c r="B1195" s="63"/>
      <c r="H1195" s="5">
        <f t="shared" si="46"/>
        <v>0</v>
      </c>
      <c r="I1195" s="21">
        <f t="shared" si="45"/>
        <v>0</v>
      </c>
      <c r="K1195" s="2">
        <v>545</v>
      </c>
    </row>
    <row r="1196" spans="2:11" ht="12.75">
      <c r="B1196" s="63">
        <v>500</v>
      </c>
      <c r="C1196" s="1" t="s">
        <v>429</v>
      </c>
      <c r="D1196" s="1" t="s">
        <v>469</v>
      </c>
      <c r="E1196" s="11" t="s">
        <v>115</v>
      </c>
      <c r="F1196" s="26" t="s">
        <v>762</v>
      </c>
      <c r="G1196" s="26" t="s">
        <v>151</v>
      </c>
      <c r="H1196" s="5">
        <f t="shared" si="46"/>
        <v>-500</v>
      </c>
      <c r="I1196" s="21">
        <f t="shared" si="45"/>
        <v>0.9174311926605505</v>
      </c>
      <c r="K1196" s="2">
        <v>545</v>
      </c>
    </row>
    <row r="1197" spans="2:11" ht="12.75">
      <c r="B1197" s="63">
        <v>100</v>
      </c>
      <c r="C1197" s="1" t="s">
        <v>429</v>
      </c>
      <c r="D1197" s="11" t="s">
        <v>469</v>
      </c>
      <c r="E1197" s="1" t="s">
        <v>115</v>
      </c>
      <c r="F1197" s="26" t="s">
        <v>768</v>
      </c>
      <c r="G1197" s="26" t="s">
        <v>282</v>
      </c>
      <c r="H1197" s="5">
        <f t="shared" si="46"/>
        <v>-600</v>
      </c>
      <c r="I1197" s="21">
        <f t="shared" si="45"/>
        <v>0.1834862385321101</v>
      </c>
      <c r="K1197" s="2">
        <v>545</v>
      </c>
    </row>
    <row r="1198" spans="2:11" ht="12.75">
      <c r="B1198" s="119">
        <v>1500</v>
      </c>
      <c r="C1198" s="11" t="s">
        <v>429</v>
      </c>
      <c r="D1198" s="11" t="s">
        <v>469</v>
      </c>
      <c r="E1198" s="33" t="s">
        <v>115</v>
      </c>
      <c r="F1198" s="26" t="s">
        <v>769</v>
      </c>
      <c r="G1198" s="34" t="s">
        <v>178</v>
      </c>
      <c r="H1198" s="5">
        <f t="shared" si="46"/>
        <v>-2100</v>
      </c>
      <c r="I1198" s="21">
        <f t="shared" si="45"/>
        <v>2.7522935779816513</v>
      </c>
      <c r="K1198" s="2">
        <v>545</v>
      </c>
    </row>
    <row r="1199" spans="1:11" s="44" customFormat="1" ht="12.75">
      <c r="A1199" s="10"/>
      <c r="B1199" s="121">
        <f>SUM(B1196:B1198)</f>
        <v>2100</v>
      </c>
      <c r="C1199" s="10" t="s">
        <v>429</v>
      </c>
      <c r="D1199" s="10"/>
      <c r="E1199" s="10"/>
      <c r="F1199" s="17"/>
      <c r="G1199" s="17"/>
      <c r="H1199" s="40">
        <v>0</v>
      </c>
      <c r="I1199" s="43">
        <f t="shared" si="45"/>
        <v>3.853211009174312</v>
      </c>
      <c r="K1199" s="2">
        <v>545</v>
      </c>
    </row>
    <row r="1200" spans="2:11" ht="12.75">
      <c r="B1200" s="63"/>
      <c r="H1200" s="5">
        <f t="shared" si="46"/>
        <v>0</v>
      </c>
      <c r="I1200" s="21">
        <f t="shared" si="45"/>
        <v>0</v>
      </c>
      <c r="K1200" s="2">
        <v>545</v>
      </c>
    </row>
    <row r="1201" spans="2:11" ht="12.75">
      <c r="B1201" s="63"/>
      <c r="H1201" s="5">
        <f t="shared" si="46"/>
        <v>0</v>
      </c>
      <c r="I1201" s="21">
        <f t="shared" si="45"/>
        <v>0</v>
      </c>
      <c r="K1201" s="2">
        <v>545</v>
      </c>
    </row>
    <row r="1202" spans="2:11" ht="12.75">
      <c r="B1202" s="63"/>
      <c r="H1202" s="5">
        <f t="shared" si="46"/>
        <v>0</v>
      </c>
      <c r="I1202" s="21">
        <f t="shared" si="45"/>
        <v>0</v>
      </c>
      <c r="K1202" s="2">
        <v>545</v>
      </c>
    </row>
    <row r="1203" spans="2:11" ht="12.75">
      <c r="B1203" s="63"/>
      <c r="H1203" s="5">
        <f t="shared" si="46"/>
        <v>0</v>
      </c>
      <c r="I1203" s="21">
        <f t="shared" si="45"/>
        <v>0</v>
      </c>
      <c r="K1203" s="2">
        <v>545</v>
      </c>
    </row>
    <row r="1204" spans="2:11" ht="12.75">
      <c r="B1204" s="119">
        <v>1850</v>
      </c>
      <c r="C1204" s="32" t="s">
        <v>83</v>
      </c>
      <c r="D1204" s="11" t="s">
        <v>469</v>
      </c>
      <c r="E1204" s="32" t="s">
        <v>84</v>
      </c>
      <c r="F1204" s="26" t="s">
        <v>476</v>
      </c>
      <c r="G1204" s="30" t="s">
        <v>82</v>
      </c>
      <c r="H1204" s="5">
        <f t="shared" si="46"/>
        <v>-1850</v>
      </c>
      <c r="I1204" s="21">
        <f t="shared" si="45"/>
        <v>3.3944954128440368</v>
      </c>
      <c r="K1204" s="2">
        <v>545</v>
      </c>
    </row>
    <row r="1205" spans="2:11" ht="12.75">
      <c r="B1205" s="119">
        <v>1400</v>
      </c>
      <c r="C1205" s="11" t="s">
        <v>83</v>
      </c>
      <c r="D1205" s="11" t="s">
        <v>469</v>
      </c>
      <c r="E1205" s="33" t="s">
        <v>84</v>
      </c>
      <c r="F1205" s="26" t="s">
        <v>476</v>
      </c>
      <c r="G1205" s="34" t="s">
        <v>86</v>
      </c>
      <c r="H1205" s="5">
        <f t="shared" si="46"/>
        <v>-3250</v>
      </c>
      <c r="I1205" s="21">
        <f t="shared" si="45"/>
        <v>2.5688073394495414</v>
      </c>
      <c r="K1205" s="2">
        <v>545</v>
      </c>
    </row>
    <row r="1206" spans="2:11" ht="12.75">
      <c r="B1206" s="119">
        <v>1900</v>
      </c>
      <c r="C1206" s="11" t="s">
        <v>83</v>
      </c>
      <c r="D1206" s="11" t="s">
        <v>469</v>
      </c>
      <c r="E1206" s="11" t="s">
        <v>84</v>
      </c>
      <c r="F1206" s="26" t="s">
        <v>476</v>
      </c>
      <c r="G1206" s="29" t="s">
        <v>87</v>
      </c>
      <c r="H1206" s="5">
        <f t="shared" si="46"/>
        <v>-5150</v>
      </c>
      <c r="I1206" s="21">
        <f t="shared" si="45"/>
        <v>3.4862385321100917</v>
      </c>
      <c r="K1206" s="2">
        <v>545</v>
      </c>
    </row>
    <row r="1207" spans="2:11" ht="12.75">
      <c r="B1207" s="119">
        <v>700</v>
      </c>
      <c r="C1207" s="11" t="s">
        <v>83</v>
      </c>
      <c r="D1207" s="11" t="s">
        <v>469</v>
      </c>
      <c r="E1207" s="11" t="s">
        <v>84</v>
      </c>
      <c r="F1207" s="26" t="s">
        <v>476</v>
      </c>
      <c r="G1207" s="29" t="s">
        <v>103</v>
      </c>
      <c r="H1207" s="5">
        <f t="shared" si="46"/>
        <v>-5850</v>
      </c>
      <c r="I1207" s="21">
        <f t="shared" si="45"/>
        <v>1.2844036697247707</v>
      </c>
      <c r="K1207" s="2">
        <v>545</v>
      </c>
    </row>
    <row r="1208" spans="2:11" ht="12.75">
      <c r="B1208" s="63">
        <v>500</v>
      </c>
      <c r="C1208" s="1" t="s">
        <v>83</v>
      </c>
      <c r="D1208" s="11" t="s">
        <v>469</v>
      </c>
      <c r="E1208" s="1" t="s">
        <v>84</v>
      </c>
      <c r="F1208" s="26" t="s">
        <v>476</v>
      </c>
      <c r="G1208" s="26" t="s">
        <v>103</v>
      </c>
      <c r="H1208" s="5">
        <f t="shared" si="46"/>
        <v>-6350</v>
      </c>
      <c r="I1208" s="21">
        <f t="shared" si="45"/>
        <v>0.9174311926605505</v>
      </c>
      <c r="K1208" s="2">
        <v>545</v>
      </c>
    </row>
    <row r="1209" spans="2:11" ht="12.75">
      <c r="B1209" s="63">
        <v>1500</v>
      </c>
      <c r="C1209" s="1" t="s">
        <v>83</v>
      </c>
      <c r="D1209" s="11" t="s">
        <v>469</v>
      </c>
      <c r="E1209" s="1" t="s">
        <v>84</v>
      </c>
      <c r="F1209" s="26" t="s">
        <v>476</v>
      </c>
      <c r="G1209" s="26" t="s">
        <v>106</v>
      </c>
      <c r="H1209" s="5">
        <f t="shared" si="46"/>
        <v>-7850</v>
      </c>
      <c r="I1209" s="21">
        <f t="shared" si="45"/>
        <v>2.7522935779816513</v>
      </c>
      <c r="K1209" s="2">
        <v>545</v>
      </c>
    </row>
    <row r="1210" spans="2:11" ht="12.75">
      <c r="B1210" s="63">
        <v>2100</v>
      </c>
      <c r="C1210" s="1" t="s">
        <v>83</v>
      </c>
      <c r="D1210" s="11" t="s">
        <v>469</v>
      </c>
      <c r="E1210" s="1" t="s">
        <v>84</v>
      </c>
      <c r="F1210" s="26" t="s">
        <v>476</v>
      </c>
      <c r="G1210" s="26" t="s">
        <v>127</v>
      </c>
      <c r="H1210" s="5">
        <f t="shared" si="46"/>
        <v>-9950</v>
      </c>
      <c r="I1210" s="21">
        <f t="shared" si="45"/>
        <v>3.853211009174312</v>
      </c>
      <c r="K1210" s="2">
        <v>545</v>
      </c>
    </row>
    <row r="1211" spans="2:11" ht="12.75">
      <c r="B1211" s="119">
        <v>1200</v>
      </c>
      <c r="C1211" s="11" t="s">
        <v>83</v>
      </c>
      <c r="D1211" s="11" t="s">
        <v>469</v>
      </c>
      <c r="E1211" s="11" t="s">
        <v>84</v>
      </c>
      <c r="F1211" s="26" t="s">
        <v>476</v>
      </c>
      <c r="G1211" s="26" t="s">
        <v>130</v>
      </c>
      <c r="H1211" s="5">
        <f t="shared" si="46"/>
        <v>-11150</v>
      </c>
      <c r="I1211" s="21">
        <f t="shared" si="45"/>
        <v>2.2018348623853212</v>
      </c>
      <c r="K1211" s="2">
        <v>545</v>
      </c>
    </row>
    <row r="1212" spans="2:11" ht="12.75">
      <c r="B1212" s="63">
        <v>1800</v>
      </c>
      <c r="C1212" s="1" t="s">
        <v>83</v>
      </c>
      <c r="D1212" s="1" t="s">
        <v>469</v>
      </c>
      <c r="E1212" s="1" t="s">
        <v>84</v>
      </c>
      <c r="F1212" s="26" t="s">
        <v>476</v>
      </c>
      <c r="G1212" s="26" t="s">
        <v>100</v>
      </c>
      <c r="H1212" s="5">
        <f t="shared" si="46"/>
        <v>-12950</v>
      </c>
      <c r="I1212" s="21">
        <f t="shared" si="45"/>
        <v>3.302752293577982</v>
      </c>
      <c r="K1212" s="2">
        <v>545</v>
      </c>
    </row>
    <row r="1213" spans="2:11" ht="12.75">
      <c r="B1213" s="63">
        <v>1750</v>
      </c>
      <c r="C1213" s="1" t="s">
        <v>83</v>
      </c>
      <c r="D1213" s="1" t="s">
        <v>469</v>
      </c>
      <c r="E1213" s="1" t="s">
        <v>84</v>
      </c>
      <c r="F1213" s="26" t="s">
        <v>476</v>
      </c>
      <c r="G1213" s="26" t="s">
        <v>229</v>
      </c>
      <c r="H1213" s="5">
        <f t="shared" si="46"/>
        <v>-14700</v>
      </c>
      <c r="I1213" s="21">
        <f t="shared" si="45"/>
        <v>3.2110091743119265</v>
      </c>
      <c r="K1213" s="2">
        <v>545</v>
      </c>
    </row>
    <row r="1214" spans="2:11" ht="12.75">
      <c r="B1214" s="63">
        <v>2000</v>
      </c>
      <c r="C1214" s="1" t="s">
        <v>83</v>
      </c>
      <c r="D1214" s="1" t="s">
        <v>469</v>
      </c>
      <c r="E1214" s="1" t="s">
        <v>84</v>
      </c>
      <c r="F1214" s="26" t="s">
        <v>476</v>
      </c>
      <c r="G1214" s="26" t="s">
        <v>237</v>
      </c>
      <c r="H1214" s="5">
        <f t="shared" si="46"/>
        <v>-16700</v>
      </c>
      <c r="I1214" s="21">
        <f t="shared" si="45"/>
        <v>3.669724770642202</v>
      </c>
      <c r="K1214" s="2">
        <v>545</v>
      </c>
    </row>
    <row r="1215" spans="2:11" ht="12.75">
      <c r="B1215" s="63">
        <v>1950</v>
      </c>
      <c r="C1215" s="1" t="s">
        <v>83</v>
      </c>
      <c r="D1215" s="1" t="s">
        <v>469</v>
      </c>
      <c r="E1215" s="1" t="s">
        <v>84</v>
      </c>
      <c r="F1215" s="26" t="s">
        <v>476</v>
      </c>
      <c r="G1215" s="26" t="s">
        <v>151</v>
      </c>
      <c r="H1215" s="5">
        <f t="shared" si="46"/>
        <v>-18650</v>
      </c>
      <c r="I1215" s="21">
        <f aca="true" t="shared" si="47" ref="I1215:I1280">+B1215/K1215</f>
        <v>3.5779816513761467</v>
      </c>
      <c r="K1215" s="2">
        <v>545</v>
      </c>
    </row>
    <row r="1216" spans="2:11" ht="12.75">
      <c r="B1216" s="63">
        <v>1800</v>
      </c>
      <c r="C1216" s="1" t="s">
        <v>83</v>
      </c>
      <c r="D1216" s="1" t="s">
        <v>469</v>
      </c>
      <c r="E1216" s="1" t="s">
        <v>84</v>
      </c>
      <c r="F1216" s="26" t="s">
        <v>476</v>
      </c>
      <c r="G1216" s="26" t="s">
        <v>152</v>
      </c>
      <c r="H1216" s="5">
        <f t="shared" si="46"/>
        <v>-20450</v>
      </c>
      <c r="I1216" s="21">
        <f t="shared" si="47"/>
        <v>3.302752293577982</v>
      </c>
      <c r="K1216" s="2">
        <v>545</v>
      </c>
    </row>
    <row r="1217" spans="2:11" ht="12.75">
      <c r="B1217" s="63">
        <v>1550</v>
      </c>
      <c r="C1217" s="1" t="s">
        <v>83</v>
      </c>
      <c r="D1217" s="1" t="s">
        <v>469</v>
      </c>
      <c r="E1217" s="1" t="s">
        <v>84</v>
      </c>
      <c r="F1217" s="26" t="s">
        <v>476</v>
      </c>
      <c r="G1217" s="26" t="s">
        <v>154</v>
      </c>
      <c r="H1217" s="5">
        <f t="shared" si="46"/>
        <v>-22000</v>
      </c>
      <c r="I1217" s="21">
        <f t="shared" si="47"/>
        <v>2.8440366972477062</v>
      </c>
      <c r="K1217" s="2">
        <v>545</v>
      </c>
    </row>
    <row r="1218" spans="2:11" ht="12.75">
      <c r="B1218" s="63">
        <v>1750</v>
      </c>
      <c r="C1218" s="1" t="s">
        <v>83</v>
      </c>
      <c r="D1218" s="1" t="s">
        <v>469</v>
      </c>
      <c r="E1218" s="1" t="s">
        <v>84</v>
      </c>
      <c r="F1218" s="26" t="s">
        <v>476</v>
      </c>
      <c r="G1218" s="26" t="s">
        <v>176</v>
      </c>
      <c r="H1218" s="5">
        <f aca="true" t="shared" si="48" ref="H1218:H1289">H1217-B1218</f>
        <v>-23750</v>
      </c>
      <c r="I1218" s="21">
        <f t="shared" si="47"/>
        <v>3.2110091743119265</v>
      </c>
      <c r="K1218" s="2">
        <v>545</v>
      </c>
    </row>
    <row r="1219" spans="2:11" ht="12.75">
      <c r="B1219" s="63">
        <v>1500</v>
      </c>
      <c r="C1219" s="1" t="s">
        <v>83</v>
      </c>
      <c r="D1219" s="1" t="s">
        <v>469</v>
      </c>
      <c r="E1219" s="1" t="s">
        <v>84</v>
      </c>
      <c r="F1219" s="26" t="s">
        <v>476</v>
      </c>
      <c r="G1219" s="26" t="s">
        <v>156</v>
      </c>
      <c r="H1219" s="5">
        <f t="shared" si="48"/>
        <v>-25250</v>
      </c>
      <c r="I1219" s="21">
        <f t="shared" si="47"/>
        <v>2.7522935779816513</v>
      </c>
      <c r="K1219" s="2">
        <v>545</v>
      </c>
    </row>
    <row r="1220" spans="2:11" ht="12.75">
      <c r="B1220" s="63">
        <v>1900</v>
      </c>
      <c r="C1220" s="1" t="s">
        <v>83</v>
      </c>
      <c r="D1220" s="1" t="s">
        <v>469</v>
      </c>
      <c r="E1220" s="1" t="s">
        <v>84</v>
      </c>
      <c r="F1220" s="26" t="s">
        <v>476</v>
      </c>
      <c r="G1220" s="26" t="s">
        <v>178</v>
      </c>
      <c r="H1220" s="5">
        <f t="shared" si="48"/>
        <v>-27150</v>
      </c>
      <c r="I1220" s="21">
        <f t="shared" si="47"/>
        <v>3.4862385321100917</v>
      </c>
      <c r="K1220" s="2">
        <v>545</v>
      </c>
    </row>
    <row r="1221" spans="2:11" ht="12.75">
      <c r="B1221" s="63">
        <v>1500</v>
      </c>
      <c r="C1221" s="1" t="s">
        <v>83</v>
      </c>
      <c r="D1221" s="1" t="s">
        <v>469</v>
      </c>
      <c r="E1221" s="1" t="s">
        <v>84</v>
      </c>
      <c r="F1221" s="26" t="s">
        <v>476</v>
      </c>
      <c r="G1221" s="26" t="s">
        <v>179</v>
      </c>
      <c r="H1221" s="5">
        <f t="shared" si="48"/>
        <v>-28650</v>
      </c>
      <c r="I1221" s="21">
        <f t="shared" si="47"/>
        <v>2.7522935779816513</v>
      </c>
      <c r="K1221" s="2">
        <v>545</v>
      </c>
    </row>
    <row r="1222" spans="2:11" ht="12.75">
      <c r="B1222" s="63">
        <v>1600</v>
      </c>
      <c r="C1222" s="1" t="s">
        <v>83</v>
      </c>
      <c r="D1222" s="1" t="s">
        <v>469</v>
      </c>
      <c r="E1222" s="1" t="s">
        <v>84</v>
      </c>
      <c r="F1222" s="26" t="s">
        <v>476</v>
      </c>
      <c r="G1222" s="26" t="s">
        <v>189</v>
      </c>
      <c r="H1222" s="5">
        <f t="shared" si="48"/>
        <v>-30250</v>
      </c>
      <c r="I1222" s="21">
        <f t="shared" si="47"/>
        <v>2.9357798165137616</v>
      </c>
      <c r="K1222" s="2">
        <v>545</v>
      </c>
    </row>
    <row r="1223" spans="2:11" ht="12.75">
      <c r="B1223" s="63">
        <v>1950</v>
      </c>
      <c r="C1223" s="1" t="s">
        <v>83</v>
      </c>
      <c r="D1223" s="1" t="s">
        <v>469</v>
      </c>
      <c r="E1223" s="1" t="s">
        <v>84</v>
      </c>
      <c r="F1223" s="26" t="s">
        <v>476</v>
      </c>
      <c r="G1223" s="26" t="s">
        <v>192</v>
      </c>
      <c r="H1223" s="5">
        <f t="shared" si="48"/>
        <v>-32200</v>
      </c>
      <c r="I1223" s="21">
        <f t="shared" si="47"/>
        <v>3.5779816513761467</v>
      </c>
      <c r="K1223" s="2">
        <v>545</v>
      </c>
    </row>
    <row r="1224" spans="2:11" ht="12.75">
      <c r="B1224" s="63">
        <v>850</v>
      </c>
      <c r="C1224" s="1" t="s">
        <v>83</v>
      </c>
      <c r="D1224" s="1" t="s">
        <v>469</v>
      </c>
      <c r="E1224" s="1" t="s">
        <v>84</v>
      </c>
      <c r="F1224" s="26" t="s">
        <v>476</v>
      </c>
      <c r="G1224" s="26" t="s">
        <v>194</v>
      </c>
      <c r="H1224" s="5">
        <f t="shared" si="48"/>
        <v>-33050</v>
      </c>
      <c r="I1224" s="21">
        <f t="shared" si="47"/>
        <v>1.5596330275229358</v>
      </c>
      <c r="K1224" s="2">
        <v>545</v>
      </c>
    </row>
    <row r="1225" spans="2:11" ht="12.75">
      <c r="B1225" s="63">
        <v>900</v>
      </c>
      <c r="C1225" s="1" t="s">
        <v>83</v>
      </c>
      <c r="D1225" s="1" t="s">
        <v>469</v>
      </c>
      <c r="E1225" s="1" t="s">
        <v>84</v>
      </c>
      <c r="F1225" s="26" t="s">
        <v>476</v>
      </c>
      <c r="G1225" s="26" t="s">
        <v>273</v>
      </c>
      <c r="H1225" s="5">
        <f t="shared" si="48"/>
        <v>-33950</v>
      </c>
      <c r="I1225" s="21">
        <f t="shared" si="47"/>
        <v>1.651376146788991</v>
      </c>
      <c r="K1225" s="2">
        <v>545</v>
      </c>
    </row>
    <row r="1226" spans="2:11" ht="12.75">
      <c r="B1226" s="63">
        <v>1600</v>
      </c>
      <c r="C1226" s="1" t="s">
        <v>83</v>
      </c>
      <c r="D1226" s="1" t="s">
        <v>469</v>
      </c>
      <c r="E1226" s="1" t="s">
        <v>84</v>
      </c>
      <c r="F1226" s="26" t="s">
        <v>476</v>
      </c>
      <c r="G1226" s="26" t="s">
        <v>197</v>
      </c>
      <c r="H1226" s="5">
        <f t="shared" si="48"/>
        <v>-35550</v>
      </c>
      <c r="I1226" s="21">
        <f t="shared" si="47"/>
        <v>2.9357798165137616</v>
      </c>
      <c r="K1226" s="2">
        <v>545</v>
      </c>
    </row>
    <row r="1227" spans="2:11" ht="12.75">
      <c r="B1227" s="63">
        <v>1700</v>
      </c>
      <c r="C1227" s="1" t="s">
        <v>83</v>
      </c>
      <c r="D1227" s="1" t="s">
        <v>469</v>
      </c>
      <c r="E1227" s="1" t="s">
        <v>84</v>
      </c>
      <c r="F1227" s="26" t="s">
        <v>476</v>
      </c>
      <c r="G1227" s="26" t="s">
        <v>282</v>
      </c>
      <c r="H1227" s="5">
        <f t="shared" si="48"/>
        <v>-37250</v>
      </c>
      <c r="I1227" s="21">
        <f t="shared" si="47"/>
        <v>3.1192660550458715</v>
      </c>
      <c r="K1227" s="2">
        <v>545</v>
      </c>
    </row>
    <row r="1228" spans="2:11" ht="12.75">
      <c r="B1228" s="63">
        <v>1850</v>
      </c>
      <c r="C1228" s="1" t="s">
        <v>83</v>
      </c>
      <c r="D1228" s="1" t="s">
        <v>469</v>
      </c>
      <c r="E1228" s="1" t="s">
        <v>84</v>
      </c>
      <c r="F1228" s="26" t="s">
        <v>476</v>
      </c>
      <c r="G1228" s="26" t="s">
        <v>286</v>
      </c>
      <c r="H1228" s="5">
        <f t="shared" si="48"/>
        <v>-39100</v>
      </c>
      <c r="I1228" s="21">
        <f t="shared" si="47"/>
        <v>3.3944954128440368</v>
      </c>
      <c r="K1228" s="2">
        <v>545</v>
      </c>
    </row>
    <row r="1229" spans="2:11" ht="12.75">
      <c r="B1229" s="63">
        <v>1550</v>
      </c>
      <c r="C1229" s="1" t="s">
        <v>770</v>
      </c>
      <c r="D1229" s="1" t="s">
        <v>469</v>
      </c>
      <c r="E1229" s="1" t="s">
        <v>84</v>
      </c>
      <c r="F1229" s="26" t="s">
        <v>476</v>
      </c>
      <c r="G1229" s="26" t="s">
        <v>289</v>
      </c>
      <c r="H1229" s="5">
        <f t="shared" si="48"/>
        <v>-40650</v>
      </c>
      <c r="I1229" s="21">
        <f t="shared" si="47"/>
        <v>2.8440366972477062</v>
      </c>
      <c r="K1229" s="2">
        <v>545</v>
      </c>
    </row>
    <row r="1230" spans="2:11" ht="12.75">
      <c r="B1230" s="63">
        <v>5000</v>
      </c>
      <c r="C1230" s="1" t="s">
        <v>771</v>
      </c>
      <c r="D1230" s="1" t="s">
        <v>469</v>
      </c>
      <c r="E1230" s="1" t="s">
        <v>84</v>
      </c>
      <c r="F1230" s="26" t="s">
        <v>772</v>
      </c>
      <c r="G1230" s="26" t="s">
        <v>289</v>
      </c>
      <c r="H1230" s="5">
        <f t="shared" si="48"/>
        <v>-45650</v>
      </c>
      <c r="I1230" s="21">
        <f t="shared" si="47"/>
        <v>9.174311926605505</v>
      </c>
      <c r="K1230" s="2">
        <v>545</v>
      </c>
    </row>
    <row r="1231" spans="2:11" ht="12.75">
      <c r="B1231" s="119">
        <v>1400</v>
      </c>
      <c r="C1231" s="11" t="s">
        <v>83</v>
      </c>
      <c r="D1231" s="1" t="s">
        <v>469</v>
      </c>
      <c r="E1231" s="1" t="s">
        <v>84</v>
      </c>
      <c r="F1231" s="26" t="s">
        <v>476</v>
      </c>
      <c r="G1231" s="26" t="s">
        <v>292</v>
      </c>
      <c r="H1231" s="5">
        <f t="shared" si="48"/>
        <v>-47050</v>
      </c>
      <c r="I1231" s="21">
        <f t="shared" si="47"/>
        <v>2.5688073394495414</v>
      </c>
      <c r="K1231" s="2">
        <v>545</v>
      </c>
    </row>
    <row r="1232" spans="2:11" ht="12.75">
      <c r="B1232" s="119">
        <v>650</v>
      </c>
      <c r="C1232" s="1" t="s">
        <v>83</v>
      </c>
      <c r="D1232" s="11" t="s">
        <v>469</v>
      </c>
      <c r="E1232" s="1" t="s">
        <v>84</v>
      </c>
      <c r="F1232" s="26" t="s">
        <v>773</v>
      </c>
      <c r="G1232" s="30" t="s">
        <v>156</v>
      </c>
      <c r="H1232" s="5">
        <f t="shared" si="48"/>
        <v>-47700</v>
      </c>
      <c r="I1232" s="21">
        <f t="shared" si="47"/>
        <v>1.1926605504587156</v>
      </c>
      <c r="K1232" s="2">
        <v>545</v>
      </c>
    </row>
    <row r="1233" spans="2:11" ht="12.75">
      <c r="B1233" s="63">
        <v>2000</v>
      </c>
      <c r="C1233" s="1" t="s">
        <v>83</v>
      </c>
      <c r="D1233" s="1" t="s">
        <v>469</v>
      </c>
      <c r="E1233" s="1" t="s">
        <v>84</v>
      </c>
      <c r="F1233" s="26" t="s">
        <v>774</v>
      </c>
      <c r="G1233" s="26" t="s">
        <v>156</v>
      </c>
      <c r="H1233" s="5">
        <f t="shared" si="48"/>
        <v>-49700</v>
      </c>
      <c r="I1233" s="21">
        <f t="shared" si="47"/>
        <v>3.669724770642202</v>
      </c>
      <c r="K1233" s="2">
        <v>545</v>
      </c>
    </row>
    <row r="1234" spans="2:11" ht="12.75">
      <c r="B1234" s="119">
        <v>900</v>
      </c>
      <c r="C1234" s="32" t="s">
        <v>83</v>
      </c>
      <c r="D1234" s="11" t="s">
        <v>469</v>
      </c>
      <c r="E1234" s="32" t="s">
        <v>84</v>
      </c>
      <c r="F1234" s="26" t="s">
        <v>773</v>
      </c>
      <c r="G1234" s="30" t="s">
        <v>178</v>
      </c>
      <c r="H1234" s="5">
        <f t="shared" si="48"/>
        <v>-50600</v>
      </c>
      <c r="I1234" s="21">
        <f t="shared" si="47"/>
        <v>1.651376146788991</v>
      </c>
      <c r="K1234" s="2">
        <v>545</v>
      </c>
    </row>
    <row r="1235" spans="2:11" ht="12.75">
      <c r="B1235" s="119">
        <v>1100</v>
      </c>
      <c r="C1235" s="11" t="s">
        <v>83</v>
      </c>
      <c r="D1235" s="11" t="s">
        <v>469</v>
      </c>
      <c r="E1235" s="11" t="s">
        <v>84</v>
      </c>
      <c r="F1235" s="26" t="s">
        <v>773</v>
      </c>
      <c r="G1235" s="29" t="s">
        <v>179</v>
      </c>
      <c r="H1235" s="5">
        <f t="shared" si="48"/>
        <v>-51700</v>
      </c>
      <c r="I1235" s="21">
        <f t="shared" si="47"/>
        <v>2.018348623853211</v>
      </c>
      <c r="K1235" s="2">
        <v>545</v>
      </c>
    </row>
    <row r="1236" spans="2:11" ht="12.75">
      <c r="B1236" s="63">
        <v>1450</v>
      </c>
      <c r="C1236" s="1" t="s">
        <v>83</v>
      </c>
      <c r="D1236" s="11" t="s">
        <v>469</v>
      </c>
      <c r="E1236" s="1" t="s">
        <v>84</v>
      </c>
      <c r="F1236" s="26" t="s">
        <v>773</v>
      </c>
      <c r="G1236" s="26" t="s">
        <v>189</v>
      </c>
      <c r="H1236" s="5">
        <f t="shared" si="48"/>
        <v>-53150</v>
      </c>
      <c r="I1236" s="21">
        <f t="shared" si="47"/>
        <v>2.6605504587155964</v>
      </c>
      <c r="K1236" s="2">
        <v>545</v>
      </c>
    </row>
    <row r="1237" spans="2:11" ht="12.75">
      <c r="B1237" s="63">
        <v>400</v>
      </c>
      <c r="C1237" s="1" t="s">
        <v>83</v>
      </c>
      <c r="D1237" s="11" t="s">
        <v>469</v>
      </c>
      <c r="E1237" s="1" t="s">
        <v>84</v>
      </c>
      <c r="F1237" s="26" t="s">
        <v>773</v>
      </c>
      <c r="G1237" s="26" t="s">
        <v>192</v>
      </c>
      <c r="H1237" s="5">
        <f t="shared" si="48"/>
        <v>-53550</v>
      </c>
      <c r="I1237" s="21">
        <f t="shared" si="47"/>
        <v>0.7339449541284404</v>
      </c>
      <c r="K1237" s="2">
        <v>545</v>
      </c>
    </row>
    <row r="1238" spans="2:11" ht="12.75">
      <c r="B1238" s="63">
        <v>8000</v>
      </c>
      <c r="C1238" s="1" t="s">
        <v>775</v>
      </c>
      <c r="D1238" s="11" t="s">
        <v>469</v>
      </c>
      <c r="E1238" s="1" t="s">
        <v>84</v>
      </c>
      <c r="F1238" s="26" t="s">
        <v>776</v>
      </c>
      <c r="G1238" s="26" t="s">
        <v>192</v>
      </c>
      <c r="H1238" s="5">
        <f t="shared" si="48"/>
        <v>-61550</v>
      </c>
      <c r="I1238" s="21">
        <f t="shared" si="47"/>
        <v>14.678899082568808</v>
      </c>
      <c r="K1238" s="2">
        <v>545</v>
      </c>
    </row>
    <row r="1239" spans="2:11" ht="12.75">
      <c r="B1239" s="63">
        <v>700</v>
      </c>
      <c r="C1239" s="1" t="s">
        <v>83</v>
      </c>
      <c r="D1239" s="11" t="s">
        <v>469</v>
      </c>
      <c r="E1239" s="1" t="s">
        <v>84</v>
      </c>
      <c r="F1239" s="26" t="s">
        <v>773</v>
      </c>
      <c r="G1239" s="26" t="s">
        <v>194</v>
      </c>
      <c r="H1239" s="5">
        <f t="shared" si="48"/>
        <v>-62250</v>
      </c>
      <c r="I1239" s="21">
        <f t="shared" si="47"/>
        <v>1.2844036697247707</v>
      </c>
      <c r="K1239" s="2">
        <v>545</v>
      </c>
    </row>
    <row r="1240" spans="2:11" ht="12.75">
      <c r="B1240" s="63">
        <v>300</v>
      </c>
      <c r="C1240" s="1" t="s">
        <v>83</v>
      </c>
      <c r="D1240" s="11" t="s">
        <v>469</v>
      </c>
      <c r="E1240" s="1" t="s">
        <v>84</v>
      </c>
      <c r="F1240" s="26" t="s">
        <v>773</v>
      </c>
      <c r="G1240" s="26" t="s">
        <v>273</v>
      </c>
      <c r="H1240" s="5">
        <f t="shared" si="48"/>
        <v>-62550</v>
      </c>
      <c r="I1240" s="21">
        <f t="shared" si="47"/>
        <v>0.5504587155963303</v>
      </c>
      <c r="K1240" s="2">
        <v>545</v>
      </c>
    </row>
    <row r="1241" spans="2:11" ht="12.75">
      <c r="B1241" s="63">
        <v>875</v>
      </c>
      <c r="C1241" s="1" t="s">
        <v>83</v>
      </c>
      <c r="D1241" s="11" t="s">
        <v>469</v>
      </c>
      <c r="E1241" s="1" t="s">
        <v>84</v>
      </c>
      <c r="F1241" s="26" t="s">
        <v>773</v>
      </c>
      <c r="G1241" s="26" t="s">
        <v>197</v>
      </c>
      <c r="H1241" s="5">
        <f t="shared" si="48"/>
        <v>-63425</v>
      </c>
      <c r="I1241" s="21">
        <f t="shared" si="47"/>
        <v>1.6055045871559632</v>
      </c>
      <c r="K1241" s="2">
        <v>545</v>
      </c>
    </row>
    <row r="1242" spans="2:11" ht="12.75">
      <c r="B1242" s="63">
        <v>10000</v>
      </c>
      <c r="C1242" s="1" t="s">
        <v>775</v>
      </c>
      <c r="D1242" s="11" t="s">
        <v>469</v>
      </c>
      <c r="E1242" s="1" t="s">
        <v>84</v>
      </c>
      <c r="F1242" s="26" t="s">
        <v>777</v>
      </c>
      <c r="G1242" s="26" t="s">
        <v>197</v>
      </c>
      <c r="H1242" s="5">
        <f t="shared" si="48"/>
        <v>-73425</v>
      </c>
      <c r="I1242" s="21">
        <f t="shared" si="47"/>
        <v>18.34862385321101</v>
      </c>
      <c r="K1242" s="2">
        <v>545</v>
      </c>
    </row>
    <row r="1243" spans="2:11" ht="12.75">
      <c r="B1243" s="63">
        <v>2500</v>
      </c>
      <c r="C1243" s="1" t="s">
        <v>83</v>
      </c>
      <c r="D1243" s="11" t="s">
        <v>469</v>
      </c>
      <c r="E1243" s="1" t="s">
        <v>84</v>
      </c>
      <c r="F1243" s="26" t="s">
        <v>773</v>
      </c>
      <c r="G1243" s="26" t="s">
        <v>197</v>
      </c>
      <c r="H1243" s="5">
        <f t="shared" si="48"/>
        <v>-75925</v>
      </c>
      <c r="I1243" s="21">
        <f t="shared" si="47"/>
        <v>4.587155963302752</v>
      </c>
      <c r="K1243" s="2">
        <v>545</v>
      </c>
    </row>
    <row r="1244" spans="2:11" ht="12.75">
      <c r="B1244" s="63">
        <v>1350</v>
      </c>
      <c r="C1244" s="1" t="s">
        <v>83</v>
      </c>
      <c r="D1244" s="11" t="s">
        <v>469</v>
      </c>
      <c r="E1244" s="1" t="s">
        <v>84</v>
      </c>
      <c r="F1244" s="26" t="s">
        <v>773</v>
      </c>
      <c r="G1244" s="26" t="s">
        <v>282</v>
      </c>
      <c r="H1244" s="5">
        <f t="shared" si="48"/>
        <v>-77275</v>
      </c>
      <c r="I1244" s="21">
        <f t="shared" si="47"/>
        <v>2.477064220183486</v>
      </c>
      <c r="K1244" s="2">
        <v>545</v>
      </c>
    </row>
    <row r="1245" spans="2:11" ht="12.75">
      <c r="B1245" s="63">
        <v>2500</v>
      </c>
      <c r="C1245" s="1" t="s">
        <v>83</v>
      </c>
      <c r="D1245" s="11" t="s">
        <v>469</v>
      </c>
      <c r="E1245" s="1" t="s">
        <v>84</v>
      </c>
      <c r="F1245" s="26" t="s">
        <v>778</v>
      </c>
      <c r="G1245" s="26" t="s">
        <v>282</v>
      </c>
      <c r="H1245" s="5">
        <f t="shared" si="48"/>
        <v>-79775</v>
      </c>
      <c r="I1245" s="21">
        <f t="shared" si="47"/>
        <v>4.587155963302752</v>
      </c>
      <c r="K1245" s="2">
        <v>545</v>
      </c>
    </row>
    <row r="1246" spans="2:11" ht="12.75">
      <c r="B1246" s="63">
        <v>1250</v>
      </c>
      <c r="C1246" s="1" t="s">
        <v>83</v>
      </c>
      <c r="D1246" s="11" t="s">
        <v>469</v>
      </c>
      <c r="E1246" s="1" t="s">
        <v>84</v>
      </c>
      <c r="F1246" s="26" t="s">
        <v>773</v>
      </c>
      <c r="G1246" s="26" t="s">
        <v>286</v>
      </c>
      <c r="H1246" s="5">
        <f t="shared" si="48"/>
        <v>-81025</v>
      </c>
      <c r="I1246" s="21">
        <f t="shared" si="47"/>
        <v>2.293577981651376</v>
      </c>
      <c r="K1246" s="2">
        <v>545</v>
      </c>
    </row>
    <row r="1247" spans="2:11" ht="12.75">
      <c r="B1247" s="63">
        <v>2200</v>
      </c>
      <c r="C1247" s="1" t="s">
        <v>83</v>
      </c>
      <c r="D1247" s="11" t="s">
        <v>469</v>
      </c>
      <c r="E1247" s="1" t="s">
        <v>84</v>
      </c>
      <c r="F1247" s="26" t="s">
        <v>779</v>
      </c>
      <c r="G1247" s="26" t="s">
        <v>286</v>
      </c>
      <c r="H1247" s="5">
        <f t="shared" si="48"/>
        <v>-83225</v>
      </c>
      <c r="I1247" s="21">
        <f t="shared" si="47"/>
        <v>4.036697247706422</v>
      </c>
      <c r="K1247" s="2">
        <v>545</v>
      </c>
    </row>
    <row r="1248" spans="2:11" ht="12.75">
      <c r="B1248" s="63">
        <v>375</v>
      </c>
      <c r="C1248" s="1" t="s">
        <v>83</v>
      </c>
      <c r="D1248" s="11" t="s">
        <v>469</v>
      </c>
      <c r="E1248" s="1" t="s">
        <v>84</v>
      </c>
      <c r="F1248" s="26" t="s">
        <v>773</v>
      </c>
      <c r="G1248" s="26" t="s">
        <v>289</v>
      </c>
      <c r="H1248" s="5">
        <f t="shared" si="48"/>
        <v>-83600</v>
      </c>
      <c r="I1248" s="21">
        <f t="shared" si="47"/>
        <v>0.6880733944954128</v>
      </c>
      <c r="K1248" s="2">
        <v>545</v>
      </c>
    </row>
    <row r="1249" spans="2:11" ht="12.75">
      <c r="B1249" s="63">
        <v>1500</v>
      </c>
      <c r="C1249" s="1" t="s">
        <v>83</v>
      </c>
      <c r="D1249" s="11" t="s">
        <v>469</v>
      </c>
      <c r="E1249" s="1" t="s">
        <v>84</v>
      </c>
      <c r="F1249" s="26" t="s">
        <v>773</v>
      </c>
      <c r="G1249" s="26" t="s">
        <v>289</v>
      </c>
      <c r="H1249" s="5">
        <f t="shared" si="48"/>
        <v>-85100</v>
      </c>
      <c r="I1249" s="21">
        <f t="shared" si="47"/>
        <v>2.7522935779816513</v>
      </c>
      <c r="K1249" s="2">
        <v>545</v>
      </c>
    </row>
    <row r="1250" spans="2:11" ht="12.75">
      <c r="B1250" s="63">
        <v>600</v>
      </c>
      <c r="C1250" s="1" t="s">
        <v>83</v>
      </c>
      <c r="D1250" s="1" t="s">
        <v>469</v>
      </c>
      <c r="E1250" s="1" t="s">
        <v>84</v>
      </c>
      <c r="F1250" s="26" t="s">
        <v>773</v>
      </c>
      <c r="G1250" s="26" t="s">
        <v>292</v>
      </c>
      <c r="H1250" s="5">
        <f t="shared" si="48"/>
        <v>-85700</v>
      </c>
      <c r="I1250" s="21">
        <f t="shared" si="47"/>
        <v>1.1009174311926606</v>
      </c>
      <c r="K1250" s="2">
        <v>545</v>
      </c>
    </row>
    <row r="1251" spans="1:11" s="44" customFormat="1" ht="12.75">
      <c r="A1251" s="10"/>
      <c r="B1251" s="121">
        <f>SUM(B1204:B1250)</f>
        <v>85700</v>
      </c>
      <c r="C1251" s="10"/>
      <c r="D1251" s="10"/>
      <c r="E1251" s="10" t="s">
        <v>84</v>
      </c>
      <c r="F1251" s="17"/>
      <c r="G1251" s="17"/>
      <c r="H1251" s="40">
        <v>0</v>
      </c>
      <c r="I1251" s="43">
        <f t="shared" si="47"/>
        <v>157.24770642201835</v>
      </c>
      <c r="K1251" s="2">
        <v>545</v>
      </c>
    </row>
    <row r="1252" spans="2:11" ht="12.75">
      <c r="B1252" s="63"/>
      <c r="H1252" s="5">
        <f t="shared" si="48"/>
        <v>0</v>
      </c>
      <c r="I1252" s="21">
        <f t="shared" si="47"/>
        <v>0</v>
      </c>
      <c r="K1252" s="2">
        <v>545</v>
      </c>
    </row>
    <row r="1253" spans="2:11" ht="12.75">
      <c r="B1253" s="63"/>
      <c r="H1253" s="5">
        <f t="shared" si="48"/>
        <v>0</v>
      </c>
      <c r="I1253" s="21">
        <f t="shared" si="47"/>
        <v>0</v>
      </c>
      <c r="K1253" s="2">
        <v>545</v>
      </c>
    </row>
    <row r="1254" spans="2:11" ht="12.75">
      <c r="B1254" s="63"/>
      <c r="H1254" s="5">
        <f t="shared" si="48"/>
        <v>0</v>
      </c>
      <c r="I1254" s="21">
        <f t="shared" si="47"/>
        <v>0</v>
      </c>
      <c r="K1254" s="2">
        <v>545</v>
      </c>
    </row>
    <row r="1255" spans="2:11" ht="12.75">
      <c r="B1255" s="63"/>
      <c r="H1255" s="5">
        <f t="shared" si="48"/>
        <v>0</v>
      </c>
      <c r="I1255" s="21">
        <f t="shared" si="47"/>
        <v>0</v>
      </c>
      <c r="K1255" s="2">
        <v>545</v>
      </c>
    </row>
    <row r="1256" spans="1:11" s="44" customFormat="1" ht="12.75">
      <c r="A1256" s="10"/>
      <c r="B1256" s="121">
        <f>+B1260+B1267+B1293+B1300+B1309+B1316+B1325</f>
        <v>535000</v>
      </c>
      <c r="C1256" s="59" t="s">
        <v>479</v>
      </c>
      <c r="D1256" s="59"/>
      <c r="E1256" s="10"/>
      <c r="F1256" s="17"/>
      <c r="G1256" s="17"/>
      <c r="H1256" s="40">
        <f t="shared" si="48"/>
        <v>-535000</v>
      </c>
      <c r="I1256" s="43">
        <f t="shared" si="47"/>
        <v>981.651376146789</v>
      </c>
      <c r="K1256" s="2">
        <v>545</v>
      </c>
    </row>
    <row r="1257" spans="2:11" ht="12.75">
      <c r="B1257" s="63"/>
      <c r="H1257" s="5">
        <v>0</v>
      </c>
      <c r="I1257" s="21">
        <f t="shared" si="47"/>
        <v>0</v>
      </c>
      <c r="K1257" s="2">
        <v>545</v>
      </c>
    </row>
    <row r="1258" spans="2:11" ht="12.75">
      <c r="B1258" s="119">
        <v>50000</v>
      </c>
      <c r="C1258" s="11" t="s">
        <v>780</v>
      </c>
      <c r="D1258" s="11" t="s">
        <v>468</v>
      </c>
      <c r="E1258" s="11" t="s">
        <v>781</v>
      </c>
      <c r="F1258" s="29" t="s">
        <v>782</v>
      </c>
      <c r="G1258" s="29" t="s">
        <v>118</v>
      </c>
      <c r="H1258" s="5">
        <f t="shared" si="48"/>
        <v>-50000</v>
      </c>
      <c r="I1258" s="21">
        <f t="shared" si="47"/>
        <v>91.74311926605505</v>
      </c>
      <c r="K1258" s="2">
        <v>545</v>
      </c>
    </row>
    <row r="1259" spans="2:11" ht="12.75">
      <c r="B1259" s="119">
        <v>25000</v>
      </c>
      <c r="C1259" s="11" t="s">
        <v>783</v>
      </c>
      <c r="D1259" s="11" t="s">
        <v>468</v>
      </c>
      <c r="E1259" s="11" t="s">
        <v>781</v>
      </c>
      <c r="F1259" s="29" t="s">
        <v>782</v>
      </c>
      <c r="G1259" s="29" t="s">
        <v>106</v>
      </c>
      <c r="H1259" s="5">
        <f t="shared" si="48"/>
        <v>-75000</v>
      </c>
      <c r="I1259" s="21">
        <f t="shared" si="47"/>
        <v>45.87155963302752</v>
      </c>
      <c r="K1259" s="2">
        <v>545</v>
      </c>
    </row>
    <row r="1260" spans="1:11" s="44" customFormat="1" ht="12.75">
      <c r="A1260" s="10"/>
      <c r="B1260" s="121">
        <f>SUM(B1258:B1259)</f>
        <v>75000</v>
      </c>
      <c r="C1260" s="10" t="s">
        <v>479</v>
      </c>
      <c r="D1260" s="10" t="s">
        <v>784</v>
      </c>
      <c r="E1260" s="10" t="s">
        <v>781</v>
      </c>
      <c r="F1260" s="17"/>
      <c r="G1260" s="17"/>
      <c r="H1260" s="40">
        <v>0</v>
      </c>
      <c r="I1260" s="43">
        <f t="shared" si="47"/>
        <v>137.61467889908258</v>
      </c>
      <c r="K1260" s="2">
        <v>545</v>
      </c>
    </row>
    <row r="1261" spans="2:11" ht="12.75">
      <c r="B1261" s="63"/>
      <c r="H1261" s="5">
        <f>H1260-B1261</f>
        <v>0</v>
      </c>
      <c r="I1261" s="21">
        <f t="shared" si="47"/>
        <v>0</v>
      </c>
      <c r="K1261" s="2">
        <v>545</v>
      </c>
    </row>
    <row r="1262" spans="2:11" ht="12.75">
      <c r="B1262" s="63"/>
      <c r="H1262" s="5">
        <f>H1261-B1262</f>
        <v>0</v>
      </c>
      <c r="I1262" s="21">
        <f t="shared" si="47"/>
        <v>0</v>
      </c>
      <c r="K1262" s="2">
        <v>545</v>
      </c>
    </row>
    <row r="1263" spans="2:11" ht="12.75">
      <c r="B1263" s="119">
        <v>40000</v>
      </c>
      <c r="C1263" s="11" t="s">
        <v>780</v>
      </c>
      <c r="D1263" s="11" t="s">
        <v>468</v>
      </c>
      <c r="E1263" s="11" t="s">
        <v>785</v>
      </c>
      <c r="F1263" s="29" t="s">
        <v>782</v>
      </c>
      <c r="G1263" s="29" t="s">
        <v>127</v>
      </c>
      <c r="H1263" s="5">
        <f t="shared" si="48"/>
        <v>-40000</v>
      </c>
      <c r="I1263" s="21">
        <f t="shared" si="47"/>
        <v>73.39449541284404</v>
      </c>
      <c r="K1263" s="2">
        <v>545</v>
      </c>
    </row>
    <row r="1264" spans="2:11" ht="12.75">
      <c r="B1264" s="63">
        <v>10000</v>
      </c>
      <c r="C1264" s="11" t="s">
        <v>786</v>
      </c>
      <c r="D1264" s="11" t="s">
        <v>468</v>
      </c>
      <c r="E1264" s="11" t="s">
        <v>785</v>
      </c>
      <c r="F1264" s="26" t="s">
        <v>476</v>
      </c>
      <c r="G1264" s="26" t="s">
        <v>130</v>
      </c>
      <c r="H1264" s="5">
        <f t="shared" si="48"/>
        <v>-50000</v>
      </c>
      <c r="I1264" s="21">
        <f t="shared" si="47"/>
        <v>18.34862385321101</v>
      </c>
      <c r="K1264" s="2">
        <v>545</v>
      </c>
    </row>
    <row r="1265" spans="2:11" ht="12.75">
      <c r="B1265" s="119">
        <v>5000</v>
      </c>
      <c r="C1265" s="11" t="s">
        <v>787</v>
      </c>
      <c r="D1265" s="11" t="s">
        <v>468</v>
      </c>
      <c r="E1265" s="1" t="s">
        <v>785</v>
      </c>
      <c r="F1265" s="26" t="s">
        <v>476</v>
      </c>
      <c r="G1265" s="26" t="s">
        <v>176</v>
      </c>
      <c r="H1265" s="5">
        <f t="shared" si="48"/>
        <v>-55000</v>
      </c>
      <c r="I1265" s="21">
        <f t="shared" si="47"/>
        <v>9.174311926605505</v>
      </c>
      <c r="K1265" s="2">
        <v>545</v>
      </c>
    </row>
    <row r="1266" spans="2:11" ht="12.75">
      <c r="B1266" s="119">
        <v>5000</v>
      </c>
      <c r="C1266" s="11" t="s">
        <v>787</v>
      </c>
      <c r="D1266" s="11" t="s">
        <v>468</v>
      </c>
      <c r="E1266" s="1" t="s">
        <v>785</v>
      </c>
      <c r="F1266" s="26" t="s">
        <v>476</v>
      </c>
      <c r="G1266" s="26" t="s">
        <v>178</v>
      </c>
      <c r="H1266" s="5">
        <f t="shared" si="48"/>
        <v>-60000</v>
      </c>
      <c r="I1266" s="21">
        <f t="shared" si="47"/>
        <v>9.174311926605505</v>
      </c>
      <c r="K1266" s="2">
        <v>545</v>
      </c>
    </row>
    <row r="1267" spans="1:11" s="44" customFormat="1" ht="12.75">
      <c r="A1267" s="10"/>
      <c r="B1267" s="121">
        <f>SUM(B1263:B1266)</f>
        <v>60000</v>
      </c>
      <c r="C1267" s="10" t="s">
        <v>479</v>
      </c>
      <c r="D1267" s="10"/>
      <c r="E1267" s="10" t="s">
        <v>785</v>
      </c>
      <c r="F1267" s="17"/>
      <c r="G1267" s="17"/>
      <c r="H1267" s="40">
        <f t="shared" si="48"/>
        <v>-120000</v>
      </c>
      <c r="I1267" s="43">
        <f t="shared" si="47"/>
        <v>110.09174311926606</v>
      </c>
      <c r="K1267" s="2">
        <v>545</v>
      </c>
    </row>
    <row r="1268" spans="2:11" ht="12.75">
      <c r="B1268" s="120"/>
      <c r="H1268" s="5">
        <v>0</v>
      </c>
      <c r="I1268" s="21">
        <f t="shared" si="47"/>
        <v>0</v>
      </c>
      <c r="K1268" s="2">
        <v>545</v>
      </c>
    </row>
    <row r="1269" spans="2:11" ht="12.75">
      <c r="B1269" s="120"/>
      <c r="H1269" s="5">
        <f t="shared" si="48"/>
        <v>0</v>
      </c>
      <c r="I1269" s="21">
        <f t="shared" si="47"/>
        <v>0</v>
      </c>
      <c r="K1269" s="2">
        <v>545</v>
      </c>
    </row>
    <row r="1270" spans="2:11" ht="12.75">
      <c r="B1270" s="120"/>
      <c r="H1270" s="5">
        <f t="shared" si="48"/>
        <v>0</v>
      </c>
      <c r="I1270" s="21">
        <f t="shared" si="47"/>
        <v>0</v>
      </c>
      <c r="K1270" s="2">
        <v>545</v>
      </c>
    </row>
    <row r="1271" spans="2:11" ht="12.75">
      <c r="B1271" s="119">
        <v>5000</v>
      </c>
      <c r="C1271" s="11" t="s">
        <v>787</v>
      </c>
      <c r="D1271" s="11" t="s">
        <v>468</v>
      </c>
      <c r="E1271" s="1" t="s">
        <v>788</v>
      </c>
      <c r="F1271" s="26" t="s">
        <v>476</v>
      </c>
      <c r="G1271" s="26" t="s">
        <v>286</v>
      </c>
      <c r="H1271" s="5">
        <f t="shared" si="48"/>
        <v>-5000</v>
      </c>
      <c r="I1271" s="21">
        <f t="shared" si="47"/>
        <v>9.174311926605505</v>
      </c>
      <c r="K1271" s="2">
        <v>545</v>
      </c>
    </row>
    <row r="1272" spans="2:11" ht="12.75">
      <c r="B1272" s="119">
        <v>5000</v>
      </c>
      <c r="C1272" s="11" t="s">
        <v>787</v>
      </c>
      <c r="D1272" s="11" t="s">
        <v>468</v>
      </c>
      <c r="E1272" s="1" t="s">
        <v>788</v>
      </c>
      <c r="F1272" s="26" t="s">
        <v>476</v>
      </c>
      <c r="G1272" s="26" t="s">
        <v>286</v>
      </c>
      <c r="H1272" s="5">
        <f t="shared" si="48"/>
        <v>-10000</v>
      </c>
      <c r="I1272" s="21">
        <f t="shared" si="47"/>
        <v>9.174311926605505</v>
      </c>
      <c r="K1272" s="2">
        <v>545</v>
      </c>
    </row>
    <row r="1273" spans="2:11" ht="12.75">
      <c r="B1273" s="119">
        <v>5000</v>
      </c>
      <c r="C1273" s="11" t="s">
        <v>787</v>
      </c>
      <c r="D1273" s="11" t="s">
        <v>468</v>
      </c>
      <c r="E1273" s="1" t="s">
        <v>788</v>
      </c>
      <c r="F1273" s="26" t="s">
        <v>476</v>
      </c>
      <c r="G1273" s="26" t="s">
        <v>286</v>
      </c>
      <c r="H1273" s="5">
        <f t="shared" si="48"/>
        <v>-15000</v>
      </c>
      <c r="I1273" s="21">
        <f t="shared" si="47"/>
        <v>9.174311926605505</v>
      </c>
      <c r="K1273" s="2">
        <v>545</v>
      </c>
    </row>
    <row r="1274" spans="2:11" ht="12.75">
      <c r="B1274" s="119">
        <v>5000</v>
      </c>
      <c r="C1274" s="11" t="s">
        <v>787</v>
      </c>
      <c r="D1274" s="11" t="s">
        <v>468</v>
      </c>
      <c r="E1274" s="1" t="s">
        <v>788</v>
      </c>
      <c r="F1274" s="26" t="s">
        <v>476</v>
      </c>
      <c r="G1274" s="26" t="s">
        <v>286</v>
      </c>
      <c r="H1274" s="5">
        <f t="shared" si="48"/>
        <v>-20000</v>
      </c>
      <c r="I1274" s="21">
        <f t="shared" si="47"/>
        <v>9.174311926605505</v>
      </c>
      <c r="K1274" s="2">
        <v>545</v>
      </c>
    </row>
    <row r="1275" spans="2:11" ht="12.75">
      <c r="B1275" s="119">
        <v>5000</v>
      </c>
      <c r="C1275" s="11" t="s">
        <v>787</v>
      </c>
      <c r="D1275" s="11" t="s">
        <v>468</v>
      </c>
      <c r="E1275" s="1" t="s">
        <v>788</v>
      </c>
      <c r="F1275" s="26" t="s">
        <v>476</v>
      </c>
      <c r="G1275" s="26" t="s">
        <v>286</v>
      </c>
      <c r="H1275" s="5">
        <f t="shared" si="48"/>
        <v>-25000</v>
      </c>
      <c r="I1275" s="21">
        <f t="shared" si="47"/>
        <v>9.174311926605505</v>
      </c>
      <c r="K1275" s="2">
        <v>545</v>
      </c>
    </row>
    <row r="1276" spans="2:11" ht="12.75">
      <c r="B1276" s="119">
        <v>5000</v>
      </c>
      <c r="C1276" s="11" t="s">
        <v>789</v>
      </c>
      <c r="D1276" s="11" t="s">
        <v>468</v>
      </c>
      <c r="E1276" s="1" t="s">
        <v>788</v>
      </c>
      <c r="F1276" s="26" t="s">
        <v>476</v>
      </c>
      <c r="G1276" s="26" t="s">
        <v>286</v>
      </c>
      <c r="H1276" s="5">
        <f t="shared" si="48"/>
        <v>-30000</v>
      </c>
      <c r="I1276" s="21">
        <f t="shared" si="47"/>
        <v>9.174311926605505</v>
      </c>
      <c r="K1276" s="2">
        <v>545</v>
      </c>
    </row>
    <row r="1277" spans="2:11" ht="12.75">
      <c r="B1277" s="119">
        <v>5000</v>
      </c>
      <c r="C1277" s="11" t="s">
        <v>789</v>
      </c>
      <c r="D1277" s="11" t="s">
        <v>468</v>
      </c>
      <c r="E1277" s="1" t="s">
        <v>788</v>
      </c>
      <c r="F1277" s="26" t="s">
        <v>476</v>
      </c>
      <c r="G1277" s="26" t="s">
        <v>286</v>
      </c>
      <c r="H1277" s="5">
        <f t="shared" si="48"/>
        <v>-35000</v>
      </c>
      <c r="I1277" s="21">
        <f t="shared" si="47"/>
        <v>9.174311926605505</v>
      </c>
      <c r="K1277" s="2">
        <v>545</v>
      </c>
    </row>
    <row r="1278" spans="2:11" ht="12.75">
      <c r="B1278" s="119">
        <v>5000</v>
      </c>
      <c r="C1278" s="11" t="s">
        <v>789</v>
      </c>
      <c r="D1278" s="11" t="s">
        <v>468</v>
      </c>
      <c r="E1278" s="1" t="s">
        <v>788</v>
      </c>
      <c r="F1278" s="26" t="s">
        <v>476</v>
      </c>
      <c r="G1278" s="26" t="s">
        <v>286</v>
      </c>
      <c r="H1278" s="5">
        <f t="shared" si="48"/>
        <v>-40000</v>
      </c>
      <c r="I1278" s="21">
        <f t="shared" si="47"/>
        <v>9.174311926605505</v>
      </c>
      <c r="K1278" s="2">
        <v>545</v>
      </c>
    </row>
    <row r="1279" spans="2:11" ht="12.75">
      <c r="B1279" s="119">
        <v>10000</v>
      </c>
      <c r="C1279" s="11" t="s">
        <v>790</v>
      </c>
      <c r="D1279" s="11" t="s">
        <v>468</v>
      </c>
      <c r="E1279" s="1" t="s">
        <v>788</v>
      </c>
      <c r="F1279" s="26" t="s">
        <v>476</v>
      </c>
      <c r="G1279" s="26" t="s">
        <v>286</v>
      </c>
      <c r="H1279" s="5">
        <f t="shared" si="48"/>
        <v>-50000</v>
      </c>
      <c r="I1279" s="21">
        <f t="shared" si="47"/>
        <v>18.34862385321101</v>
      </c>
      <c r="K1279" s="2">
        <v>545</v>
      </c>
    </row>
    <row r="1280" spans="2:11" ht="12.75">
      <c r="B1280" s="119">
        <v>5000</v>
      </c>
      <c r="C1280" s="11" t="s">
        <v>787</v>
      </c>
      <c r="D1280" s="11" t="s">
        <v>468</v>
      </c>
      <c r="E1280" s="1" t="s">
        <v>788</v>
      </c>
      <c r="F1280" s="26" t="s">
        <v>476</v>
      </c>
      <c r="G1280" s="26" t="s">
        <v>289</v>
      </c>
      <c r="H1280" s="5">
        <f t="shared" si="48"/>
        <v>-55000</v>
      </c>
      <c r="I1280" s="21">
        <f t="shared" si="47"/>
        <v>9.174311926605505</v>
      </c>
      <c r="K1280" s="2">
        <v>545</v>
      </c>
    </row>
    <row r="1281" spans="2:11" ht="12.75">
      <c r="B1281" s="119">
        <v>5000</v>
      </c>
      <c r="C1281" s="11" t="s">
        <v>787</v>
      </c>
      <c r="D1281" s="11" t="s">
        <v>468</v>
      </c>
      <c r="E1281" s="1" t="s">
        <v>788</v>
      </c>
      <c r="F1281" s="26" t="s">
        <v>476</v>
      </c>
      <c r="G1281" s="26" t="s">
        <v>289</v>
      </c>
      <c r="H1281" s="5">
        <f t="shared" si="48"/>
        <v>-60000</v>
      </c>
      <c r="I1281" s="21">
        <f aca="true" t="shared" si="49" ref="I1281:I1347">+B1281/K1281</f>
        <v>9.174311926605505</v>
      </c>
      <c r="K1281" s="2">
        <v>545</v>
      </c>
    </row>
    <row r="1282" spans="2:11" ht="12.75">
      <c r="B1282" s="119">
        <v>5000</v>
      </c>
      <c r="C1282" s="11" t="s">
        <v>787</v>
      </c>
      <c r="D1282" s="11" t="s">
        <v>468</v>
      </c>
      <c r="E1282" s="1" t="s">
        <v>788</v>
      </c>
      <c r="F1282" s="26" t="s">
        <v>476</v>
      </c>
      <c r="G1282" s="26" t="s">
        <v>289</v>
      </c>
      <c r="H1282" s="5">
        <f t="shared" si="48"/>
        <v>-65000</v>
      </c>
      <c r="I1282" s="21">
        <f t="shared" si="49"/>
        <v>9.174311926605505</v>
      </c>
      <c r="K1282" s="2">
        <v>545</v>
      </c>
    </row>
    <row r="1283" spans="2:11" ht="12.75">
      <c r="B1283" s="119">
        <v>5000</v>
      </c>
      <c r="C1283" s="11" t="s">
        <v>787</v>
      </c>
      <c r="D1283" s="11" t="s">
        <v>468</v>
      </c>
      <c r="E1283" s="1" t="s">
        <v>788</v>
      </c>
      <c r="F1283" s="26" t="s">
        <v>476</v>
      </c>
      <c r="G1283" s="26" t="s">
        <v>289</v>
      </c>
      <c r="H1283" s="5">
        <f t="shared" si="48"/>
        <v>-70000</v>
      </c>
      <c r="I1283" s="21">
        <f t="shared" si="49"/>
        <v>9.174311926605505</v>
      </c>
      <c r="K1283" s="2">
        <v>545</v>
      </c>
    </row>
    <row r="1284" spans="2:11" ht="12.75">
      <c r="B1284" s="119">
        <v>5000</v>
      </c>
      <c r="C1284" s="11" t="s">
        <v>787</v>
      </c>
      <c r="D1284" s="11" t="s">
        <v>468</v>
      </c>
      <c r="E1284" s="1" t="s">
        <v>788</v>
      </c>
      <c r="F1284" s="26" t="s">
        <v>476</v>
      </c>
      <c r="G1284" s="26" t="s">
        <v>289</v>
      </c>
      <c r="H1284" s="5">
        <f t="shared" si="48"/>
        <v>-75000</v>
      </c>
      <c r="I1284" s="21">
        <f t="shared" si="49"/>
        <v>9.174311926605505</v>
      </c>
      <c r="K1284" s="2">
        <v>545</v>
      </c>
    </row>
    <row r="1285" spans="2:11" ht="12.75">
      <c r="B1285" s="119">
        <v>5000</v>
      </c>
      <c r="C1285" s="11" t="s">
        <v>787</v>
      </c>
      <c r="D1285" s="11" t="s">
        <v>468</v>
      </c>
      <c r="E1285" s="1" t="s">
        <v>788</v>
      </c>
      <c r="F1285" s="26" t="s">
        <v>476</v>
      </c>
      <c r="G1285" s="26" t="s">
        <v>289</v>
      </c>
      <c r="H1285" s="5">
        <f t="shared" si="48"/>
        <v>-80000</v>
      </c>
      <c r="I1285" s="21">
        <f t="shared" si="49"/>
        <v>9.174311926605505</v>
      </c>
      <c r="K1285" s="2">
        <v>545</v>
      </c>
    </row>
    <row r="1286" spans="2:11" ht="12.75">
      <c r="B1286" s="119">
        <v>5000</v>
      </c>
      <c r="C1286" s="11" t="s">
        <v>787</v>
      </c>
      <c r="D1286" s="11" t="s">
        <v>468</v>
      </c>
      <c r="E1286" s="1" t="s">
        <v>788</v>
      </c>
      <c r="F1286" s="26" t="s">
        <v>476</v>
      </c>
      <c r="G1286" s="26" t="s">
        <v>289</v>
      </c>
      <c r="H1286" s="5">
        <f t="shared" si="48"/>
        <v>-85000</v>
      </c>
      <c r="I1286" s="21">
        <f t="shared" si="49"/>
        <v>9.174311926605505</v>
      </c>
      <c r="K1286" s="2">
        <v>545</v>
      </c>
    </row>
    <row r="1287" spans="2:11" ht="12.75">
      <c r="B1287" s="119">
        <v>5000</v>
      </c>
      <c r="C1287" s="11" t="s">
        <v>789</v>
      </c>
      <c r="D1287" s="11" t="s">
        <v>468</v>
      </c>
      <c r="E1287" s="1" t="s">
        <v>788</v>
      </c>
      <c r="F1287" s="26" t="s">
        <v>476</v>
      </c>
      <c r="G1287" s="26" t="s">
        <v>289</v>
      </c>
      <c r="H1287" s="5">
        <f t="shared" si="48"/>
        <v>-90000</v>
      </c>
      <c r="I1287" s="21">
        <f t="shared" si="49"/>
        <v>9.174311926605505</v>
      </c>
      <c r="K1287" s="2">
        <v>545</v>
      </c>
    </row>
    <row r="1288" spans="2:11" ht="12.75">
      <c r="B1288" s="119">
        <v>5000</v>
      </c>
      <c r="C1288" s="11" t="s">
        <v>789</v>
      </c>
      <c r="D1288" s="11" t="s">
        <v>468</v>
      </c>
      <c r="E1288" s="1" t="s">
        <v>788</v>
      </c>
      <c r="F1288" s="26" t="s">
        <v>476</v>
      </c>
      <c r="G1288" s="26" t="s">
        <v>289</v>
      </c>
      <c r="H1288" s="5">
        <f t="shared" si="48"/>
        <v>-95000</v>
      </c>
      <c r="I1288" s="21">
        <f t="shared" si="49"/>
        <v>9.174311926605505</v>
      </c>
      <c r="K1288" s="2">
        <v>545</v>
      </c>
    </row>
    <row r="1289" spans="2:11" ht="12.75">
      <c r="B1289" s="119">
        <v>5000</v>
      </c>
      <c r="C1289" s="11" t="s">
        <v>789</v>
      </c>
      <c r="D1289" s="11" t="s">
        <v>468</v>
      </c>
      <c r="E1289" s="1" t="s">
        <v>788</v>
      </c>
      <c r="F1289" s="26" t="s">
        <v>476</v>
      </c>
      <c r="G1289" s="26" t="s">
        <v>289</v>
      </c>
      <c r="H1289" s="5">
        <f t="shared" si="48"/>
        <v>-100000</v>
      </c>
      <c r="I1289" s="21">
        <f t="shared" si="49"/>
        <v>9.174311926605505</v>
      </c>
      <c r="K1289" s="2">
        <v>545</v>
      </c>
    </row>
    <row r="1290" spans="2:11" ht="12.75">
      <c r="B1290" s="119">
        <v>5000</v>
      </c>
      <c r="C1290" s="11" t="s">
        <v>789</v>
      </c>
      <c r="D1290" s="11" t="s">
        <v>468</v>
      </c>
      <c r="E1290" s="1" t="s">
        <v>788</v>
      </c>
      <c r="F1290" s="26" t="s">
        <v>476</v>
      </c>
      <c r="G1290" s="26" t="s">
        <v>289</v>
      </c>
      <c r="H1290" s="5">
        <f aca="true" t="shared" si="50" ref="H1290:H1352">H1289-B1290</f>
        <v>-105000</v>
      </c>
      <c r="I1290" s="21">
        <f t="shared" si="49"/>
        <v>9.174311926605505</v>
      </c>
      <c r="K1290" s="2">
        <v>545</v>
      </c>
    </row>
    <row r="1291" spans="2:11" ht="12.75">
      <c r="B1291" s="119">
        <v>30000</v>
      </c>
      <c r="C1291" s="11" t="s">
        <v>791</v>
      </c>
      <c r="D1291" s="11" t="s">
        <v>468</v>
      </c>
      <c r="E1291" s="1" t="s">
        <v>788</v>
      </c>
      <c r="F1291" s="26" t="s">
        <v>476</v>
      </c>
      <c r="G1291" s="26" t="s">
        <v>289</v>
      </c>
      <c r="H1291" s="5">
        <f t="shared" si="50"/>
        <v>-135000</v>
      </c>
      <c r="I1291" s="21">
        <f t="shared" si="49"/>
        <v>55.04587155963303</v>
      </c>
      <c r="K1291" s="2">
        <v>545</v>
      </c>
    </row>
    <row r="1292" spans="2:11" ht="12.75">
      <c r="B1292" s="119">
        <v>30000</v>
      </c>
      <c r="C1292" s="11" t="s">
        <v>792</v>
      </c>
      <c r="D1292" s="11" t="s">
        <v>468</v>
      </c>
      <c r="E1292" s="1" t="s">
        <v>788</v>
      </c>
      <c r="F1292" s="26" t="s">
        <v>476</v>
      </c>
      <c r="G1292" s="26" t="s">
        <v>289</v>
      </c>
      <c r="H1292" s="5">
        <f t="shared" si="50"/>
        <v>-165000</v>
      </c>
      <c r="I1292" s="21">
        <f t="shared" si="49"/>
        <v>55.04587155963303</v>
      </c>
      <c r="K1292" s="2">
        <v>545</v>
      </c>
    </row>
    <row r="1293" spans="1:11" s="44" customFormat="1" ht="12.75">
      <c r="A1293" s="10"/>
      <c r="B1293" s="121">
        <f>SUM(B1271:B1292)</f>
        <v>165000</v>
      </c>
      <c r="C1293" s="10" t="s">
        <v>479</v>
      </c>
      <c r="D1293" s="10"/>
      <c r="E1293" s="10" t="s">
        <v>793</v>
      </c>
      <c r="F1293" s="17"/>
      <c r="G1293" s="17"/>
      <c r="H1293" s="40">
        <v>0</v>
      </c>
      <c r="I1293" s="43">
        <f t="shared" si="49"/>
        <v>302.7522935779817</v>
      </c>
      <c r="K1293" s="2">
        <v>545</v>
      </c>
    </row>
    <row r="1294" spans="2:11" ht="12.75">
      <c r="B1294" s="63"/>
      <c r="H1294" s="5">
        <f t="shared" si="50"/>
        <v>0</v>
      </c>
      <c r="I1294" s="21">
        <f t="shared" si="49"/>
        <v>0</v>
      </c>
      <c r="K1294" s="2">
        <v>545</v>
      </c>
    </row>
    <row r="1295" spans="2:11" ht="12.75">
      <c r="B1295" s="63"/>
      <c r="H1295" s="5">
        <f t="shared" si="50"/>
        <v>0</v>
      </c>
      <c r="I1295" s="21">
        <f t="shared" si="49"/>
        <v>0</v>
      </c>
      <c r="K1295" s="2">
        <v>545</v>
      </c>
    </row>
    <row r="1296" spans="2:11" ht="12.75">
      <c r="B1296" s="63"/>
      <c r="H1296" s="5">
        <f t="shared" si="50"/>
        <v>0</v>
      </c>
      <c r="I1296" s="21">
        <f t="shared" si="49"/>
        <v>0</v>
      </c>
      <c r="K1296" s="2">
        <v>545</v>
      </c>
    </row>
    <row r="1297" spans="2:11" ht="12.75">
      <c r="B1297" s="119">
        <v>5000</v>
      </c>
      <c r="C1297" s="11" t="s">
        <v>787</v>
      </c>
      <c r="D1297" s="11" t="s">
        <v>468</v>
      </c>
      <c r="E1297" s="1" t="s">
        <v>794</v>
      </c>
      <c r="F1297" s="26" t="s">
        <v>476</v>
      </c>
      <c r="G1297" s="26" t="s">
        <v>273</v>
      </c>
      <c r="H1297" s="5">
        <f t="shared" si="50"/>
        <v>-5000</v>
      </c>
      <c r="I1297" s="21">
        <f t="shared" si="49"/>
        <v>9.174311926605505</v>
      </c>
      <c r="K1297" s="2">
        <v>545</v>
      </c>
    </row>
    <row r="1298" spans="2:11" ht="12.75">
      <c r="B1298" s="119">
        <v>5000</v>
      </c>
      <c r="C1298" s="11" t="s">
        <v>787</v>
      </c>
      <c r="D1298" s="11" t="s">
        <v>468</v>
      </c>
      <c r="E1298" s="1" t="s">
        <v>794</v>
      </c>
      <c r="F1298" s="26" t="s">
        <v>476</v>
      </c>
      <c r="G1298" s="26" t="s">
        <v>197</v>
      </c>
      <c r="H1298" s="5">
        <f t="shared" si="50"/>
        <v>-10000</v>
      </c>
      <c r="I1298" s="21">
        <f t="shared" si="49"/>
        <v>9.174311926605505</v>
      </c>
      <c r="K1298" s="2">
        <v>545</v>
      </c>
    </row>
    <row r="1299" spans="2:11" ht="12.75">
      <c r="B1299" s="119">
        <v>5000</v>
      </c>
      <c r="C1299" s="11" t="s">
        <v>789</v>
      </c>
      <c r="D1299" s="11" t="s">
        <v>468</v>
      </c>
      <c r="E1299" s="1" t="s">
        <v>794</v>
      </c>
      <c r="F1299" s="26" t="s">
        <v>476</v>
      </c>
      <c r="G1299" s="26" t="s">
        <v>197</v>
      </c>
      <c r="H1299" s="5">
        <f t="shared" si="50"/>
        <v>-15000</v>
      </c>
      <c r="I1299" s="21">
        <f t="shared" si="49"/>
        <v>9.174311926605505</v>
      </c>
      <c r="K1299" s="2">
        <v>545</v>
      </c>
    </row>
    <row r="1300" spans="1:11" s="44" customFormat="1" ht="12.75">
      <c r="A1300" s="10"/>
      <c r="B1300" s="121">
        <f>SUM(B1297:B1299)</f>
        <v>15000</v>
      </c>
      <c r="C1300" s="10" t="s">
        <v>479</v>
      </c>
      <c r="D1300" s="10"/>
      <c r="E1300" s="10" t="s">
        <v>795</v>
      </c>
      <c r="F1300" s="17"/>
      <c r="G1300" s="17"/>
      <c r="H1300" s="40">
        <v>0</v>
      </c>
      <c r="I1300" s="43">
        <f t="shared" si="49"/>
        <v>27.522935779816514</v>
      </c>
      <c r="K1300" s="2">
        <v>545</v>
      </c>
    </row>
    <row r="1301" spans="2:11" ht="12.75">
      <c r="B1301" s="63"/>
      <c r="H1301" s="5">
        <f t="shared" si="50"/>
        <v>0</v>
      </c>
      <c r="I1301" s="21">
        <f t="shared" si="49"/>
        <v>0</v>
      </c>
      <c r="K1301" s="2">
        <v>545</v>
      </c>
    </row>
    <row r="1302" spans="2:11" ht="12.75">
      <c r="B1302" s="63"/>
      <c r="H1302" s="5">
        <f t="shared" si="50"/>
        <v>0</v>
      </c>
      <c r="I1302" s="21">
        <f t="shared" si="49"/>
        <v>0</v>
      </c>
      <c r="K1302" s="2">
        <v>545</v>
      </c>
    </row>
    <row r="1303" spans="2:11" ht="12.75">
      <c r="B1303" s="63"/>
      <c r="H1303" s="5">
        <f t="shared" si="50"/>
        <v>0</v>
      </c>
      <c r="I1303" s="21">
        <f t="shared" si="49"/>
        <v>0</v>
      </c>
      <c r="K1303" s="2">
        <v>545</v>
      </c>
    </row>
    <row r="1304" spans="2:11" ht="12.75">
      <c r="B1304" s="63">
        <v>40000</v>
      </c>
      <c r="C1304" s="11" t="s">
        <v>796</v>
      </c>
      <c r="D1304" s="11" t="s">
        <v>468</v>
      </c>
      <c r="E1304" s="1" t="s">
        <v>797</v>
      </c>
      <c r="F1304" s="26" t="s">
        <v>798</v>
      </c>
      <c r="G1304" s="29" t="s">
        <v>98</v>
      </c>
      <c r="H1304" s="5">
        <f t="shared" si="50"/>
        <v>-40000</v>
      </c>
      <c r="I1304" s="21">
        <f t="shared" si="49"/>
        <v>73.39449541284404</v>
      </c>
      <c r="K1304" s="2">
        <v>545</v>
      </c>
    </row>
    <row r="1305" spans="2:11" ht="12.75">
      <c r="B1305" s="63">
        <v>40000</v>
      </c>
      <c r="C1305" s="11" t="s">
        <v>799</v>
      </c>
      <c r="D1305" s="11" t="s">
        <v>468</v>
      </c>
      <c r="E1305" s="1" t="s">
        <v>797</v>
      </c>
      <c r="F1305" s="26" t="s">
        <v>800</v>
      </c>
      <c r="G1305" s="26" t="s">
        <v>98</v>
      </c>
      <c r="H1305" s="5">
        <f t="shared" si="50"/>
        <v>-80000</v>
      </c>
      <c r="I1305" s="21">
        <f t="shared" si="49"/>
        <v>73.39449541284404</v>
      </c>
      <c r="K1305" s="2">
        <v>545</v>
      </c>
    </row>
    <row r="1306" spans="2:11" ht="12.75">
      <c r="B1306" s="63">
        <v>10000</v>
      </c>
      <c r="C1306" s="11" t="s">
        <v>801</v>
      </c>
      <c r="D1306" s="11" t="s">
        <v>468</v>
      </c>
      <c r="E1306" s="1" t="s">
        <v>797</v>
      </c>
      <c r="F1306" s="26" t="s">
        <v>476</v>
      </c>
      <c r="G1306" s="26" t="s">
        <v>96</v>
      </c>
      <c r="H1306" s="5">
        <f t="shared" si="50"/>
        <v>-90000</v>
      </c>
      <c r="I1306" s="21">
        <f t="shared" si="49"/>
        <v>18.34862385321101</v>
      </c>
      <c r="K1306" s="2">
        <v>545</v>
      </c>
    </row>
    <row r="1307" spans="2:11" ht="12.75">
      <c r="B1307" s="119">
        <v>10000</v>
      </c>
      <c r="C1307" s="11" t="s">
        <v>802</v>
      </c>
      <c r="D1307" s="11" t="s">
        <v>468</v>
      </c>
      <c r="E1307" s="1" t="s">
        <v>797</v>
      </c>
      <c r="F1307" s="26" t="s">
        <v>476</v>
      </c>
      <c r="G1307" s="26" t="s">
        <v>152</v>
      </c>
      <c r="H1307" s="5">
        <f t="shared" si="50"/>
        <v>-100000</v>
      </c>
      <c r="I1307" s="21">
        <f t="shared" si="49"/>
        <v>18.34862385321101</v>
      </c>
      <c r="K1307" s="2">
        <v>545</v>
      </c>
    </row>
    <row r="1308" spans="2:11" ht="12.75">
      <c r="B1308" s="119">
        <v>5000</v>
      </c>
      <c r="C1308" s="11" t="s">
        <v>803</v>
      </c>
      <c r="D1308" s="11" t="s">
        <v>468</v>
      </c>
      <c r="E1308" s="11" t="s">
        <v>797</v>
      </c>
      <c r="F1308" s="26" t="s">
        <v>476</v>
      </c>
      <c r="G1308" s="26" t="s">
        <v>292</v>
      </c>
      <c r="H1308" s="5">
        <f t="shared" si="50"/>
        <v>-105000</v>
      </c>
      <c r="I1308" s="21">
        <f t="shared" si="49"/>
        <v>9.174311926605505</v>
      </c>
      <c r="K1308" s="2">
        <v>545</v>
      </c>
    </row>
    <row r="1309" spans="1:11" s="44" customFormat="1" ht="12.75">
      <c r="A1309" s="10"/>
      <c r="B1309" s="121">
        <f>SUM(B1304:B1308)</f>
        <v>105000</v>
      </c>
      <c r="C1309" s="10" t="s">
        <v>479</v>
      </c>
      <c r="D1309" s="10"/>
      <c r="E1309" s="10" t="s">
        <v>797</v>
      </c>
      <c r="F1309" s="17"/>
      <c r="G1309" s="17"/>
      <c r="H1309" s="40">
        <v>0</v>
      </c>
      <c r="I1309" s="43">
        <f t="shared" si="49"/>
        <v>192.6605504587156</v>
      </c>
      <c r="K1309" s="2">
        <v>545</v>
      </c>
    </row>
    <row r="1310" spans="2:11" ht="12.75">
      <c r="B1310" s="63"/>
      <c r="H1310" s="5">
        <f t="shared" si="50"/>
        <v>0</v>
      </c>
      <c r="I1310" s="21">
        <f t="shared" si="49"/>
        <v>0</v>
      </c>
      <c r="K1310" s="2">
        <v>545</v>
      </c>
    </row>
    <row r="1311" spans="2:11" ht="12.75">
      <c r="B1311" s="63"/>
      <c r="H1311" s="5">
        <f t="shared" si="50"/>
        <v>0</v>
      </c>
      <c r="I1311" s="21">
        <f t="shared" si="49"/>
        <v>0</v>
      </c>
      <c r="K1311" s="2">
        <v>545</v>
      </c>
    </row>
    <row r="1312" spans="2:11" ht="12.75">
      <c r="B1312" s="63"/>
      <c r="H1312" s="5">
        <f t="shared" si="50"/>
        <v>0</v>
      </c>
      <c r="I1312" s="21">
        <f t="shared" si="49"/>
        <v>0</v>
      </c>
      <c r="K1312" s="2">
        <v>545</v>
      </c>
    </row>
    <row r="1313" spans="2:11" ht="12.75">
      <c r="B1313" s="119">
        <v>5000</v>
      </c>
      <c r="C1313" s="11" t="s">
        <v>804</v>
      </c>
      <c r="D1313" s="11" t="s">
        <v>468</v>
      </c>
      <c r="E1313" s="1" t="s">
        <v>805</v>
      </c>
      <c r="F1313" s="26" t="s">
        <v>476</v>
      </c>
      <c r="G1313" s="26" t="s">
        <v>154</v>
      </c>
      <c r="H1313" s="5">
        <f t="shared" si="50"/>
        <v>-5000</v>
      </c>
      <c r="I1313" s="21">
        <f t="shared" si="49"/>
        <v>9.174311926605505</v>
      </c>
      <c r="K1313" s="2">
        <v>545</v>
      </c>
    </row>
    <row r="1314" spans="2:11" ht="12.75">
      <c r="B1314" s="119">
        <v>5000</v>
      </c>
      <c r="C1314" s="11" t="s">
        <v>787</v>
      </c>
      <c r="D1314" s="11" t="s">
        <v>468</v>
      </c>
      <c r="E1314" s="1" t="s">
        <v>805</v>
      </c>
      <c r="F1314" s="26" t="s">
        <v>476</v>
      </c>
      <c r="G1314" s="26" t="s">
        <v>179</v>
      </c>
      <c r="H1314" s="5">
        <f t="shared" si="50"/>
        <v>-10000</v>
      </c>
      <c r="I1314" s="21">
        <f t="shared" si="49"/>
        <v>9.174311926605505</v>
      </c>
      <c r="K1314" s="2">
        <v>545</v>
      </c>
    </row>
    <row r="1315" spans="2:11" ht="12.75">
      <c r="B1315" s="119">
        <v>10000</v>
      </c>
      <c r="C1315" s="11" t="s">
        <v>802</v>
      </c>
      <c r="D1315" s="11" t="s">
        <v>468</v>
      </c>
      <c r="E1315" s="1" t="s">
        <v>805</v>
      </c>
      <c r="F1315" s="26" t="s">
        <v>476</v>
      </c>
      <c r="G1315" s="26" t="s">
        <v>194</v>
      </c>
      <c r="H1315" s="5">
        <f t="shared" si="50"/>
        <v>-20000</v>
      </c>
      <c r="I1315" s="21">
        <f t="shared" si="49"/>
        <v>18.34862385321101</v>
      </c>
      <c r="K1315" s="2">
        <v>545</v>
      </c>
    </row>
    <row r="1316" spans="1:11" s="44" customFormat="1" ht="12.75">
      <c r="A1316" s="10"/>
      <c r="B1316" s="121">
        <f>SUM(B1313:B1315)</f>
        <v>20000</v>
      </c>
      <c r="C1316" s="10" t="s">
        <v>479</v>
      </c>
      <c r="D1316" s="10"/>
      <c r="E1316" s="10" t="s">
        <v>805</v>
      </c>
      <c r="F1316" s="17"/>
      <c r="G1316" s="17"/>
      <c r="H1316" s="40">
        <v>0</v>
      </c>
      <c r="I1316" s="43">
        <f t="shared" si="49"/>
        <v>36.69724770642202</v>
      </c>
      <c r="K1316" s="2">
        <v>545</v>
      </c>
    </row>
    <row r="1317" spans="2:11" ht="12.75">
      <c r="B1317" s="63"/>
      <c r="H1317" s="5">
        <f t="shared" si="50"/>
        <v>0</v>
      </c>
      <c r="I1317" s="21">
        <f t="shared" si="49"/>
        <v>0</v>
      </c>
      <c r="K1317" s="2">
        <v>545</v>
      </c>
    </row>
    <row r="1318" spans="2:11" ht="12.75">
      <c r="B1318" s="63"/>
      <c r="H1318" s="5">
        <f t="shared" si="50"/>
        <v>0</v>
      </c>
      <c r="I1318" s="21">
        <f t="shared" si="49"/>
        <v>0</v>
      </c>
      <c r="K1318" s="2">
        <v>545</v>
      </c>
    </row>
    <row r="1319" spans="2:11" ht="12.75">
      <c r="B1319" s="63"/>
      <c r="H1319" s="5">
        <f t="shared" si="50"/>
        <v>0</v>
      </c>
      <c r="I1319" s="21">
        <f t="shared" si="49"/>
        <v>0</v>
      </c>
      <c r="K1319" s="2">
        <v>545</v>
      </c>
    </row>
    <row r="1320" spans="2:11" ht="12.75">
      <c r="B1320" s="119">
        <v>5000</v>
      </c>
      <c r="C1320" s="11" t="s">
        <v>787</v>
      </c>
      <c r="D1320" s="11" t="s">
        <v>468</v>
      </c>
      <c r="E1320" s="1" t="s">
        <v>806</v>
      </c>
      <c r="F1320" s="26" t="s">
        <v>476</v>
      </c>
      <c r="G1320" s="26" t="s">
        <v>189</v>
      </c>
      <c r="H1320" s="5">
        <f t="shared" si="50"/>
        <v>-5000</v>
      </c>
      <c r="I1320" s="21">
        <f t="shared" si="49"/>
        <v>9.174311926605505</v>
      </c>
      <c r="K1320" s="2">
        <v>545</v>
      </c>
    </row>
    <row r="1321" spans="2:11" ht="12.75">
      <c r="B1321" s="119">
        <v>5000</v>
      </c>
      <c r="C1321" s="11" t="s">
        <v>787</v>
      </c>
      <c r="D1321" s="11" t="s">
        <v>468</v>
      </c>
      <c r="E1321" s="1" t="s">
        <v>807</v>
      </c>
      <c r="F1321" s="26" t="s">
        <v>476</v>
      </c>
      <c r="G1321" s="26" t="s">
        <v>189</v>
      </c>
      <c r="H1321" s="5">
        <f t="shared" si="50"/>
        <v>-10000</v>
      </c>
      <c r="I1321" s="21">
        <f t="shared" si="49"/>
        <v>9.174311926605505</v>
      </c>
      <c r="K1321" s="2">
        <v>545</v>
      </c>
    </row>
    <row r="1322" spans="2:11" ht="12.75">
      <c r="B1322" s="119">
        <v>40000</v>
      </c>
      <c r="C1322" s="11" t="s">
        <v>799</v>
      </c>
      <c r="D1322" s="11" t="s">
        <v>468</v>
      </c>
      <c r="E1322" s="1" t="s">
        <v>808</v>
      </c>
      <c r="F1322" s="26" t="s">
        <v>476</v>
      </c>
      <c r="G1322" s="26" t="s">
        <v>189</v>
      </c>
      <c r="H1322" s="5">
        <f t="shared" si="50"/>
        <v>-50000</v>
      </c>
      <c r="I1322" s="21">
        <f t="shared" si="49"/>
        <v>73.39449541284404</v>
      </c>
      <c r="K1322" s="2">
        <v>545</v>
      </c>
    </row>
    <row r="1323" spans="2:11" ht="12.75">
      <c r="B1323" s="119">
        <v>40000</v>
      </c>
      <c r="C1323" s="11" t="s">
        <v>809</v>
      </c>
      <c r="D1323" s="11" t="s">
        <v>468</v>
      </c>
      <c r="E1323" s="1" t="s">
        <v>810</v>
      </c>
      <c r="F1323" s="26" t="s">
        <v>476</v>
      </c>
      <c r="G1323" s="26" t="s">
        <v>189</v>
      </c>
      <c r="H1323" s="5">
        <f t="shared" si="50"/>
        <v>-90000</v>
      </c>
      <c r="I1323" s="21">
        <f t="shared" si="49"/>
        <v>73.39449541284404</v>
      </c>
      <c r="K1323" s="2">
        <v>545</v>
      </c>
    </row>
    <row r="1324" spans="2:11" ht="12.75">
      <c r="B1324" s="119">
        <v>5000</v>
      </c>
      <c r="C1324" s="11" t="s">
        <v>811</v>
      </c>
      <c r="D1324" s="11" t="s">
        <v>468</v>
      </c>
      <c r="E1324" s="11" t="s">
        <v>810</v>
      </c>
      <c r="F1324" s="26" t="s">
        <v>476</v>
      </c>
      <c r="G1324" s="26" t="s">
        <v>292</v>
      </c>
      <c r="H1324" s="5">
        <f t="shared" si="50"/>
        <v>-95000</v>
      </c>
      <c r="I1324" s="21">
        <f t="shared" si="49"/>
        <v>9.174311926605505</v>
      </c>
      <c r="K1324" s="2">
        <v>545</v>
      </c>
    </row>
    <row r="1325" spans="1:11" s="44" customFormat="1" ht="12.75">
      <c r="A1325" s="10"/>
      <c r="B1325" s="121">
        <f>SUM(B1320:B1324)</f>
        <v>95000</v>
      </c>
      <c r="C1325" s="10" t="s">
        <v>479</v>
      </c>
      <c r="D1325" s="10"/>
      <c r="E1325" s="10" t="s">
        <v>808</v>
      </c>
      <c r="F1325" s="17"/>
      <c r="G1325" s="17"/>
      <c r="H1325" s="40">
        <v>0</v>
      </c>
      <c r="I1325" s="43">
        <f t="shared" si="49"/>
        <v>174.3119266055046</v>
      </c>
      <c r="K1325" s="2">
        <v>545</v>
      </c>
    </row>
    <row r="1326" spans="2:11" ht="12.75">
      <c r="B1326" s="63"/>
      <c r="G1326" s="29"/>
      <c r="H1326" s="28">
        <f t="shared" si="50"/>
        <v>0</v>
      </c>
      <c r="I1326" s="21">
        <f t="shared" si="49"/>
        <v>0</v>
      </c>
      <c r="K1326" s="2">
        <v>545</v>
      </c>
    </row>
    <row r="1327" spans="2:11" ht="12.75">
      <c r="B1327" s="63"/>
      <c r="G1327" s="29"/>
      <c r="H1327" s="28">
        <f t="shared" si="50"/>
        <v>0</v>
      </c>
      <c r="I1327" s="21">
        <f t="shared" si="49"/>
        <v>0</v>
      </c>
      <c r="K1327" s="2">
        <v>545</v>
      </c>
    </row>
    <row r="1328" spans="2:11" ht="12.75">
      <c r="B1328" s="63"/>
      <c r="G1328" s="29"/>
      <c r="H1328" s="28">
        <f t="shared" si="50"/>
        <v>0</v>
      </c>
      <c r="I1328" s="21">
        <f t="shared" si="49"/>
        <v>0</v>
      </c>
      <c r="K1328" s="2">
        <v>545</v>
      </c>
    </row>
    <row r="1329" spans="2:11" ht="12.75">
      <c r="B1329" s="119"/>
      <c r="C1329" s="11"/>
      <c r="D1329" s="11"/>
      <c r="G1329" s="29"/>
      <c r="H1329" s="28">
        <f t="shared" si="50"/>
        <v>0</v>
      </c>
      <c r="I1329" s="21">
        <f t="shared" si="49"/>
        <v>0</v>
      </c>
      <c r="K1329" s="2">
        <v>545</v>
      </c>
    </row>
    <row r="1330" spans="1:11" s="44" customFormat="1" ht="12.75">
      <c r="A1330" s="10"/>
      <c r="B1330" s="48">
        <f>+B1335+B1343+B1347+B1351+B1355+B1361</f>
        <v>556000</v>
      </c>
      <c r="C1330" s="59" t="s">
        <v>574</v>
      </c>
      <c r="D1330" s="59"/>
      <c r="E1330" s="10"/>
      <c r="F1330" s="17"/>
      <c r="G1330" s="17"/>
      <c r="H1330" s="40">
        <f t="shared" si="50"/>
        <v>-556000</v>
      </c>
      <c r="I1330" s="43">
        <f t="shared" si="49"/>
        <v>1020.183486238532</v>
      </c>
      <c r="K1330" s="2">
        <v>545</v>
      </c>
    </row>
    <row r="1331" spans="1:11" s="14" customFormat="1" ht="12.75">
      <c r="A1331" s="11"/>
      <c r="B1331" s="119"/>
      <c r="C1331" s="11"/>
      <c r="D1331" s="11"/>
      <c r="E1331" s="11"/>
      <c r="F1331" s="29"/>
      <c r="G1331" s="29"/>
      <c r="H1331" s="28">
        <f t="shared" si="50"/>
        <v>-556000</v>
      </c>
      <c r="I1331" s="38">
        <f t="shared" si="49"/>
        <v>0</v>
      </c>
      <c r="K1331" s="2">
        <v>545</v>
      </c>
    </row>
    <row r="1332" spans="2:11" ht="12.75">
      <c r="B1332" s="119">
        <v>10000</v>
      </c>
      <c r="C1332" s="11" t="s">
        <v>812</v>
      </c>
      <c r="D1332" s="1" t="s">
        <v>469</v>
      </c>
      <c r="E1332" s="1" t="s">
        <v>788</v>
      </c>
      <c r="F1332" s="26" t="s">
        <v>813</v>
      </c>
      <c r="G1332" s="26" t="s">
        <v>289</v>
      </c>
      <c r="H1332" s="5">
        <f t="shared" si="50"/>
        <v>-566000</v>
      </c>
      <c r="I1332" s="21">
        <f t="shared" si="49"/>
        <v>18.34862385321101</v>
      </c>
      <c r="K1332" s="2">
        <v>545</v>
      </c>
    </row>
    <row r="1333" spans="2:11" ht="12.75">
      <c r="B1333" s="63">
        <v>25000</v>
      </c>
      <c r="C1333" s="1" t="s">
        <v>573</v>
      </c>
      <c r="D1333" s="11" t="s">
        <v>469</v>
      </c>
      <c r="E1333" s="1" t="s">
        <v>814</v>
      </c>
      <c r="F1333" s="26" t="s">
        <v>815</v>
      </c>
      <c r="G1333" s="26" t="s">
        <v>197</v>
      </c>
      <c r="H1333" s="5">
        <f t="shared" si="50"/>
        <v>-591000</v>
      </c>
      <c r="I1333" s="21">
        <f t="shared" si="49"/>
        <v>45.87155963302752</v>
      </c>
      <c r="K1333" s="2">
        <v>545</v>
      </c>
    </row>
    <row r="1334" spans="2:11" ht="12.75">
      <c r="B1334" s="63">
        <v>1000</v>
      </c>
      <c r="C1334" s="1" t="s">
        <v>432</v>
      </c>
      <c r="D1334" s="11" t="s">
        <v>469</v>
      </c>
      <c r="E1334" s="1" t="s">
        <v>788</v>
      </c>
      <c r="F1334" s="26" t="s">
        <v>816</v>
      </c>
      <c r="G1334" s="26" t="s">
        <v>282</v>
      </c>
      <c r="H1334" s="5">
        <f t="shared" si="50"/>
        <v>-592000</v>
      </c>
      <c r="I1334" s="21">
        <f t="shared" si="49"/>
        <v>1.834862385321101</v>
      </c>
      <c r="K1334" s="2">
        <v>545</v>
      </c>
    </row>
    <row r="1335" spans="1:11" s="44" customFormat="1" ht="12.75">
      <c r="A1335" s="10"/>
      <c r="B1335" s="121">
        <f>SUM(B1332:B1334)</f>
        <v>36000</v>
      </c>
      <c r="C1335" s="10" t="s">
        <v>574</v>
      </c>
      <c r="D1335" s="10"/>
      <c r="E1335" s="10" t="s">
        <v>788</v>
      </c>
      <c r="F1335" s="17"/>
      <c r="G1335" s="17"/>
      <c r="H1335" s="40">
        <v>0</v>
      </c>
      <c r="I1335" s="43">
        <f t="shared" si="49"/>
        <v>66.05504587155963</v>
      </c>
      <c r="K1335" s="2">
        <v>545</v>
      </c>
    </row>
    <row r="1336" spans="2:11" ht="12.75">
      <c r="B1336" s="63"/>
      <c r="H1336" s="5">
        <f t="shared" si="50"/>
        <v>0</v>
      </c>
      <c r="I1336" s="21">
        <f t="shared" si="49"/>
        <v>0</v>
      </c>
      <c r="K1336" s="2">
        <v>545</v>
      </c>
    </row>
    <row r="1337" spans="2:11" ht="12.75">
      <c r="B1337" s="63"/>
      <c r="H1337" s="5">
        <f t="shared" si="50"/>
        <v>0</v>
      </c>
      <c r="I1337" s="21">
        <f t="shared" si="49"/>
        <v>0</v>
      </c>
      <c r="K1337" s="2">
        <v>545</v>
      </c>
    </row>
    <row r="1338" spans="2:11" ht="12.75">
      <c r="B1338" s="63"/>
      <c r="H1338" s="5">
        <f t="shared" si="50"/>
        <v>0</v>
      </c>
      <c r="I1338" s="21">
        <f t="shared" si="49"/>
        <v>0</v>
      </c>
      <c r="K1338" s="2">
        <v>545</v>
      </c>
    </row>
    <row r="1339" spans="2:11" ht="12.75">
      <c r="B1339" s="123">
        <v>5000</v>
      </c>
      <c r="C1339" s="1" t="s">
        <v>817</v>
      </c>
      <c r="D1339" s="1" t="s">
        <v>469</v>
      </c>
      <c r="E1339" s="11" t="s">
        <v>794</v>
      </c>
      <c r="F1339" s="26" t="s">
        <v>576</v>
      </c>
      <c r="G1339" s="26" t="s">
        <v>151</v>
      </c>
      <c r="H1339" s="5">
        <f t="shared" si="50"/>
        <v>-5000</v>
      </c>
      <c r="I1339" s="21">
        <f t="shared" si="49"/>
        <v>9.174311926605505</v>
      </c>
      <c r="K1339" s="2">
        <v>545</v>
      </c>
    </row>
    <row r="1340" spans="2:11" ht="12.75">
      <c r="B1340" s="63">
        <v>380000</v>
      </c>
      <c r="C1340" s="1" t="s">
        <v>818</v>
      </c>
      <c r="D1340" s="1" t="s">
        <v>469</v>
      </c>
      <c r="E1340" s="11" t="s">
        <v>794</v>
      </c>
      <c r="F1340" s="26" t="s">
        <v>577</v>
      </c>
      <c r="G1340" s="26" t="s">
        <v>151</v>
      </c>
      <c r="H1340" s="5">
        <f t="shared" si="50"/>
        <v>-385000</v>
      </c>
      <c r="I1340" s="21">
        <f t="shared" si="49"/>
        <v>697.2477064220184</v>
      </c>
      <c r="K1340" s="2">
        <v>545</v>
      </c>
    </row>
    <row r="1341" spans="2:11" ht="12.75">
      <c r="B1341" s="123">
        <v>25000</v>
      </c>
      <c r="C1341" s="1" t="s">
        <v>817</v>
      </c>
      <c r="D1341" s="1" t="s">
        <v>469</v>
      </c>
      <c r="E1341" s="11" t="s">
        <v>794</v>
      </c>
      <c r="F1341" s="26" t="s">
        <v>819</v>
      </c>
      <c r="G1341" s="26" t="s">
        <v>273</v>
      </c>
      <c r="H1341" s="5">
        <f t="shared" si="50"/>
        <v>-410000</v>
      </c>
      <c r="I1341" s="21">
        <f t="shared" si="49"/>
        <v>45.87155963302752</v>
      </c>
      <c r="K1341" s="2">
        <v>545</v>
      </c>
    </row>
    <row r="1342" spans="2:11" ht="12.75">
      <c r="B1342" s="123">
        <v>5000</v>
      </c>
      <c r="C1342" s="1" t="s">
        <v>573</v>
      </c>
      <c r="D1342" s="1" t="s">
        <v>469</v>
      </c>
      <c r="E1342" s="11" t="s">
        <v>794</v>
      </c>
      <c r="F1342" s="26" t="s">
        <v>820</v>
      </c>
      <c r="G1342" s="26" t="s">
        <v>273</v>
      </c>
      <c r="H1342" s="5">
        <f t="shared" si="50"/>
        <v>-415000</v>
      </c>
      <c r="I1342" s="21">
        <f t="shared" si="49"/>
        <v>9.174311926605505</v>
      </c>
      <c r="K1342" s="2">
        <v>545</v>
      </c>
    </row>
    <row r="1343" spans="1:11" s="44" customFormat="1" ht="12.75">
      <c r="A1343" s="10"/>
      <c r="B1343" s="48">
        <f>SUM(B1339:B1342)</f>
        <v>415000</v>
      </c>
      <c r="C1343" s="10" t="s">
        <v>574</v>
      </c>
      <c r="D1343" s="10"/>
      <c r="E1343" s="10" t="s">
        <v>795</v>
      </c>
      <c r="F1343" s="17"/>
      <c r="G1343" s="17"/>
      <c r="H1343" s="40">
        <v>0</v>
      </c>
      <c r="I1343" s="43">
        <f t="shared" si="49"/>
        <v>761.4678899082569</v>
      </c>
      <c r="K1343" s="2">
        <v>545</v>
      </c>
    </row>
    <row r="1344" spans="2:11" ht="12.75">
      <c r="B1344" s="63"/>
      <c r="H1344" s="5">
        <f t="shared" si="50"/>
        <v>0</v>
      </c>
      <c r="I1344" s="21">
        <f t="shared" si="49"/>
        <v>0</v>
      </c>
      <c r="K1344" s="2">
        <v>545</v>
      </c>
    </row>
    <row r="1345" spans="2:11" ht="12.75">
      <c r="B1345" s="63"/>
      <c r="H1345" s="5">
        <v>0</v>
      </c>
      <c r="I1345" s="21">
        <f t="shared" si="49"/>
        <v>0</v>
      </c>
      <c r="K1345" s="2">
        <v>545</v>
      </c>
    </row>
    <row r="1346" spans="2:11" ht="12.75">
      <c r="B1346" s="119">
        <v>5000</v>
      </c>
      <c r="C1346" s="11" t="s">
        <v>812</v>
      </c>
      <c r="D1346" s="1" t="s">
        <v>469</v>
      </c>
      <c r="E1346" s="11" t="s">
        <v>808</v>
      </c>
      <c r="F1346" s="26" t="s">
        <v>821</v>
      </c>
      <c r="G1346" s="26" t="s">
        <v>192</v>
      </c>
      <c r="H1346" s="5">
        <f t="shared" si="50"/>
        <v>-5000</v>
      </c>
      <c r="I1346" s="21">
        <f t="shared" si="49"/>
        <v>9.174311926605505</v>
      </c>
      <c r="K1346" s="2">
        <v>545</v>
      </c>
    </row>
    <row r="1347" spans="1:11" s="44" customFormat="1" ht="12.75">
      <c r="A1347" s="10"/>
      <c r="B1347" s="121">
        <v>5000</v>
      </c>
      <c r="C1347" s="10" t="s">
        <v>574</v>
      </c>
      <c r="D1347" s="10"/>
      <c r="E1347" s="10" t="s">
        <v>808</v>
      </c>
      <c r="F1347" s="17"/>
      <c r="G1347" s="17"/>
      <c r="H1347" s="40">
        <v>0</v>
      </c>
      <c r="I1347" s="43">
        <f t="shared" si="49"/>
        <v>9.174311926605505</v>
      </c>
      <c r="K1347" s="2">
        <v>545</v>
      </c>
    </row>
    <row r="1348" spans="2:11" ht="12.75">
      <c r="B1348" s="63"/>
      <c r="H1348" s="5">
        <f t="shared" si="50"/>
        <v>0</v>
      </c>
      <c r="I1348" s="21">
        <f aca="true" t="shared" si="51" ref="I1348:I1406">+B1348/K1348</f>
        <v>0</v>
      </c>
      <c r="K1348" s="2">
        <v>545</v>
      </c>
    </row>
    <row r="1349" spans="2:11" ht="12.75">
      <c r="B1349" s="120"/>
      <c r="H1349" s="5">
        <v>0</v>
      </c>
      <c r="I1349" s="21">
        <f t="shared" si="51"/>
        <v>0</v>
      </c>
      <c r="K1349" s="2">
        <v>545</v>
      </c>
    </row>
    <row r="1350" spans="2:11" ht="12.75">
      <c r="B1350" s="63">
        <v>10000</v>
      </c>
      <c r="C1350" s="1" t="s">
        <v>573</v>
      </c>
      <c r="D1350" s="1" t="s">
        <v>469</v>
      </c>
      <c r="E1350" s="11" t="s">
        <v>822</v>
      </c>
      <c r="F1350" s="26" t="s">
        <v>823</v>
      </c>
      <c r="G1350" s="26" t="s">
        <v>194</v>
      </c>
      <c r="H1350" s="5">
        <f t="shared" si="50"/>
        <v>-10000</v>
      </c>
      <c r="I1350" s="21">
        <f t="shared" si="51"/>
        <v>18.34862385321101</v>
      </c>
      <c r="K1350" s="2">
        <v>545</v>
      </c>
    </row>
    <row r="1351" spans="1:11" s="44" customFormat="1" ht="12.75">
      <c r="A1351" s="10"/>
      <c r="B1351" s="121">
        <v>10000</v>
      </c>
      <c r="C1351" s="10" t="s">
        <v>574</v>
      </c>
      <c r="D1351" s="10"/>
      <c r="E1351" s="10" t="s">
        <v>824</v>
      </c>
      <c r="F1351" s="17"/>
      <c r="G1351" s="17"/>
      <c r="H1351" s="40">
        <v>0</v>
      </c>
      <c r="I1351" s="43">
        <f t="shared" si="51"/>
        <v>18.34862385321101</v>
      </c>
      <c r="K1351" s="2">
        <v>545</v>
      </c>
    </row>
    <row r="1352" spans="2:11" ht="12.75">
      <c r="B1352" s="63"/>
      <c r="H1352" s="5">
        <f t="shared" si="50"/>
        <v>0</v>
      </c>
      <c r="I1352" s="21">
        <f t="shared" si="51"/>
        <v>0</v>
      </c>
      <c r="K1352" s="2">
        <v>545</v>
      </c>
    </row>
    <row r="1353" spans="2:11" ht="12.75">
      <c r="B1353" s="63"/>
      <c r="H1353" s="5">
        <v>0</v>
      </c>
      <c r="I1353" s="21">
        <f t="shared" si="51"/>
        <v>0</v>
      </c>
      <c r="K1353" s="2">
        <v>545</v>
      </c>
    </row>
    <row r="1354" spans="2:11" ht="12.75">
      <c r="B1354" s="63">
        <v>10000</v>
      </c>
      <c r="C1354" s="1" t="s">
        <v>573</v>
      </c>
      <c r="D1354" s="1" t="s">
        <v>469</v>
      </c>
      <c r="E1354" s="11" t="s">
        <v>797</v>
      </c>
      <c r="F1354" s="26" t="s">
        <v>575</v>
      </c>
      <c r="G1354" s="26" t="s">
        <v>237</v>
      </c>
      <c r="H1354" s="5">
        <f aca="true" t="shared" si="52" ref="H1354:H1403">H1353-B1354</f>
        <v>-10000</v>
      </c>
      <c r="I1354" s="21">
        <f t="shared" si="51"/>
        <v>18.34862385321101</v>
      </c>
      <c r="K1354" s="2">
        <v>545</v>
      </c>
    </row>
    <row r="1355" spans="1:11" s="44" customFormat="1" ht="12.75">
      <c r="A1355" s="10"/>
      <c r="B1355" s="121">
        <v>10000</v>
      </c>
      <c r="C1355" s="10" t="s">
        <v>574</v>
      </c>
      <c r="D1355" s="10"/>
      <c r="E1355" s="10" t="s">
        <v>797</v>
      </c>
      <c r="F1355" s="17"/>
      <c r="G1355" s="17"/>
      <c r="H1355" s="40">
        <v>0</v>
      </c>
      <c r="I1355" s="43">
        <f t="shared" si="51"/>
        <v>18.34862385321101</v>
      </c>
      <c r="K1355" s="2">
        <v>545</v>
      </c>
    </row>
    <row r="1356" spans="2:11" ht="12.75">
      <c r="B1356" s="63"/>
      <c r="H1356" s="5">
        <f t="shared" si="52"/>
        <v>0</v>
      </c>
      <c r="I1356" s="21">
        <f t="shared" si="51"/>
        <v>0</v>
      </c>
      <c r="K1356" s="2">
        <v>545</v>
      </c>
    </row>
    <row r="1357" spans="2:11" ht="12.75">
      <c r="B1357" s="119">
        <v>35000</v>
      </c>
      <c r="C1357" s="11" t="s">
        <v>825</v>
      </c>
      <c r="D1357" s="11" t="s">
        <v>469</v>
      </c>
      <c r="E1357" s="36" t="s">
        <v>826</v>
      </c>
      <c r="F1357" s="26" t="s">
        <v>483</v>
      </c>
      <c r="G1357" s="26" t="s">
        <v>103</v>
      </c>
      <c r="H1357" s="5">
        <f>H1356-B1357</f>
        <v>-35000</v>
      </c>
      <c r="I1357" s="21">
        <f>+B1357/K1357</f>
        <v>64.22018348623853</v>
      </c>
      <c r="K1357" s="2">
        <v>545</v>
      </c>
    </row>
    <row r="1358" spans="2:11" ht="12.75">
      <c r="B1358" s="119">
        <v>10000</v>
      </c>
      <c r="C1358" s="11" t="s">
        <v>827</v>
      </c>
      <c r="D1358" s="1" t="s">
        <v>469</v>
      </c>
      <c r="E1358" s="11" t="s">
        <v>828</v>
      </c>
      <c r="F1358" s="26" t="s">
        <v>829</v>
      </c>
      <c r="G1358" s="26" t="s">
        <v>282</v>
      </c>
      <c r="H1358" s="5">
        <f t="shared" si="52"/>
        <v>-45000</v>
      </c>
      <c r="I1358" s="21">
        <f>+B1358/K1358</f>
        <v>18.34862385321101</v>
      </c>
      <c r="K1358" s="2">
        <v>545</v>
      </c>
    </row>
    <row r="1359" spans="2:11" ht="12.75">
      <c r="B1359" s="119">
        <v>10000</v>
      </c>
      <c r="C1359" s="11" t="s">
        <v>827</v>
      </c>
      <c r="D1359" s="11" t="s">
        <v>469</v>
      </c>
      <c r="E1359" s="11" t="s">
        <v>830</v>
      </c>
      <c r="F1359" s="26" t="s">
        <v>481</v>
      </c>
      <c r="G1359" s="26" t="s">
        <v>103</v>
      </c>
      <c r="H1359" s="5">
        <f t="shared" si="52"/>
        <v>-55000</v>
      </c>
      <c r="I1359" s="21">
        <f t="shared" si="51"/>
        <v>18.34862385321101</v>
      </c>
      <c r="K1359" s="2">
        <v>545</v>
      </c>
    </row>
    <row r="1360" spans="2:11" ht="12.75">
      <c r="B1360" s="119">
        <v>25000</v>
      </c>
      <c r="C1360" s="11" t="s">
        <v>831</v>
      </c>
      <c r="D1360" s="11" t="s">
        <v>469</v>
      </c>
      <c r="E1360" s="11" t="s">
        <v>830</v>
      </c>
      <c r="F1360" s="26" t="s">
        <v>470</v>
      </c>
      <c r="G1360" s="26" t="s">
        <v>103</v>
      </c>
      <c r="H1360" s="5">
        <f t="shared" si="52"/>
        <v>-80000</v>
      </c>
      <c r="I1360" s="21">
        <f t="shared" si="51"/>
        <v>45.87155963302752</v>
      </c>
      <c r="K1360" s="2">
        <v>545</v>
      </c>
    </row>
    <row r="1361" spans="1:11" s="44" customFormat="1" ht="12.75">
      <c r="A1361" s="10"/>
      <c r="B1361" s="121">
        <f>SUM(B1357:B1360)</f>
        <v>80000</v>
      </c>
      <c r="C1361" s="10" t="s">
        <v>574</v>
      </c>
      <c r="D1361" s="10"/>
      <c r="E1361" s="10" t="s">
        <v>832</v>
      </c>
      <c r="F1361" s="17"/>
      <c r="G1361" s="17"/>
      <c r="H1361" s="40">
        <v>0</v>
      </c>
      <c r="I1361" s="43">
        <f t="shared" si="51"/>
        <v>146.78899082568807</v>
      </c>
      <c r="K1361" s="2">
        <v>545</v>
      </c>
    </row>
    <row r="1362" spans="2:11" ht="12.75">
      <c r="B1362" s="63"/>
      <c r="H1362" s="5">
        <f t="shared" si="52"/>
        <v>0</v>
      </c>
      <c r="I1362" s="21">
        <f t="shared" si="51"/>
        <v>0</v>
      </c>
      <c r="K1362" s="2">
        <v>545</v>
      </c>
    </row>
    <row r="1363" spans="2:11" ht="12.75">
      <c r="B1363" s="63"/>
      <c r="H1363" s="5">
        <v>0</v>
      </c>
      <c r="I1363" s="21">
        <f t="shared" si="51"/>
        <v>0</v>
      </c>
      <c r="K1363" s="2">
        <v>545</v>
      </c>
    </row>
    <row r="1364" spans="2:11" ht="12.75">
      <c r="B1364" s="63"/>
      <c r="H1364" s="5">
        <f t="shared" si="52"/>
        <v>0</v>
      </c>
      <c r="I1364" s="21">
        <f t="shared" si="51"/>
        <v>0</v>
      </c>
      <c r="K1364" s="2">
        <v>545</v>
      </c>
    </row>
    <row r="1365" spans="2:11" ht="12.75">
      <c r="B1365" s="119">
        <v>200</v>
      </c>
      <c r="C1365" s="11" t="s">
        <v>833</v>
      </c>
      <c r="D1365" s="11" t="s">
        <v>469</v>
      </c>
      <c r="E1365" s="11" t="s">
        <v>330</v>
      </c>
      <c r="F1365" s="26" t="s">
        <v>485</v>
      </c>
      <c r="G1365" s="26" t="s">
        <v>130</v>
      </c>
      <c r="H1365" s="5">
        <f t="shared" si="52"/>
        <v>-200</v>
      </c>
      <c r="I1365" s="21">
        <f t="shared" si="51"/>
        <v>0.3669724770642202</v>
      </c>
      <c r="K1365" s="2">
        <v>545</v>
      </c>
    </row>
    <row r="1366" spans="2:11" ht="12.75">
      <c r="B1366" s="63">
        <v>200</v>
      </c>
      <c r="C1366" s="1" t="s">
        <v>458</v>
      </c>
      <c r="D1366" s="1" t="s">
        <v>469</v>
      </c>
      <c r="E1366" s="1" t="s">
        <v>330</v>
      </c>
      <c r="F1366" s="26" t="s">
        <v>478</v>
      </c>
      <c r="G1366" s="26" t="s">
        <v>237</v>
      </c>
      <c r="H1366" s="5">
        <f t="shared" si="52"/>
        <v>-400</v>
      </c>
      <c r="I1366" s="21">
        <f t="shared" si="51"/>
        <v>0.3669724770642202</v>
      </c>
      <c r="K1366" s="2">
        <v>545</v>
      </c>
    </row>
    <row r="1367" spans="2:11" ht="12.75">
      <c r="B1367" s="63">
        <v>1500</v>
      </c>
      <c r="C1367" s="1" t="s">
        <v>432</v>
      </c>
      <c r="D1367" s="1" t="s">
        <v>469</v>
      </c>
      <c r="E1367" s="1" t="s">
        <v>330</v>
      </c>
      <c r="F1367" s="26" t="s">
        <v>572</v>
      </c>
      <c r="G1367" s="26" t="s">
        <v>151</v>
      </c>
      <c r="H1367" s="5">
        <f t="shared" si="52"/>
        <v>-1900</v>
      </c>
      <c r="I1367" s="21">
        <f t="shared" si="51"/>
        <v>2.7522935779816513</v>
      </c>
      <c r="K1367" s="2">
        <v>545</v>
      </c>
    </row>
    <row r="1368" spans="2:11" ht="12.75">
      <c r="B1368" s="63">
        <v>400</v>
      </c>
      <c r="C1368" s="1" t="s">
        <v>458</v>
      </c>
      <c r="D1368" s="1" t="s">
        <v>469</v>
      </c>
      <c r="E1368" s="1" t="s">
        <v>330</v>
      </c>
      <c r="F1368" s="26" t="s">
        <v>834</v>
      </c>
      <c r="G1368" s="26" t="s">
        <v>282</v>
      </c>
      <c r="H1368" s="5">
        <f t="shared" si="52"/>
        <v>-2300</v>
      </c>
      <c r="I1368" s="21">
        <f t="shared" si="51"/>
        <v>0.7339449541284404</v>
      </c>
      <c r="K1368" s="2">
        <v>545</v>
      </c>
    </row>
    <row r="1369" spans="2:11" ht="12.75">
      <c r="B1369" s="63">
        <v>500</v>
      </c>
      <c r="C1369" s="1" t="s">
        <v>458</v>
      </c>
      <c r="D1369" s="1" t="s">
        <v>469</v>
      </c>
      <c r="E1369" s="1" t="s">
        <v>330</v>
      </c>
      <c r="F1369" s="26" t="s">
        <v>835</v>
      </c>
      <c r="G1369" s="26" t="s">
        <v>282</v>
      </c>
      <c r="H1369" s="5">
        <f t="shared" si="52"/>
        <v>-2800</v>
      </c>
      <c r="I1369" s="21">
        <f t="shared" si="51"/>
        <v>0.9174311926605505</v>
      </c>
      <c r="K1369" s="2">
        <v>545</v>
      </c>
    </row>
    <row r="1370" spans="2:11" ht="12.75">
      <c r="B1370" s="119">
        <v>650</v>
      </c>
      <c r="C1370" s="11" t="s">
        <v>836</v>
      </c>
      <c r="D1370" s="1" t="s">
        <v>469</v>
      </c>
      <c r="E1370" s="1" t="s">
        <v>330</v>
      </c>
      <c r="F1370" s="26" t="s">
        <v>837</v>
      </c>
      <c r="G1370" s="26" t="s">
        <v>289</v>
      </c>
      <c r="H1370" s="5">
        <f t="shared" si="52"/>
        <v>-3450</v>
      </c>
      <c r="I1370" s="21">
        <f t="shared" si="51"/>
        <v>1.1926605504587156</v>
      </c>
      <c r="K1370" s="2">
        <v>545</v>
      </c>
    </row>
    <row r="1371" spans="2:11" ht="12.75">
      <c r="B1371" s="63">
        <v>50</v>
      </c>
      <c r="C1371" s="11" t="s">
        <v>458</v>
      </c>
      <c r="D1371" s="11" t="s">
        <v>469</v>
      </c>
      <c r="E1371" s="1" t="s">
        <v>330</v>
      </c>
      <c r="F1371" s="26" t="s">
        <v>773</v>
      </c>
      <c r="G1371" s="26" t="s">
        <v>179</v>
      </c>
      <c r="H1371" s="5">
        <f t="shared" si="52"/>
        <v>-3500</v>
      </c>
      <c r="I1371" s="21">
        <f t="shared" si="51"/>
        <v>0.09174311926605505</v>
      </c>
      <c r="K1371" s="2">
        <v>545</v>
      </c>
    </row>
    <row r="1372" spans="2:11" ht="12.75">
      <c r="B1372" s="63">
        <v>15000</v>
      </c>
      <c r="C1372" s="1" t="s">
        <v>838</v>
      </c>
      <c r="D1372" s="11" t="s">
        <v>469</v>
      </c>
      <c r="E1372" s="1" t="s">
        <v>330</v>
      </c>
      <c r="F1372" s="26" t="s">
        <v>839</v>
      </c>
      <c r="G1372" s="26" t="s">
        <v>179</v>
      </c>
      <c r="H1372" s="5">
        <f t="shared" si="52"/>
        <v>-18500</v>
      </c>
      <c r="I1372" s="21">
        <f t="shared" si="51"/>
        <v>27.522935779816514</v>
      </c>
      <c r="K1372" s="2">
        <v>545</v>
      </c>
    </row>
    <row r="1373" spans="2:11" ht="12.75">
      <c r="B1373" s="125">
        <v>500</v>
      </c>
      <c r="C1373" s="36" t="s">
        <v>458</v>
      </c>
      <c r="D1373" s="11" t="s">
        <v>469</v>
      </c>
      <c r="E1373" s="36" t="s">
        <v>330</v>
      </c>
      <c r="F1373" s="26" t="s">
        <v>840</v>
      </c>
      <c r="G1373" s="26" t="s">
        <v>189</v>
      </c>
      <c r="H1373" s="5">
        <f t="shared" si="52"/>
        <v>-19000</v>
      </c>
      <c r="I1373" s="21">
        <f t="shared" si="51"/>
        <v>0.9174311926605505</v>
      </c>
      <c r="K1373" s="2">
        <v>545</v>
      </c>
    </row>
    <row r="1374" spans="2:11" ht="12.75">
      <c r="B1374" s="63">
        <v>100</v>
      </c>
      <c r="C1374" s="1" t="s">
        <v>458</v>
      </c>
      <c r="D1374" s="11" t="s">
        <v>469</v>
      </c>
      <c r="E1374" s="1" t="s">
        <v>330</v>
      </c>
      <c r="F1374" s="26" t="s">
        <v>773</v>
      </c>
      <c r="G1374" s="26" t="s">
        <v>189</v>
      </c>
      <c r="H1374" s="5">
        <f t="shared" si="52"/>
        <v>-19100</v>
      </c>
      <c r="I1374" s="21">
        <f t="shared" si="51"/>
        <v>0.1834862385321101</v>
      </c>
      <c r="K1374" s="2">
        <v>545</v>
      </c>
    </row>
    <row r="1375" spans="2:11" ht="12.75">
      <c r="B1375" s="63">
        <v>250</v>
      </c>
      <c r="C1375" s="1" t="s">
        <v>433</v>
      </c>
      <c r="D1375" s="11" t="s">
        <v>469</v>
      </c>
      <c r="E1375" s="1" t="s">
        <v>330</v>
      </c>
      <c r="F1375" s="26" t="s">
        <v>768</v>
      </c>
      <c r="G1375" s="26" t="s">
        <v>282</v>
      </c>
      <c r="H1375" s="5">
        <f t="shared" si="52"/>
        <v>-19350</v>
      </c>
      <c r="I1375" s="21">
        <f t="shared" si="51"/>
        <v>0.45871559633027525</v>
      </c>
      <c r="K1375" s="2">
        <v>545</v>
      </c>
    </row>
    <row r="1376" spans="2:11" ht="12.75">
      <c r="B1376" s="63">
        <v>125</v>
      </c>
      <c r="C1376" s="1" t="s">
        <v>458</v>
      </c>
      <c r="D1376" s="11" t="s">
        <v>469</v>
      </c>
      <c r="E1376" s="1" t="s">
        <v>330</v>
      </c>
      <c r="F1376" s="26" t="s">
        <v>773</v>
      </c>
      <c r="G1376" s="26" t="s">
        <v>282</v>
      </c>
      <c r="H1376" s="5">
        <f t="shared" si="52"/>
        <v>-19475</v>
      </c>
      <c r="I1376" s="21">
        <f t="shared" si="51"/>
        <v>0.22935779816513763</v>
      </c>
      <c r="K1376" s="2">
        <v>545</v>
      </c>
    </row>
    <row r="1377" spans="2:11" ht="12.75">
      <c r="B1377" s="63">
        <v>300</v>
      </c>
      <c r="C1377" s="1" t="s">
        <v>841</v>
      </c>
      <c r="D1377" s="11" t="s">
        <v>469</v>
      </c>
      <c r="E1377" s="1" t="s">
        <v>330</v>
      </c>
      <c r="F1377" s="26" t="s">
        <v>842</v>
      </c>
      <c r="G1377" s="26" t="s">
        <v>282</v>
      </c>
      <c r="H1377" s="5">
        <f t="shared" si="52"/>
        <v>-19775</v>
      </c>
      <c r="I1377" s="21">
        <f t="shared" si="51"/>
        <v>0.5504587155963303</v>
      </c>
      <c r="K1377" s="2">
        <v>545</v>
      </c>
    </row>
    <row r="1378" spans="2:11" ht="12.75">
      <c r="B1378" s="63">
        <v>2820</v>
      </c>
      <c r="C1378" s="1" t="s">
        <v>458</v>
      </c>
      <c r="D1378" s="11" t="s">
        <v>469</v>
      </c>
      <c r="E1378" s="1" t="s">
        <v>330</v>
      </c>
      <c r="F1378" s="26" t="s">
        <v>843</v>
      </c>
      <c r="G1378" s="26" t="s">
        <v>282</v>
      </c>
      <c r="H1378" s="5">
        <f t="shared" si="52"/>
        <v>-22595</v>
      </c>
      <c r="I1378" s="21">
        <f t="shared" si="51"/>
        <v>5.174311926605505</v>
      </c>
      <c r="K1378" s="2">
        <v>545</v>
      </c>
    </row>
    <row r="1379" spans="2:11" ht="12.75">
      <c r="B1379" s="63">
        <v>300</v>
      </c>
      <c r="C1379" s="1" t="s">
        <v>458</v>
      </c>
      <c r="D1379" s="11" t="s">
        <v>469</v>
      </c>
      <c r="E1379" s="1" t="s">
        <v>330</v>
      </c>
      <c r="F1379" s="26" t="s">
        <v>844</v>
      </c>
      <c r="G1379" s="26" t="s">
        <v>282</v>
      </c>
      <c r="H1379" s="5">
        <f t="shared" si="52"/>
        <v>-22895</v>
      </c>
      <c r="I1379" s="21">
        <f t="shared" si="51"/>
        <v>0.5504587155963303</v>
      </c>
      <c r="K1379" s="2">
        <v>545</v>
      </c>
    </row>
    <row r="1380" spans="2:11" ht="12.75">
      <c r="B1380" s="63">
        <v>75</v>
      </c>
      <c r="C1380" s="1" t="s">
        <v>458</v>
      </c>
      <c r="D1380" s="11" t="s">
        <v>469</v>
      </c>
      <c r="E1380" s="1" t="s">
        <v>330</v>
      </c>
      <c r="F1380" s="26" t="s">
        <v>773</v>
      </c>
      <c r="G1380" s="26" t="s">
        <v>282</v>
      </c>
      <c r="H1380" s="5">
        <f t="shared" si="52"/>
        <v>-22970</v>
      </c>
      <c r="I1380" s="21">
        <f t="shared" si="51"/>
        <v>0.13761467889908258</v>
      </c>
      <c r="K1380" s="2">
        <v>545</v>
      </c>
    </row>
    <row r="1381" spans="2:11" ht="12.75">
      <c r="B1381" s="63">
        <v>1000</v>
      </c>
      <c r="C1381" s="1" t="s">
        <v>458</v>
      </c>
      <c r="D1381" s="11" t="s">
        <v>469</v>
      </c>
      <c r="E1381" s="1" t="s">
        <v>330</v>
      </c>
      <c r="F1381" s="26" t="s">
        <v>845</v>
      </c>
      <c r="G1381" s="26" t="s">
        <v>286</v>
      </c>
      <c r="H1381" s="5">
        <f t="shared" si="52"/>
        <v>-23970</v>
      </c>
      <c r="I1381" s="21">
        <f t="shared" si="51"/>
        <v>1.834862385321101</v>
      </c>
      <c r="K1381" s="2">
        <v>545</v>
      </c>
    </row>
    <row r="1382" spans="2:11" ht="12.75">
      <c r="B1382" s="63">
        <v>750</v>
      </c>
      <c r="C1382" s="1" t="s">
        <v>458</v>
      </c>
      <c r="D1382" s="11" t="s">
        <v>469</v>
      </c>
      <c r="E1382" s="1" t="s">
        <v>330</v>
      </c>
      <c r="F1382" s="26" t="s">
        <v>846</v>
      </c>
      <c r="G1382" s="26" t="s">
        <v>286</v>
      </c>
      <c r="H1382" s="5">
        <f t="shared" si="52"/>
        <v>-24720</v>
      </c>
      <c r="I1382" s="21">
        <f t="shared" si="51"/>
        <v>1.3761467889908257</v>
      </c>
      <c r="K1382" s="2">
        <v>545</v>
      </c>
    </row>
    <row r="1383" spans="2:11" ht="12.75">
      <c r="B1383" s="63">
        <v>3500</v>
      </c>
      <c r="C1383" s="1" t="s">
        <v>847</v>
      </c>
      <c r="D1383" s="11" t="s">
        <v>469</v>
      </c>
      <c r="E1383" s="1" t="s">
        <v>330</v>
      </c>
      <c r="F1383" s="26" t="s">
        <v>437</v>
      </c>
      <c r="G1383" s="26" t="s">
        <v>286</v>
      </c>
      <c r="H1383" s="5">
        <f t="shared" si="52"/>
        <v>-28220</v>
      </c>
      <c r="I1383" s="21">
        <f t="shared" si="51"/>
        <v>6.422018348623853</v>
      </c>
      <c r="K1383" s="2">
        <v>545</v>
      </c>
    </row>
    <row r="1384" spans="2:11" ht="12.75">
      <c r="B1384" s="63">
        <v>570</v>
      </c>
      <c r="C1384" s="1" t="s">
        <v>458</v>
      </c>
      <c r="D1384" s="1" t="s">
        <v>469</v>
      </c>
      <c r="E1384" s="1" t="s">
        <v>330</v>
      </c>
      <c r="F1384" s="26" t="s">
        <v>848</v>
      </c>
      <c r="G1384" s="26" t="s">
        <v>289</v>
      </c>
      <c r="H1384" s="5">
        <f t="shared" si="52"/>
        <v>-28790</v>
      </c>
      <c r="I1384" s="21">
        <f t="shared" si="51"/>
        <v>1.0458715596330275</v>
      </c>
      <c r="K1384" s="2">
        <v>545</v>
      </c>
    </row>
    <row r="1385" spans="2:11" ht="12.75">
      <c r="B1385" s="63">
        <v>50</v>
      </c>
      <c r="C1385" s="1" t="s">
        <v>458</v>
      </c>
      <c r="D1385" s="1" t="s">
        <v>469</v>
      </c>
      <c r="E1385" s="1" t="s">
        <v>330</v>
      </c>
      <c r="F1385" s="26" t="s">
        <v>773</v>
      </c>
      <c r="G1385" s="26" t="s">
        <v>289</v>
      </c>
      <c r="H1385" s="5">
        <f t="shared" si="52"/>
        <v>-28840</v>
      </c>
      <c r="I1385" s="21">
        <f t="shared" si="51"/>
        <v>0.09174311926605505</v>
      </c>
      <c r="K1385" s="2">
        <v>545</v>
      </c>
    </row>
    <row r="1386" spans="2:11" ht="12.75">
      <c r="B1386" s="63">
        <v>225</v>
      </c>
      <c r="C1386" s="1" t="s">
        <v>458</v>
      </c>
      <c r="D1386" s="1" t="s">
        <v>469</v>
      </c>
      <c r="E1386" s="1" t="s">
        <v>330</v>
      </c>
      <c r="F1386" s="26" t="s">
        <v>773</v>
      </c>
      <c r="G1386" s="26" t="s">
        <v>289</v>
      </c>
      <c r="H1386" s="5">
        <f t="shared" si="52"/>
        <v>-29065</v>
      </c>
      <c r="I1386" s="21">
        <f t="shared" si="51"/>
        <v>0.41284403669724773</v>
      </c>
      <c r="K1386" s="2">
        <v>545</v>
      </c>
    </row>
    <row r="1387" spans="1:11" s="44" customFormat="1" ht="12.75">
      <c r="A1387" s="10"/>
      <c r="B1387" s="121">
        <f>SUM(B1365:B1386)</f>
        <v>29065</v>
      </c>
      <c r="C1387" s="10"/>
      <c r="D1387" s="10"/>
      <c r="E1387" s="10" t="s">
        <v>330</v>
      </c>
      <c r="F1387" s="17"/>
      <c r="G1387" s="17"/>
      <c r="H1387" s="40">
        <v>0</v>
      </c>
      <c r="I1387" s="43">
        <f t="shared" si="51"/>
        <v>53.330275229357795</v>
      </c>
      <c r="K1387" s="2">
        <v>545</v>
      </c>
    </row>
    <row r="1388" spans="2:11" ht="12.75">
      <c r="B1388" s="63"/>
      <c r="H1388" s="5">
        <f t="shared" si="52"/>
        <v>0</v>
      </c>
      <c r="I1388" s="21">
        <f t="shared" si="51"/>
        <v>0</v>
      </c>
      <c r="K1388" s="2">
        <v>545</v>
      </c>
    </row>
    <row r="1389" spans="2:11" ht="12.75">
      <c r="B1389" s="63"/>
      <c r="H1389" s="5">
        <v>0</v>
      </c>
      <c r="I1389" s="21">
        <f t="shared" si="51"/>
        <v>0</v>
      </c>
      <c r="K1389" s="2">
        <v>545</v>
      </c>
    </row>
    <row r="1390" spans="2:11" ht="12.75">
      <c r="B1390" s="119">
        <v>5000</v>
      </c>
      <c r="C1390" s="11" t="s">
        <v>849</v>
      </c>
      <c r="D1390" s="11" t="s">
        <v>469</v>
      </c>
      <c r="E1390" s="1" t="s">
        <v>224</v>
      </c>
      <c r="F1390" s="26" t="s">
        <v>489</v>
      </c>
      <c r="G1390" s="26" t="s">
        <v>103</v>
      </c>
      <c r="H1390" s="5">
        <f t="shared" si="52"/>
        <v>-5000</v>
      </c>
      <c r="I1390" s="21">
        <f t="shared" si="51"/>
        <v>9.174311926605505</v>
      </c>
      <c r="K1390" s="2">
        <v>545</v>
      </c>
    </row>
    <row r="1391" spans="2:11" ht="12.75">
      <c r="B1391" s="63">
        <v>15000</v>
      </c>
      <c r="C1391" s="1" t="s">
        <v>850</v>
      </c>
      <c r="D1391" s="11" t="s">
        <v>469</v>
      </c>
      <c r="E1391" s="1" t="s">
        <v>224</v>
      </c>
      <c r="F1391" s="26" t="s">
        <v>471</v>
      </c>
      <c r="G1391" s="26" t="s">
        <v>118</v>
      </c>
      <c r="H1391" s="5">
        <f t="shared" si="52"/>
        <v>-20000</v>
      </c>
      <c r="I1391" s="21">
        <f t="shared" si="51"/>
        <v>27.522935779816514</v>
      </c>
      <c r="K1391" s="2">
        <v>545</v>
      </c>
    </row>
    <row r="1392" spans="2:11" ht="12.75">
      <c r="B1392" s="63">
        <v>25000</v>
      </c>
      <c r="C1392" s="1" t="s">
        <v>851</v>
      </c>
      <c r="D1392" s="1" t="s">
        <v>469</v>
      </c>
      <c r="E1392" s="1" t="s">
        <v>224</v>
      </c>
      <c r="F1392" s="26" t="s">
        <v>477</v>
      </c>
      <c r="G1392" s="26" t="s">
        <v>229</v>
      </c>
      <c r="H1392" s="5">
        <f t="shared" si="52"/>
        <v>-45000</v>
      </c>
      <c r="I1392" s="21">
        <f t="shared" si="51"/>
        <v>45.87155963302752</v>
      </c>
      <c r="K1392" s="2">
        <v>545</v>
      </c>
    </row>
    <row r="1393" spans="2:11" ht="12.75">
      <c r="B1393" s="63">
        <v>5000</v>
      </c>
      <c r="C1393" s="1" t="s">
        <v>852</v>
      </c>
      <c r="D1393" s="1" t="s">
        <v>469</v>
      </c>
      <c r="E1393" s="1" t="s">
        <v>224</v>
      </c>
      <c r="F1393" s="26" t="s">
        <v>853</v>
      </c>
      <c r="G1393" s="26" t="s">
        <v>152</v>
      </c>
      <c r="H1393" s="5">
        <f t="shared" si="52"/>
        <v>-50000</v>
      </c>
      <c r="I1393" s="21">
        <f t="shared" si="51"/>
        <v>9.174311926605505</v>
      </c>
      <c r="K1393" s="2">
        <v>545</v>
      </c>
    </row>
    <row r="1394" spans="2:11" ht="12.75">
      <c r="B1394" s="63">
        <v>5000</v>
      </c>
      <c r="C1394" s="1" t="s">
        <v>849</v>
      </c>
      <c r="D1394" s="1" t="s">
        <v>469</v>
      </c>
      <c r="E1394" s="1" t="s">
        <v>224</v>
      </c>
      <c r="F1394" s="26" t="s">
        <v>829</v>
      </c>
      <c r="G1394" s="26" t="s">
        <v>282</v>
      </c>
      <c r="H1394" s="5">
        <f t="shared" si="52"/>
        <v>-55000</v>
      </c>
      <c r="I1394" s="21">
        <f t="shared" si="51"/>
        <v>9.174311926605505</v>
      </c>
      <c r="K1394" s="2">
        <v>545</v>
      </c>
    </row>
    <row r="1395" spans="2:11" ht="12.75">
      <c r="B1395" s="119">
        <v>5000</v>
      </c>
      <c r="C1395" s="11" t="s">
        <v>854</v>
      </c>
      <c r="D1395" s="1" t="s">
        <v>469</v>
      </c>
      <c r="E1395" s="1" t="s">
        <v>224</v>
      </c>
      <c r="F1395" s="29" t="s">
        <v>855</v>
      </c>
      <c r="G1395" s="26" t="s">
        <v>282</v>
      </c>
      <c r="H1395" s="5">
        <f t="shared" si="52"/>
        <v>-60000</v>
      </c>
      <c r="I1395" s="21">
        <f t="shared" si="51"/>
        <v>9.174311926605505</v>
      </c>
      <c r="K1395" s="2">
        <v>545</v>
      </c>
    </row>
    <row r="1396" spans="2:11" ht="12.75">
      <c r="B1396" s="119">
        <v>1500</v>
      </c>
      <c r="C1396" s="11" t="s">
        <v>856</v>
      </c>
      <c r="D1396" s="1" t="s">
        <v>469</v>
      </c>
      <c r="E1396" s="1" t="s">
        <v>224</v>
      </c>
      <c r="F1396" s="29" t="s">
        <v>855</v>
      </c>
      <c r="G1396" s="26" t="s">
        <v>282</v>
      </c>
      <c r="H1396" s="5">
        <f t="shared" si="52"/>
        <v>-61500</v>
      </c>
      <c r="I1396" s="21">
        <f t="shared" si="51"/>
        <v>2.7522935779816513</v>
      </c>
      <c r="K1396" s="2">
        <v>545</v>
      </c>
    </row>
    <row r="1397" spans="2:11" ht="12.75">
      <c r="B1397" s="119">
        <v>3375</v>
      </c>
      <c r="C1397" s="11" t="s">
        <v>857</v>
      </c>
      <c r="D1397" s="11" t="s">
        <v>469</v>
      </c>
      <c r="E1397" s="11" t="s">
        <v>224</v>
      </c>
      <c r="F1397" s="26" t="s">
        <v>858</v>
      </c>
      <c r="G1397" s="29" t="s">
        <v>178</v>
      </c>
      <c r="H1397" s="5">
        <f t="shared" si="52"/>
        <v>-64875</v>
      </c>
      <c r="I1397" s="21">
        <f t="shared" si="51"/>
        <v>6.192660550458716</v>
      </c>
      <c r="K1397" s="2">
        <v>545</v>
      </c>
    </row>
    <row r="1398" spans="2:11" ht="12.75">
      <c r="B1398" s="63">
        <v>150</v>
      </c>
      <c r="C1398" s="1" t="s">
        <v>859</v>
      </c>
      <c r="D1398" s="11" t="s">
        <v>469</v>
      </c>
      <c r="E1398" s="1" t="s">
        <v>224</v>
      </c>
      <c r="F1398" s="26" t="s">
        <v>773</v>
      </c>
      <c r="G1398" s="26" t="s">
        <v>289</v>
      </c>
      <c r="H1398" s="5">
        <f t="shared" si="52"/>
        <v>-65025</v>
      </c>
      <c r="I1398" s="21">
        <f t="shared" si="51"/>
        <v>0.27522935779816515</v>
      </c>
      <c r="K1398" s="2">
        <v>545</v>
      </c>
    </row>
    <row r="1399" spans="1:11" s="44" customFormat="1" ht="12.75">
      <c r="A1399" s="10"/>
      <c r="B1399" s="121">
        <f>SUM(B1390:B1398)</f>
        <v>65025</v>
      </c>
      <c r="C1399" s="10"/>
      <c r="D1399" s="10"/>
      <c r="E1399" s="10" t="s">
        <v>224</v>
      </c>
      <c r="F1399" s="17"/>
      <c r="G1399" s="17"/>
      <c r="H1399" s="40">
        <v>0</v>
      </c>
      <c r="I1399" s="43">
        <f t="shared" si="51"/>
        <v>119.31192660550458</v>
      </c>
      <c r="K1399" s="2">
        <v>545</v>
      </c>
    </row>
    <row r="1400" spans="2:11" ht="12.75">
      <c r="B1400" s="63"/>
      <c r="H1400" s="5">
        <f t="shared" si="52"/>
        <v>0</v>
      </c>
      <c r="I1400" s="21">
        <f t="shared" si="51"/>
        <v>0</v>
      </c>
      <c r="K1400" s="2">
        <v>545</v>
      </c>
    </row>
    <row r="1401" spans="2:11" ht="12.75">
      <c r="B1401" s="63"/>
      <c r="H1401" s="5">
        <v>0</v>
      </c>
      <c r="I1401" s="21">
        <f t="shared" si="51"/>
        <v>0</v>
      </c>
      <c r="K1401" s="2">
        <v>545</v>
      </c>
    </row>
    <row r="1402" spans="2:11" ht="12.75">
      <c r="B1402" s="63">
        <v>80000</v>
      </c>
      <c r="C1402" s="1" t="s">
        <v>490</v>
      </c>
      <c r="D1402" s="1" t="s">
        <v>469</v>
      </c>
      <c r="F1402" s="26" t="s">
        <v>364</v>
      </c>
      <c r="G1402" s="126" t="s">
        <v>229</v>
      </c>
      <c r="H1402" s="5">
        <f t="shared" si="52"/>
        <v>-80000</v>
      </c>
      <c r="I1402" s="21">
        <f t="shared" si="51"/>
        <v>146.78899082568807</v>
      </c>
      <c r="K1402" s="2">
        <v>545</v>
      </c>
    </row>
    <row r="1403" spans="2:11" ht="12.75">
      <c r="B1403" s="63">
        <v>180000</v>
      </c>
      <c r="C1403" s="127" t="s">
        <v>491</v>
      </c>
      <c r="D1403" s="127" t="s">
        <v>469</v>
      </c>
      <c r="E1403" s="127"/>
      <c r="F1403" s="126" t="s">
        <v>364</v>
      </c>
      <c r="G1403" s="126" t="s">
        <v>229</v>
      </c>
      <c r="H1403" s="5">
        <f t="shared" si="52"/>
        <v>-260000</v>
      </c>
      <c r="I1403" s="21">
        <f t="shared" si="51"/>
        <v>330.27522935779814</v>
      </c>
      <c r="K1403" s="2">
        <v>545</v>
      </c>
    </row>
    <row r="1404" spans="1:11" s="44" customFormat="1" ht="12.75">
      <c r="A1404" s="10"/>
      <c r="B1404" s="121">
        <f>SUM(B1402:B1403)</f>
        <v>260000</v>
      </c>
      <c r="C1404" s="10"/>
      <c r="D1404" s="10"/>
      <c r="E1404" s="10"/>
      <c r="F1404" s="17"/>
      <c r="G1404" s="17"/>
      <c r="H1404" s="40">
        <v>0</v>
      </c>
      <c r="I1404" s="43">
        <f t="shared" si="51"/>
        <v>477.0642201834862</v>
      </c>
      <c r="K1404" s="2">
        <v>545</v>
      </c>
    </row>
    <row r="1405" spans="8:11" ht="12.75">
      <c r="H1405" s="5">
        <f>H1404-B1405</f>
        <v>0</v>
      </c>
      <c r="I1405" s="21">
        <f t="shared" si="51"/>
        <v>0</v>
      </c>
      <c r="K1405" s="2">
        <v>545</v>
      </c>
    </row>
    <row r="1406" spans="8:11" ht="12.75">
      <c r="H1406" s="5">
        <f>H1405-B1406</f>
        <v>0</v>
      </c>
      <c r="I1406" s="21">
        <f t="shared" si="51"/>
        <v>0</v>
      </c>
      <c r="K1406" s="2">
        <v>545</v>
      </c>
    </row>
    <row r="1407" ht="12.75">
      <c r="K1407" s="2">
        <v>545</v>
      </c>
    </row>
    <row r="1408" ht="12.75">
      <c r="K1408" s="2">
        <v>545</v>
      </c>
    </row>
    <row r="1409" ht="12.75">
      <c r="K1409" s="2">
        <v>545</v>
      </c>
    </row>
    <row r="1410" spans="2:11" ht="12.75">
      <c r="B1410" s="31"/>
      <c r="C1410" s="32"/>
      <c r="D1410" s="11"/>
      <c r="E1410" s="32"/>
      <c r="G1410" s="30"/>
      <c r="H1410" s="5">
        <f aca="true" t="shared" si="53" ref="H1410:H1427">H1409-B1410</f>
        <v>0</v>
      </c>
      <c r="I1410" s="21">
        <f aca="true" t="shared" si="54" ref="I1410:I1491">+B1410/K1410</f>
        <v>0</v>
      </c>
      <c r="K1410" s="2">
        <v>545</v>
      </c>
    </row>
    <row r="1411" spans="2:11" ht="12.75">
      <c r="B1411" s="31"/>
      <c r="C1411" s="32"/>
      <c r="D1411" s="11"/>
      <c r="E1411" s="32"/>
      <c r="G1411" s="30"/>
      <c r="H1411" s="5">
        <f t="shared" si="53"/>
        <v>0</v>
      </c>
      <c r="I1411" s="21">
        <f t="shared" si="54"/>
        <v>0</v>
      </c>
      <c r="K1411" s="2">
        <v>545</v>
      </c>
    </row>
    <row r="1412" spans="1:11" s="74" customFormat="1" ht="13.5" thickBot="1">
      <c r="A1412" s="70"/>
      <c r="B1412" s="293">
        <f>+B1416+B1423+B1428</f>
        <v>381833</v>
      </c>
      <c r="C1412" s="70"/>
      <c r="D1412" s="116" t="s">
        <v>578</v>
      </c>
      <c r="E1412" s="70"/>
      <c r="F1412" s="71"/>
      <c r="G1412" s="71"/>
      <c r="H1412" s="72">
        <f t="shared" si="53"/>
        <v>-381833</v>
      </c>
      <c r="I1412" s="73">
        <f t="shared" si="54"/>
        <v>700.6110091743119</v>
      </c>
      <c r="K1412" s="2">
        <v>545</v>
      </c>
    </row>
    <row r="1413" spans="1:11" s="2" customFormat="1" ht="12.75">
      <c r="A1413" s="86"/>
      <c r="B1413" s="128"/>
      <c r="C1413" s="86"/>
      <c r="D1413" s="129"/>
      <c r="E1413" s="86"/>
      <c r="F1413" s="106"/>
      <c r="G1413" s="106"/>
      <c r="H1413" s="5">
        <v>0</v>
      </c>
      <c r="I1413" s="130"/>
      <c r="K1413" s="2">
        <v>545</v>
      </c>
    </row>
    <row r="1414" spans="2:11" ht="12.75">
      <c r="B1414" s="31"/>
      <c r="C1414" s="32"/>
      <c r="D1414" s="11"/>
      <c r="E1414" s="32"/>
      <c r="G1414" s="30"/>
      <c r="H1414" s="5">
        <v>0</v>
      </c>
      <c r="I1414" s="21">
        <f t="shared" si="54"/>
        <v>0</v>
      </c>
      <c r="K1414" s="2">
        <v>545</v>
      </c>
    </row>
    <row r="1415" spans="2:11" ht="12.75">
      <c r="B1415" s="186">
        <v>5000</v>
      </c>
      <c r="C1415" s="11" t="s">
        <v>861</v>
      </c>
      <c r="D1415" s="11" t="s">
        <v>862</v>
      </c>
      <c r="E1415" s="11" t="s">
        <v>863</v>
      </c>
      <c r="F1415" s="29" t="s">
        <v>864</v>
      </c>
      <c r="G1415" s="29" t="s">
        <v>282</v>
      </c>
      <c r="H1415" s="5">
        <f t="shared" si="53"/>
        <v>-5000</v>
      </c>
      <c r="I1415" s="21">
        <f t="shared" si="54"/>
        <v>9.174311926605505</v>
      </c>
      <c r="K1415" s="2">
        <v>545</v>
      </c>
    </row>
    <row r="1416" spans="1:11" s="44" customFormat="1" ht="12.75">
      <c r="A1416" s="10"/>
      <c r="B1416" s="189">
        <v>5000</v>
      </c>
      <c r="C1416" s="10" t="s">
        <v>69</v>
      </c>
      <c r="D1416" s="10"/>
      <c r="E1416" s="10"/>
      <c r="F1416" s="17"/>
      <c r="G1416" s="17"/>
      <c r="H1416" s="40">
        <v>0</v>
      </c>
      <c r="I1416" s="43">
        <f t="shared" si="54"/>
        <v>9.174311926605505</v>
      </c>
      <c r="K1416" s="2">
        <v>545</v>
      </c>
    </row>
    <row r="1417" spans="1:11" ht="12.75">
      <c r="A1417" s="11"/>
      <c r="B1417" s="31"/>
      <c r="C1417" s="11"/>
      <c r="D1417" s="11"/>
      <c r="E1417" s="11"/>
      <c r="H1417" s="5">
        <f t="shared" si="53"/>
        <v>0</v>
      </c>
      <c r="I1417" s="21">
        <f t="shared" si="54"/>
        <v>0</v>
      </c>
      <c r="K1417" s="2">
        <v>545</v>
      </c>
    </row>
    <row r="1418" spans="1:11" ht="12.75">
      <c r="A1418" s="11"/>
      <c r="B1418" s="31"/>
      <c r="C1418" s="11"/>
      <c r="D1418" s="11"/>
      <c r="E1418" s="11"/>
      <c r="H1418" s="5">
        <f t="shared" si="53"/>
        <v>0</v>
      </c>
      <c r="I1418" s="21">
        <f t="shared" si="54"/>
        <v>0</v>
      </c>
      <c r="K1418" s="2">
        <v>545</v>
      </c>
    </row>
    <row r="1419" spans="2:11" ht="12.75">
      <c r="B1419" s="6">
        <v>1500</v>
      </c>
      <c r="C1419" s="1" t="s">
        <v>429</v>
      </c>
      <c r="D1419" s="1" t="s">
        <v>578</v>
      </c>
      <c r="E1419" s="1" t="s">
        <v>115</v>
      </c>
      <c r="F1419" s="29" t="s">
        <v>431</v>
      </c>
      <c r="G1419" s="26" t="s">
        <v>152</v>
      </c>
      <c r="H1419" s="5">
        <f t="shared" si="53"/>
        <v>-1500</v>
      </c>
      <c r="I1419" s="21">
        <f t="shared" si="54"/>
        <v>2.7522935779816513</v>
      </c>
      <c r="K1419" s="2">
        <v>545</v>
      </c>
    </row>
    <row r="1420" spans="2:11" ht="12.75">
      <c r="B1420" s="6">
        <v>83333</v>
      </c>
      <c r="C1420" s="1" t="s">
        <v>429</v>
      </c>
      <c r="D1420" s="1" t="s">
        <v>578</v>
      </c>
      <c r="E1420" s="1" t="s">
        <v>115</v>
      </c>
      <c r="F1420" s="29" t="s">
        <v>865</v>
      </c>
      <c r="G1420" s="26" t="s">
        <v>292</v>
      </c>
      <c r="H1420" s="5">
        <f t="shared" si="53"/>
        <v>-84833</v>
      </c>
      <c r="I1420" s="21">
        <f t="shared" si="54"/>
        <v>152.9045871559633</v>
      </c>
      <c r="K1420" s="2">
        <v>545</v>
      </c>
    </row>
    <row r="1421" spans="2:11" ht="12.75">
      <c r="B1421" s="6">
        <v>500</v>
      </c>
      <c r="C1421" s="1" t="s">
        <v>429</v>
      </c>
      <c r="D1421" s="1" t="s">
        <v>578</v>
      </c>
      <c r="E1421" s="1" t="s">
        <v>115</v>
      </c>
      <c r="F1421" s="26" t="s">
        <v>585</v>
      </c>
      <c r="G1421" s="26" t="s">
        <v>156</v>
      </c>
      <c r="H1421" s="5">
        <f t="shared" si="53"/>
        <v>-85333</v>
      </c>
      <c r="I1421" s="21">
        <f t="shared" si="54"/>
        <v>0.9174311926605505</v>
      </c>
      <c r="K1421" s="2">
        <v>545</v>
      </c>
    </row>
    <row r="1422" spans="2:11" ht="12.75">
      <c r="B1422" s="6">
        <v>500</v>
      </c>
      <c r="C1422" s="1" t="s">
        <v>429</v>
      </c>
      <c r="D1422" s="1" t="s">
        <v>578</v>
      </c>
      <c r="E1422" s="1" t="s">
        <v>115</v>
      </c>
      <c r="F1422" s="26" t="s">
        <v>488</v>
      </c>
      <c r="G1422" s="26" t="s">
        <v>286</v>
      </c>
      <c r="H1422" s="5">
        <f t="shared" si="53"/>
        <v>-85833</v>
      </c>
      <c r="I1422" s="21">
        <f t="shared" si="54"/>
        <v>0.9174311926605505</v>
      </c>
      <c r="K1422" s="2">
        <v>545</v>
      </c>
    </row>
    <row r="1423" spans="1:11" s="44" customFormat="1" ht="12.75">
      <c r="A1423" s="10"/>
      <c r="B1423" s="189">
        <f>SUM(B1419:B1422)</f>
        <v>85833</v>
      </c>
      <c r="C1423" s="10" t="s">
        <v>429</v>
      </c>
      <c r="D1423" s="10"/>
      <c r="E1423" s="10"/>
      <c r="F1423" s="17"/>
      <c r="G1423" s="17"/>
      <c r="H1423" s="40"/>
      <c r="I1423" s="43"/>
      <c r="K1423" s="45"/>
    </row>
    <row r="1424" spans="9:11" ht="12.75">
      <c r="I1424" s="21"/>
      <c r="K1424" s="2"/>
    </row>
    <row r="1425" spans="2:11" ht="12.75">
      <c r="B1425" s="63">
        <v>150000</v>
      </c>
      <c r="C1425" s="11" t="s">
        <v>896</v>
      </c>
      <c r="D1425" s="1" t="s">
        <v>578</v>
      </c>
      <c r="E1425" s="1" t="s">
        <v>788</v>
      </c>
      <c r="F1425" s="26" t="s">
        <v>866</v>
      </c>
      <c r="G1425" s="26" t="s">
        <v>289</v>
      </c>
      <c r="H1425" s="5">
        <f>H1422-B1425</f>
        <v>-235833</v>
      </c>
      <c r="I1425" s="21">
        <f t="shared" si="54"/>
        <v>275.22935779816515</v>
      </c>
      <c r="K1425" s="2">
        <v>545</v>
      </c>
    </row>
    <row r="1426" spans="2:11" ht="12.75">
      <c r="B1426" s="63">
        <v>120000</v>
      </c>
      <c r="C1426" s="11" t="s">
        <v>897</v>
      </c>
      <c r="D1426" s="1" t="s">
        <v>578</v>
      </c>
      <c r="E1426" s="1" t="s">
        <v>788</v>
      </c>
      <c r="F1426" s="26" t="s">
        <v>866</v>
      </c>
      <c r="G1426" s="26" t="s">
        <v>289</v>
      </c>
      <c r="H1426" s="5">
        <f t="shared" si="53"/>
        <v>-355833</v>
      </c>
      <c r="I1426" s="21">
        <f t="shared" si="54"/>
        <v>220.1834862385321</v>
      </c>
      <c r="K1426" s="2">
        <v>545</v>
      </c>
    </row>
    <row r="1427" spans="2:11" ht="12.75">
      <c r="B1427" s="63">
        <v>21000</v>
      </c>
      <c r="C1427" s="11" t="s">
        <v>867</v>
      </c>
      <c r="D1427" s="1" t="s">
        <v>578</v>
      </c>
      <c r="E1427" s="1" t="s">
        <v>788</v>
      </c>
      <c r="F1427" s="26" t="s">
        <v>868</v>
      </c>
      <c r="G1427" s="26" t="s">
        <v>289</v>
      </c>
      <c r="H1427" s="5">
        <f t="shared" si="53"/>
        <v>-376833</v>
      </c>
      <c r="I1427" s="21">
        <f t="shared" si="54"/>
        <v>38.53211009174312</v>
      </c>
      <c r="K1427" s="2">
        <v>545</v>
      </c>
    </row>
    <row r="1428" spans="1:11" s="44" customFormat="1" ht="12.75">
      <c r="A1428" s="10"/>
      <c r="B1428" s="121">
        <f>SUM(B1425:B1427)</f>
        <v>291000</v>
      </c>
      <c r="C1428" s="10"/>
      <c r="D1428" s="10"/>
      <c r="E1428" s="41" t="s">
        <v>956</v>
      </c>
      <c r="F1428" s="17"/>
      <c r="G1428" s="42"/>
      <c r="H1428" s="40">
        <v>0</v>
      </c>
      <c r="I1428" s="43">
        <f t="shared" si="54"/>
        <v>533.9449541284404</v>
      </c>
      <c r="K1428" s="2">
        <v>545</v>
      </c>
    </row>
    <row r="1429" spans="2:11" ht="12.75">
      <c r="B1429" s="28"/>
      <c r="C1429" s="11"/>
      <c r="D1429" s="11"/>
      <c r="E1429" s="11"/>
      <c r="G1429" s="29"/>
      <c r="H1429" s="5">
        <f>H1428-B1429</f>
        <v>0</v>
      </c>
      <c r="I1429" s="21">
        <f t="shared" si="54"/>
        <v>0</v>
      </c>
      <c r="K1429" s="2">
        <v>545</v>
      </c>
    </row>
    <row r="1430" spans="1:11" s="14" customFormat="1" ht="12.75">
      <c r="A1430" s="11"/>
      <c r="B1430" s="31"/>
      <c r="C1430" s="11"/>
      <c r="D1430" s="11"/>
      <c r="E1430" s="11"/>
      <c r="F1430" s="29"/>
      <c r="G1430" s="29"/>
      <c r="H1430" s="5">
        <f>H1429-B1430</f>
        <v>0</v>
      </c>
      <c r="I1430" s="38">
        <f t="shared" si="54"/>
        <v>0</v>
      </c>
      <c r="K1430" s="2">
        <v>545</v>
      </c>
    </row>
    <row r="1431" spans="3:11" ht="12.75">
      <c r="C1431" s="11"/>
      <c r="D1431" s="11"/>
      <c r="H1431" s="5">
        <f>H1430-B1431</f>
        <v>0</v>
      </c>
      <c r="I1431" s="21">
        <f t="shared" si="54"/>
        <v>0</v>
      </c>
      <c r="K1431" s="2">
        <v>545</v>
      </c>
    </row>
    <row r="1432" spans="1:11" s="74" customFormat="1" ht="13.5" thickBot="1">
      <c r="A1432" s="70"/>
      <c r="B1432" s="115">
        <f>+B1489+B1520+B1527</f>
        <v>1625800</v>
      </c>
      <c r="C1432" s="70"/>
      <c r="D1432" s="116" t="s">
        <v>492</v>
      </c>
      <c r="E1432" s="70"/>
      <c r="F1432" s="71"/>
      <c r="G1432" s="71"/>
      <c r="H1432" s="72">
        <f>H1431-B1432</f>
        <v>-1625800</v>
      </c>
      <c r="I1432" s="73">
        <f t="shared" si="54"/>
        <v>2983.119266055046</v>
      </c>
      <c r="K1432" s="2">
        <v>545</v>
      </c>
    </row>
    <row r="1433" spans="8:11" ht="12.75">
      <c r="H1433" s="5">
        <v>0</v>
      </c>
      <c r="I1433" s="21">
        <f t="shared" si="54"/>
        <v>0</v>
      </c>
      <c r="K1433" s="2">
        <v>545</v>
      </c>
    </row>
    <row r="1434" spans="2:12" ht="12.75">
      <c r="B1434" s="35"/>
      <c r="C1434" s="36"/>
      <c r="D1434" s="36"/>
      <c r="E1434" s="36"/>
      <c r="G1434" s="131"/>
      <c r="H1434" s="5">
        <f>H1433-B1434</f>
        <v>0</v>
      </c>
      <c r="I1434" s="21">
        <f t="shared" si="54"/>
        <v>0</v>
      </c>
      <c r="J1434" s="35"/>
      <c r="K1434" s="2">
        <v>545</v>
      </c>
      <c r="L1434" s="37">
        <v>500</v>
      </c>
    </row>
    <row r="1435" spans="2:11" ht="12.75">
      <c r="B1435" s="119">
        <v>5000</v>
      </c>
      <c r="C1435" s="11" t="s">
        <v>69</v>
      </c>
      <c r="D1435" s="11" t="s">
        <v>493</v>
      </c>
      <c r="E1435" s="11" t="s">
        <v>494</v>
      </c>
      <c r="F1435" s="26" t="s">
        <v>869</v>
      </c>
      <c r="G1435" s="29" t="s">
        <v>82</v>
      </c>
      <c r="H1435" s="5">
        <f aca="true" t="shared" si="55" ref="H1435:H1498">H1434-B1435</f>
        <v>-5000</v>
      </c>
      <c r="I1435" s="21">
        <f t="shared" si="54"/>
        <v>9.174311926605505</v>
      </c>
      <c r="K1435" s="2">
        <v>545</v>
      </c>
    </row>
    <row r="1436" spans="2:11" ht="12.75">
      <c r="B1436" s="63">
        <v>15000</v>
      </c>
      <c r="C1436" s="11" t="s">
        <v>69</v>
      </c>
      <c r="D1436" s="36" t="s">
        <v>493</v>
      </c>
      <c r="E1436" s="36" t="s">
        <v>497</v>
      </c>
      <c r="F1436" s="46" t="s">
        <v>870</v>
      </c>
      <c r="G1436" s="26" t="s">
        <v>82</v>
      </c>
      <c r="H1436" s="5">
        <f t="shared" si="55"/>
        <v>-20000</v>
      </c>
      <c r="I1436" s="21">
        <f t="shared" si="54"/>
        <v>27.522935779816514</v>
      </c>
      <c r="K1436" s="2">
        <v>545</v>
      </c>
    </row>
    <row r="1437" spans="2:11" ht="12.75">
      <c r="B1437" s="63">
        <v>10000</v>
      </c>
      <c r="C1437" s="11" t="s">
        <v>69</v>
      </c>
      <c r="D1437" s="1" t="s">
        <v>493</v>
      </c>
      <c r="E1437" s="1" t="s">
        <v>494</v>
      </c>
      <c r="F1437" s="46" t="s">
        <v>871</v>
      </c>
      <c r="G1437" s="26" t="s">
        <v>86</v>
      </c>
      <c r="H1437" s="5">
        <f t="shared" si="55"/>
        <v>-30000</v>
      </c>
      <c r="I1437" s="21">
        <f t="shared" si="54"/>
        <v>18.34862385321101</v>
      </c>
      <c r="K1437" s="2">
        <v>545</v>
      </c>
    </row>
    <row r="1438" spans="2:11" ht="12.75">
      <c r="B1438" s="63">
        <v>20000</v>
      </c>
      <c r="C1438" s="11" t="s">
        <v>69</v>
      </c>
      <c r="D1438" s="1" t="s">
        <v>493</v>
      </c>
      <c r="E1438" s="1" t="s">
        <v>497</v>
      </c>
      <c r="F1438" s="46" t="s">
        <v>872</v>
      </c>
      <c r="G1438" s="26" t="s">
        <v>86</v>
      </c>
      <c r="H1438" s="5">
        <f t="shared" si="55"/>
        <v>-50000</v>
      </c>
      <c r="I1438" s="21">
        <f t="shared" si="54"/>
        <v>36.69724770642202</v>
      </c>
      <c r="K1438" s="2">
        <v>545</v>
      </c>
    </row>
    <row r="1439" spans="2:11" ht="12.75">
      <c r="B1439" s="63">
        <v>5000</v>
      </c>
      <c r="C1439" s="11" t="s">
        <v>69</v>
      </c>
      <c r="D1439" s="1" t="s">
        <v>493</v>
      </c>
      <c r="E1439" s="1" t="s">
        <v>494</v>
      </c>
      <c r="F1439" s="46" t="s">
        <v>540</v>
      </c>
      <c r="G1439" s="26" t="s">
        <v>87</v>
      </c>
      <c r="H1439" s="5">
        <f t="shared" si="55"/>
        <v>-55000</v>
      </c>
      <c r="I1439" s="21">
        <f t="shared" si="54"/>
        <v>9.174311926605505</v>
      </c>
      <c r="K1439" s="2">
        <v>545</v>
      </c>
    </row>
    <row r="1440" spans="2:11" ht="12.75">
      <c r="B1440" s="63">
        <v>18000</v>
      </c>
      <c r="C1440" s="11" t="s">
        <v>69</v>
      </c>
      <c r="D1440" s="1" t="s">
        <v>493</v>
      </c>
      <c r="E1440" s="1" t="s">
        <v>497</v>
      </c>
      <c r="F1440" s="46" t="s">
        <v>873</v>
      </c>
      <c r="G1440" s="26" t="s">
        <v>87</v>
      </c>
      <c r="H1440" s="5">
        <f t="shared" si="55"/>
        <v>-73000</v>
      </c>
      <c r="I1440" s="21">
        <f t="shared" si="54"/>
        <v>33.027522935779814</v>
      </c>
      <c r="K1440" s="2">
        <v>545</v>
      </c>
    </row>
    <row r="1441" spans="2:11" ht="12.75">
      <c r="B1441" s="63">
        <v>5000</v>
      </c>
      <c r="C1441" s="11" t="s">
        <v>69</v>
      </c>
      <c r="D1441" s="1" t="s">
        <v>493</v>
      </c>
      <c r="E1441" s="1" t="s">
        <v>494</v>
      </c>
      <c r="F1441" s="26" t="s">
        <v>874</v>
      </c>
      <c r="G1441" s="26" t="s">
        <v>103</v>
      </c>
      <c r="H1441" s="5">
        <f t="shared" si="55"/>
        <v>-78000</v>
      </c>
      <c r="I1441" s="21">
        <f t="shared" si="54"/>
        <v>9.174311926605505</v>
      </c>
      <c r="K1441" s="2">
        <v>545</v>
      </c>
    </row>
    <row r="1442" spans="2:11" ht="12.75">
      <c r="B1442" s="63">
        <v>5000</v>
      </c>
      <c r="C1442" s="11" t="s">
        <v>69</v>
      </c>
      <c r="D1442" s="1" t="s">
        <v>493</v>
      </c>
      <c r="E1442" s="1" t="s">
        <v>494</v>
      </c>
      <c r="F1442" s="46" t="s">
        <v>875</v>
      </c>
      <c r="G1442" s="26" t="s">
        <v>106</v>
      </c>
      <c r="H1442" s="5">
        <f t="shared" si="55"/>
        <v>-83000</v>
      </c>
      <c r="I1442" s="21">
        <f t="shared" si="54"/>
        <v>9.174311926605505</v>
      </c>
      <c r="K1442" s="2">
        <v>545</v>
      </c>
    </row>
    <row r="1443" spans="2:11" ht="12.75">
      <c r="B1443" s="63">
        <v>5000</v>
      </c>
      <c r="C1443" s="11" t="s">
        <v>69</v>
      </c>
      <c r="D1443" s="1" t="s">
        <v>493</v>
      </c>
      <c r="E1443" s="1" t="s">
        <v>497</v>
      </c>
      <c r="F1443" s="26" t="s">
        <v>473</v>
      </c>
      <c r="G1443" s="26" t="s">
        <v>106</v>
      </c>
      <c r="H1443" s="5">
        <f t="shared" si="55"/>
        <v>-88000</v>
      </c>
      <c r="I1443" s="21">
        <f t="shared" si="54"/>
        <v>9.174311926605505</v>
      </c>
      <c r="K1443" s="2">
        <v>545</v>
      </c>
    </row>
    <row r="1444" spans="2:11" ht="12.75">
      <c r="B1444" s="63">
        <v>5000</v>
      </c>
      <c r="C1444" s="11" t="s">
        <v>69</v>
      </c>
      <c r="D1444" s="1" t="s">
        <v>493</v>
      </c>
      <c r="E1444" s="1" t="s">
        <v>494</v>
      </c>
      <c r="F1444" s="26" t="s">
        <v>876</v>
      </c>
      <c r="G1444" s="26" t="s">
        <v>127</v>
      </c>
      <c r="H1444" s="5">
        <f t="shared" si="55"/>
        <v>-93000</v>
      </c>
      <c r="I1444" s="21">
        <f t="shared" si="54"/>
        <v>9.174311926605505</v>
      </c>
      <c r="K1444" s="2">
        <v>545</v>
      </c>
    </row>
    <row r="1445" spans="2:11" ht="12.75">
      <c r="B1445" s="63">
        <v>5000</v>
      </c>
      <c r="C1445" s="11" t="s">
        <v>69</v>
      </c>
      <c r="D1445" s="1" t="s">
        <v>493</v>
      </c>
      <c r="E1445" s="1" t="s">
        <v>497</v>
      </c>
      <c r="F1445" s="26" t="s">
        <v>474</v>
      </c>
      <c r="G1445" s="26" t="s">
        <v>127</v>
      </c>
      <c r="H1445" s="5">
        <f t="shared" si="55"/>
        <v>-98000</v>
      </c>
      <c r="I1445" s="21">
        <f t="shared" si="54"/>
        <v>9.174311926605505</v>
      </c>
      <c r="K1445" s="2">
        <v>545</v>
      </c>
    </row>
    <row r="1446" spans="2:11" ht="12.75">
      <c r="B1446" s="63">
        <v>5000</v>
      </c>
      <c r="C1446" s="11" t="s">
        <v>69</v>
      </c>
      <c r="D1446" s="1" t="s">
        <v>493</v>
      </c>
      <c r="E1446" s="1" t="s">
        <v>497</v>
      </c>
      <c r="F1446" s="26" t="s">
        <v>581</v>
      </c>
      <c r="G1446" s="26" t="s">
        <v>130</v>
      </c>
      <c r="H1446" s="5">
        <f t="shared" si="55"/>
        <v>-103000</v>
      </c>
      <c r="I1446" s="21">
        <f t="shared" si="54"/>
        <v>9.174311926605505</v>
      </c>
      <c r="K1446" s="2">
        <v>545</v>
      </c>
    </row>
    <row r="1447" spans="2:11" ht="12.75">
      <c r="B1447" s="63">
        <v>2500</v>
      </c>
      <c r="C1447" s="11" t="s">
        <v>69</v>
      </c>
      <c r="D1447" s="1" t="s">
        <v>493</v>
      </c>
      <c r="E1447" s="1" t="s">
        <v>494</v>
      </c>
      <c r="F1447" s="46" t="s">
        <v>877</v>
      </c>
      <c r="G1447" s="26" t="s">
        <v>130</v>
      </c>
      <c r="H1447" s="5">
        <f t="shared" si="55"/>
        <v>-105500</v>
      </c>
      <c r="I1447" s="21">
        <f t="shared" si="54"/>
        <v>4.587155963302752</v>
      </c>
      <c r="K1447" s="2">
        <v>545</v>
      </c>
    </row>
    <row r="1448" spans="2:11" ht="12.75">
      <c r="B1448" s="63">
        <v>5000</v>
      </c>
      <c r="C1448" s="11" t="s">
        <v>69</v>
      </c>
      <c r="D1448" s="1" t="s">
        <v>493</v>
      </c>
      <c r="E1448" s="1" t="s">
        <v>494</v>
      </c>
      <c r="F1448" s="26" t="s">
        <v>878</v>
      </c>
      <c r="G1448" s="26" t="s">
        <v>98</v>
      </c>
      <c r="H1448" s="5">
        <f t="shared" si="55"/>
        <v>-110500</v>
      </c>
      <c r="I1448" s="21">
        <f t="shared" si="54"/>
        <v>9.174311926605505</v>
      </c>
      <c r="K1448" s="2">
        <v>545</v>
      </c>
    </row>
    <row r="1449" spans="2:11" ht="12.75">
      <c r="B1449" s="63">
        <v>5000</v>
      </c>
      <c r="C1449" s="11" t="s">
        <v>69</v>
      </c>
      <c r="D1449" s="1" t="s">
        <v>493</v>
      </c>
      <c r="E1449" s="1" t="s">
        <v>497</v>
      </c>
      <c r="F1449" s="26" t="s">
        <v>879</v>
      </c>
      <c r="G1449" s="26" t="s">
        <v>98</v>
      </c>
      <c r="H1449" s="5">
        <f t="shared" si="55"/>
        <v>-115500</v>
      </c>
      <c r="I1449" s="21">
        <f t="shared" si="54"/>
        <v>9.174311926605505</v>
      </c>
      <c r="K1449" s="2">
        <v>545</v>
      </c>
    </row>
    <row r="1450" spans="2:11" ht="12.75">
      <c r="B1450" s="63">
        <v>7000</v>
      </c>
      <c r="C1450" s="11" t="s">
        <v>69</v>
      </c>
      <c r="D1450" s="1" t="s">
        <v>493</v>
      </c>
      <c r="E1450" s="1" t="s">
        <v>497</v>
      </c>
      <c r="F1450" s="46" t="s">
        <v>880</v>
      </c>
      <c r="G1450" s="26" t="s">
        <v>96</v>
      </c>
      <c r="H1450" s="5">
        <f t="shared" si="55"/>
        <v>-122500</v>
      </c>
      <c r="I1450" s="21">
        <f t="shared" si="54"/>
        <v>12.844036697247706</v>
      </c>
      <c r="K1450" s="2">
        <v>545</v>
      </c>
    </row>
    <row r="1451" spans="2:11" ht="12.75">
      <c r="B1451" s="63">
        <v>5000</v>
      </c>
      <c r="C1451" s="11" t="s">
        <v>69</v>
      </c>
      <c r="D1451" s="1" t="s">
        <v>493</v>
      </c>
      <c r="E1451" s="1" t="s">
        <v>494</v>
      </c>
      <c r="F1451" s="26" t="s">
        <v>881</v>
      </c>
      <c r="G1451" s="26" t="s">
        <v>96</v>
      </c>
      <c r="H1451" s="5">
        <f t="shared" si="55"/>
        <v>-127500</v>
      </c>
      <c r="I1451" s="21">
        <f t="shared" si="54"/>
        <v>9.174311926605505</v>
      </c>
      <c r="K1451" s="2">
        <v>545</v>
      </c>
    </row>
    <row r="1452" spans="2:11" ht="12.75">
      <c r="B1452" s="63">
        <v>5000</v>
      </c>
      <c r="C1452" s="11" t="s">
        <v>69</v>
      </c>
      <c r="D1452" s="1" t="s">
        <v>493</v>
      </c>
      <c r="E1452" s="1" t="s">
        <v>497</v>
      </c>
      <c r="F1452" s="26" t="s">
        <v>541</v>
      </c>
      <c r="G1452" s="26" t="s">
        <v>99</v>
      </c>
      <c r="H1452" s="5">
        <f t="shared" si="55"/>
        <v>-132500</v>
      </c>
      <c r="I1452" s="21">
        <f t="shared" si="54"/>
        <v>9.174311926605505</v>
      </c>
      <c r="K1452" s="2">
        <v>545</v>
      </c>
    </row>
    <row r="1453" spans="2:11" ht="12.75">
      <c r="B1453" s="63">
        <v>5000</v>
      </c>
      <c r="C1453" s="11" t="s">
        <v>69</v>
      </c>
      <c r="D1453" s="1" t="s">
        <v>493</v>
      </c>
      <c r="E1453" s="1" t="s">
        <v>494</v>
      </c>
      <c r="F1453" s="46" t="s">
        <v>882</v>
      </c>
      <c r="G1453" s="26" t="s">
        <v>99</v>
      </c>
      <c r="H1453" s="5">
        <f t="shared" si="55"/>
        <v>-137500</v>
      </c>
      <c r="I1453" s="21">
        <f t="shared" si="54"/>
        <v>9.174311926605505</v>
      </c>
      <c r="K1453" s="2">
        <v>545</v>
      </c>
    </row>
    <row r="1454" spans="2:11" ht="12.75">
      <c r="B1454" s="63">
        <v>19000</v>
      </c>
      <c r="C1454" s="11" t="s">
        <v>69</v>
      </c>
      <c r="D1454" s="1" t="s">
        <v>493</v>
      </c>
      <c r="E1454" s="1" t="s">
        <v>497</v>
      </c>
      <c r="F1454" s="46" t="s">
        <v>883</v>
      </c>
      <c r="G1454" s="26" t="s">
        <v>229</v>
      </c>
      <c r="H1454" s="5">
        <f t="shared" si="55"/>
        <v>-156500</v>
      </c>
      <c r="I1454" s="21">
        <f t="shared" si="54"/>
        <v>34.862385321100916</v>
      </c>
      <c r="K1454" s="2">
        <v>545</v>
      </c>
    </row>
    <row r="1455" spans="2:11" ht="12.75">
      <c r="B1455" s="63">
        <v>7500</v>
      </c>
      <c r="C1455" s="11" t="s">
        <v>69</v>
      </c>
      <c r="D1455" s="1" t="s">
        <v>493</v>
      </c>
      <c r="E1455" s="1" t="s">
        <v>494</v>
      </c>
      <c r="F1455" s="46" t="s">
        <v>884</v>
      </c>
      <c r="G1455" s="26" t="s">
        <v>229</v>
      </c>
      <c r="H1455" s="5">
        <f t="shared" si="55"/>
        <v>-164000</v>
      </c>
      <c r="I1455" s="21">
        <f t="shared" si="54"/>
        <v>13.761467889908257</v>
      </c>
      <c r="K1455" s="2">
        <v>545</v>
      </c>
    </row>
    <row r="1456" spans="2:11" ht="12.75">
      <c r="B1456" s="63">
        <v>5000</v>
      </c>
      <c r="C1456" s="11" t="s">
        <v>69</v>
      </c>
      <c r="D1456" s="1" t="s">
        <v>493</v>
      </c>
      <c r="E1456" s="1" t="s">
        <v>494</v>
      </c>
      <c r="F1456" s="26" t="s">
        <v>0</v>
      </c>
      <c r="G1456" s="26" t="s">
        <v>237</v>
      </c>
      <c r="H1456" s="5">
        <f t="shared" si="55"/>
        <v>-169000</v>
      </c>
      <c r="I1456" s="21">
        <f t="shared" si="54"/>
        <v>9.174311926605505</v>
      </c>
      <c r="K1456" s="2">
        <v>545</v>
      </c>
    </row>
    <row r="1457" spans="2:11" ht="12.75">
      <c r="B1457" s="63">
        <v>9000</v>
      </c>
      <c r="C1457" s="11" t="s">
        <v>69</v>
      </c>
      <c r="D1457" s="1" t="s">
        <v>493</v>
      </c>
      <c r="E1457" s="1" t="s">
        <v>497</v>
      </c>
      <c r="F1457" s="46" t="s">
        <v>1</v>
      </c>
      <c r="G1457" s="26" t="s">
        <v>237</v>
      </c>
      <c r="H1457" s="5">
        <f t="shared" si="55"/>
        <v>-178000</v>
      </c>
      <c r="I1457" s="21">
        <f t="shared" si="54"/>
        <v>16.513761467889907</v>
      </c>
      <c r="K1457" s="2">
        <v>545</v>
      </c>
    </row>
    <row r="1458" spans="2:11" ht="12.75">
      <c r="B1458" s="63">
        <v>5000</v>
      </c>
      <c r="C1458" s="11" t="s">
        <v>69</v>
      </c>
      <c r="D1458" s="1" t="s">
        <v>493</v>
      </c>
      <c r="E1458" s="1" t="s">
        <v>494</v>
      </c>
      <c r="F1458" s="26" t="s">
        <v>2</v>
      </c>
      <c r="G1458" s="26" t="s">
        <v>151</v>
      </c>
      <c r="H1458" s="5">
        <f t="shared" si="55"/>
        <v>-183000</v>
      </c>
      <c r="I1458" s="21">
        <f t="shared" si="54"/>
        <v>9.174311926605505</v>
      </c>
      <c r="K1458" s="2">
        <v>545</v>
      </c>
    </row>
    <row r="1459" spans="2:11" ht="12.75">
      <c r="B1459" s="63">
        <v>9000</v>
      </c>
      <c r="C1459" s="11" t="s">
        <v>69</v>
      </c>
      <c r="D1459" s="1" t="s">
        <v>493</v>
      </c>
      <c r="E1459" s="1" t="s">
        <v>497</v>
      </c>
      <c r="F1459" s="46" t="s">
        <v>3</v>
      </c>
      <c r="G1459" s="26" t="s">
        <v>151</v>
      </c>
      <c r="H1459" s="5">
        <f t="shared" si="55"/>
        <v>-192000</v>
      </c>
      <c r="I1459" s="21">
        <f t="shared" si="54"/>
        <v>16.513761467889907</v>
      </c>
      <c r="K1459" s="2">
        <v>545</v>
      </c>
    </row>
    <row r="1460" spans="2:11" ht="12.75">
      <c r="B1460" s="63">
        <v>5000</v>
      </c>
      <c r="C1460" s="11" t="s">
        <v>69</v>
      </c>
      <c r="D1460" s="1" t="s">
        <v>493</v>
      </c>
      <c r="E1460" s="1" t="s">
        <v>494</v>
      </c>
      <c r="F1460" s="46" t="s">
        <v>4</v>
      </c>
      <c r="G1460" s="26" t="s">
        <v>152</v>
      </c>
      <c r="H1460" s="5">
        <f t="shared" si="55"/>
        <v>-197000</v>
      </c>
      <c r="I1460" s="21">
        <f t="shared" si="54"/>
        <v>9.174311926605505</v>
      </c>
      <c r="K1460" s="2">
        <v>545</v>
      </c>
    </row>
    <row r="1461" spans="2:11" ht="12.75">
      <c r="B1461" s="63">
        <v>2000</v>
      </c>
      <c r="C1461" s="11" t="s">
        <v>69</v>
      </c>
      <c r="D1461" s="11" t="s">
        <v>492</v>
      </c>
      <c r="E1461" s="11" t="s">
        <v>5</v>
      </c>
      <c r="F1461" s="26" t="s">
        <v>6</v>
      </c>
      <c r="G1461" s="26" t="s">
        <v>151</v>
      </c>
      <c r="H1461" s="5">
        <f t="shared" si="55"/>
        <v>-199000</v>
      </c>
      <c r="I1461" s="21">
        <f t="shared" si="54"/>
        <v>3.669724770642202</v>
      </c>
      <c r="K1461" s="2">
        <v>545</v>
      </c>
    </row>
    <row r="1462" spans="2:11" ht="12.75">
      <c r="B1462" s="63">
        <v>5000</v>
      </c>
      <c r="C1462" s="11" t="s">
        <v>69</v>
      </c>
      <c r="D1462" s="1" t="s">
        <v>493</v>
      </c>
      <c r="E1462" s="1" t="s">
        <v>472</v>
      </c>
      <c r="F1462" s="46" t="s">
        <v>7</v>
      </c>
      <c r="G1462" s="26" t="s">
        <v>152</v>
      </c>
      <c r="H1462" s="5">
        <f t="shared" si="55"/>
        <v>-204000</v>
      </c>
      <c r="I1462" s="21">
        <f t="shared" si="54"/>
        <v>9.174311926605505</v>
      </c>
      <c r="K1462" s="2">
        <v>545</v>
      </c>
    </row>
    <row r="1463" spans="2:11" ht="12.75">
      <c r="B1463" s="63">
        <v>5000</v>
      </c>
      <c r="C1463" s="11" t="s">
        <v>69</v>
      </c>
      <c r="D1463" s="1" t="s">
        <v>493</v>
      </c>
      <c r="E1463" s="1" t="s">
        <v>497</v>
      </c>
      <c r="F1463" s="26" t="s">
        <v>8</v>
      </c>
      <c r="G1463" s="26" t="s">
        <v>152</v>
      </c>
      <c r="H1463" s="5">
        <f t="shared" si="55"/>
        <v>-209000</v>
      </c>
      <c r="I1463" s="21">
        <f t="shared" si="54"/>
        <v>9.174311926605505</v>
      </c>
      <c r="K1463" s="2">
        <v>545</v>
      </c>
    </row>
    <row r="1464" spans="2:11" ht="12.75">
      <c r="B1464" s="63">
        <v>5000</v>
      </c>
      <c r="C1464" s="11" t="s">
        <v>69</v>
      </c>
      <c r="D1464" s="1" t="s">
        <v>493</v>
      </c>
      <c r="E1464" s="1" t="s">
        <v>497</v>
      </c>
      <c r="F1464" s="26" t="s">
        <v>9</v>
      </c>
      <c r="G1464" s="26" t="s">
        <v>153</v>
      </c>
      <c r="H1464" s="5">
        <f t="shared" si="55"/>
        <v>-214000</v>
      </c>
      <c r="I1464" s="21">
        <f t="shared" si="54"/>
        <v>9.174311926605505</v>
      </c>
      <c r="K1464" s="2">
        <v>545</v>
      </c>
    </row>
    <row r="1465" spans="2:11" ht="12.75">
      <c r="B1465" s="63">
        <v>5000</v>
      </c>
      <c r="C1465" s="11" t="s">
        <v>69</v>
      </c>
      <c r="D1465" s="1" t="s">
        <v>493</v>
      </c>
      <c r="E1465" s="1" t="s">
        <v>494</v>
      </c>
      <c r="F1465" s="47" t="s">
        <v>10</v>
      </c>
      <c r="G1465" s="26" t="s">
        <v>153</v>
      </c>
      <c r="H1465" s="5">
        <f t="shared" si="55"/>
        <v>-219000</v>
      </c>
      <c r="I1465" s="21">
        <f t="shared" si="54"/>
        <v>9.174311926605505</v>
      </c>
      <c r="K1465" s="2">
        <v>545</v>
      </c>
    </row>
    <row r="1466" spans="2:11" ht="12.75">
      <c r="B1466" s="63">
        <v>5000</v>
      </c>
      <c r="C1466" s="11" t="s">
        <v>69</v>
      </c>
      <c r="D1466" s="1" t="s">
        <v>493</v>
      </c>
      <c r="E1466" s="1" t="s">
        <v>494</v>
      </c>
      <c r="F1466" s="26" t="s">
        <v>11</v>
      </c>
      <c r="G1466" s="26" t="s">
        <v>156</v>
      </c>
      <c r="H1466" s="5">
        <f t="shared" si="55"/>
        <v>-224000</v>
      </c>
      <c r="I1466" s="21">
        <f t="shared" si="54"/>
        <v>9.174311926605505</v>
      </c>
      <c r="K1466" s="2">
        <v>545</v>
      </c>
    </row>
    <row r="1467" spans="2:11" ht="12.75">
      <c r="B1467" s="63">
        <v>5000</v>
      </c>
      <c r="C1467" s="11" t="s">
        <v>69</v>
      </c>
      <c r="D1467" s="1" t="s">
        <v>493</v>
      </c>
      <c r="E1467" s="1" t="s">
        <v>494</v>
      </c>
      <c r="F1467" s="46" t="s">
        <v>12</v>
      </c>
      <c r="G1467" s="26" t="s">
        <v>178</v>
      </c>
      <c r="H1467" s="5">
        <f t="shared" si="55"/>
        <v>-229000</v>
      </c>
      <c r="I1467" s="21">
        <f t="shared" si="54"/>
        <v>9.174311926605505</v>
      </c>
      <c r="K1467" s="2">
        <v>545</v>
      </c>
    </row>
    <row r="1468" spans="2:11" ht="12.75">
      <c r="B1468" s="63">
        <v>9000</v>
      </c>
      <c r="C1468" s="11" t="s">
        <v>69</v>
      </c>
      <c r="D1468" s="1" t="s">
        <v>493</v>
      </c>
      <c r="E1468" s="1" t="s">
        <v>497</v>
      </c>
      <c r="F1468" s="47" t="s">
        <v>13</v>
      </c>
      <c r="G1468" s="26" t="s">
        <v>178</v>
      </c>
      <c r="H1468" s="5">
        <f t="shared" si="55"/>
        <v>-238000</v>
      </c>
      <c r="I1468" s="21">
        <f t="shared" si="54"/>
        <v>16.513761467889907</v>
      </c>
      <c r="K1468" s="2">
        <v>545</v>
      </c>
    </row>
    <row r="1469" spans="2:11" ht="12.75">
      <c r="B1469" s="63">
        <v>7500</v>
      </c>
      <c r="C1469" s="11" t="s">
        <v>69</v>
      </c>
      <c r="D1469" s="1" t="s">
        <v>493</v>
      </c>
      <c r="E1469" s="1" t="s">
        <v>494</v>
      </c>
      <c r="F1469" s="46" t="s">
        <v>543</v>
      </c>
      <c r="G1469" s="26" t="s">
        <v>179</v>
      </c>
      <c r="H1469" s="5">
        <f t="shared" si="55"/>
        <v>-245500</v>
      </c>
      <c r="I1469" s="21">
        <f t="shared" si="54"/>
        <v>13.761467889908257</v>
      </c>
      <c r="K1469" s="2">
        <v>545</v>
      </c>
    </row>
    <row r="1470" spans="2:11" ht="12.75">
      <c r="B1470" s="63">
        <v>17000</v>
      </c>
      <c r="C1470" s="11" t="s">
        <v>69</v>
      </c>
      <c r="D1470" s="1" t="s">
        <v>493</v>
      </c>
      <c r="E1470" s="1" t="s">
        <v>497</v>
      </c>
      <c r="F1470" s="46" t="s">
        <v>14</v>
      </c>
      <c r="G1470" s="26" t="s">
        <v>179</v>
      </c>
      <c r="H1470" s="5">
        <f t="shared" si="55"/>
        <v>-262500</v>
      </c>
      <c r="I1470" s="21">
        <f t="shared" si="54"/>
        <v>31.192660550458715</v>
      </c>
      <c r="K1470" s="2">
        <v>545</v>
      </c>
    </row>
    <row r="1471" spans="2:11" ht="12.75">
      <c r="B1471" s="63">
        <v>5000</v>
      </c>
      <c r="C1471" s="11" t="s">
        <v>69</v>
      </c>
      <c r="D1471" s="1" t="s">
        <v>493</v>
      </c>
      <c r="E1471" s="1" t="s">
        <v>494</v>
      </c>
      <c r="F1471" s="26" t="s">
        <v>15</v>
      </c>
      <c r="G1471" s="26" t="s">
        <v>189</v>
      </c>
      <c r="H1471" s="5">
        <f t="shared" si="55"/>
        <v>-267500</v>
      </c>
      <c r="I1471" s="21">
        <f t="shared" si="54"/>
        <v>9.174311926605505</v>
      </c>
      <c r="K1471" s="2">
        <v>545</v>
      </c>
    </row>
    <row r="1472" spans="2:11" ht="12.75">
      <c r="B1472" s="63">
        <v>15000</v>
      </c>
      <c r="C1472" s="11" t="s">
        <v>69</v>
      </c>
      <c r="D1472" s="1" t="s">
        <v>493</v>
      </c>
      <c r="E1472" s="1" t="s">
        <v>497</v>
      </c>
      <c r="F1472" s="46" t="s">
        <v>16</v>
      </c>
      <c r="G1472" s="26" t="s">
        <v>189</v>
      </c>
      <c r="H1472" s="5">
        <f t="shared" si="55"/>
        <v>-282500</v>
      </c>
      <c r="I1472" s="21">
        <f t="shared" si="54"/>
        <v>27.522935779816514</v>
      </c>
      <c r="K1472" s="2">
        <v>545</v>
      </c>
    </row>
    <row r="1473" spans="2:11" ht="12.75">
      <c r="B1473" s="63">
        <v>20000</v>
      </c>
      <c r="C1473" s="11" t="s">
        <v>69</v>
      </c>
      <c r="D1473" s="1" t="s">
        <v>493</v>
      </c>
      <c r="E1473" s="1" t="s">
        <v>497</v>
      </c>
      <c r="F1473" s="46" t="s">
        <v>17</v>
      </c>
      <c r="G1473" s="26" t="s">
        <v>192</v>
      </c>
      <c r="H1473" s="5">
        <f t="shared" si="55"/>
        <v>-302500</v>
      </c>
      <c r="I1473" s="21">
        <f t="shared" si="54"/>
        <v>36.69724770642202</v>
      </c>
      <c r="J1473" t="s">
        <v>18</v>
      </c>
      <c r="K1473" s="2">
        <v>545</v>
      </c>
    </row>
    <row r="1474" spans="2:11" ht="12.75">
      <c r="B1474" s="63">
        <v>5000</v>
      </c>
      <c r="C1474" s="11" t="s">
        <v>69</v>
      </c>
      <c r="D1474" s="1" t="s">
        <v>493</v>
      </c>
      <c r="E1474" s="1" t="s">
        <v>494</v>
      </c>
      <c r="F1474" s="46" t="s">
        <v>19</v>
      </c>
      <c r="G1474" s="26" t="s">
        <v>192</v>
      </c>
      <c r="H1474" s="5">
        <f t="shared" si="55"/>
        <v>-307500</v>
      </c>
      <c r="I1474" s="21">
        <f t="shared" si="54"/>
        <v>9.174311926605505</v>
      </c>
      <c r="K1474" s="2">
        <v>545</v>
      </c>
    </row>
    <row r="1475" spans="2:11" ht="12.75">
      <c r="B1475" s="63">
        <v>26000</v>
      </c>
      <c r="C1475" s="11" t="s">
        <v>69</v>
      </c>
      <c r="D1475" s="1" t="s">
        <v>493</v>
      </c>
      <c r="E1475" s="1" t="s">
        <v>497</v>
      </c>
      <c r="F1475" s="46" t="s">
        <v>20</v>
      </c>
      <c r="G1475" s="26" t="s">
        <v>194</v>
      </c>
      <c r="H1475" s="5">
        <f t="shared" si="55"/>
        <v>-333500</v>
      </c>
      <c r="I1475" s="21">
        <f t="shared" si="54"/>
        <v>47.706422018348626</v>
      </c>
      <c r="J1475" t="s">
        <v>279</v>
      </c>
      <c r="K1475" s="2">
        <v>545</v>
      </c>
    </row>
    <row r="1476" spans="2:11" ht="12.75">
      <c r="B1476" s="63">
        <v>5000</v>
      </c>
      <c r="C1476" s="11" t="s">
        <v>69</v>
      </c>
      <c r="D1476" s="1" t="s">
        <v>493</v>
      </c>
      <c r="E1476" s="1" t="s">
        <v>494</v>
      </c>
      <c r="F1476" s="26" t="s">
        <v>21</v>
      </c>
      <c r="G1476" s="26" t="s">
        <v>194</v>
      </c>
      <c r="H1476" s="5">
        <f t="shared" si="55"/>
        <v>-338500</v>
      </c>
      <c r="I1476" s="21">
        <f t="shared" si="54"/>
        <v>9.174311926605505</v>
      </c>
      <c r="K1476" s="2">
        <v>545</v>
      </c>
    </row>
    <row r="1477" spans="2:11" ht="12.75">
      <c r="B1477" s="63">
        <v>2500</v>
      </c>
      <c r="C1477" s="11" t="s">
        <v>69</v>
      </c>
      <c r="D1477" s="1" t="s">
        <v>493</v>
      </c>
      <c r="E1477" s="1" t="s">
        <v>494</v>
      </c>
      <c r="F1477" s="26" t="s">
        <v>22</v>
      </c>
      <c r="G1477" s="26" t="s">
        <v>273</v>
      </c>
      <c r="H1477" s="5">
        <f t="shared" si="55"/>
        <v>-341000</v>
      </c>
      <c r="I1477" s="21">
        <f t="shared" si="54"/>
        <v>4.587155963302752</v>
      </c>
      <c r="K1477" s="2">
        <v>545</v>
      </c>
    </row>
    <row r="1478" spans="2:11" ht="12.75">
      <c r="B1478" s="63">
        <v>2000</v>
      </c>
      <c r="C1478" s="11" t="s">
        <v>69</v>
      </c>
      <c r="D1478" s="1" t="s">
        <v>493</v>
      </c>
      <c r="E1478" s="1" t="s">
        <v>497</v>
      </c>
      <c r="F1478" s="26" t="s">
        <v>583</v>
      </c>
      <c r="G1478" s="26" t="s">
        <v>273</v>
      </c>
      <c r="H1478" s="5">
        <f t="shared" si="55"/>
        <v>-343000</v>
      </c>
      <c r="I1478" s="21">
        <f t="shared" si="54"/>
        <v>3.669724770642202</v>
      </c>
      <c r="K1478" s="2">
        <v>545</v>
      </c>
    </row>
    <row r="1479" spans="2:11" ht="12.75">
      <c r="B1479" s="63">
        <v>10000</v>
      </c>
      <c r="C1479" s="11" t="s">
        <v>69</v>
      </c>
      <c r="D1479" s="1" t="s">
        <v>493</v>
      </c>
      <c r="E1479" s="1" t="s">
        <v>494</v>
      </c>
      <c r="F1479" s="46" t="s">
        <v>23</v>
      </c>
      <c r="G1479" s="26" t="s">
        <v>197</v>
      </c>
      <c r="H1479" s="5">
        <f t="shared" si="55"/>
        <v>-353000</v>
      </c>
      <c r="I1479" s="21">
        <f t="shared" si="54"/>
        <v>18.34862385321101</v>
      </c>
      <c r="K1479" s="2">
        <v>545</v>
      </c>
    </row>
    <row r="1480" spans="2:11" ht="12.75">
      <c r="B1480" s="120">
        <v>27000</v>
      </c>
      <c r="C1480" s="11" t="s">
        <v>69</v>
      </c>
      <c r="D1480" s="1" t="s">
        <v>493</v>
      </c>
      <c r="E1480" s="1" t="s">
        <v>497</v>
      </c>
      <c r="F1480" s="46" t="s">
        <v>24</v>
      </c>
      <c r="G1480" s="26" t="s">
        <v>197</v>
      </c>
      <c r="H1480" s="5">
        <f t="shared" si="55"/>
        <v>-380000</v>
      </c>
      <c r="I1480" s="21">
        <f t="shared" si="54"/>
        <v>49.54128440366973</v>
      </c>
      <c r="J1480" t="s">
        <v>25</v>
      </c>
      <c r="K1480" s="2">
        <v>545</v>
      </c>
    </row>
    <row r="1481" spans="2:11" ht="12.75">
      <c r="B1481" s="63">
        <v>2500</v>
      </c>
      <c r="C1481" s="11" t="s">
        <v>69</v>
      </c>
      <c r="D1481" s="1" t="s">
        <v>493</v>
      </c>
      <c r="E1481" s="1" t="s">
        <v>494</v>
      </c>
      <c r="F1481" s="26" t="s">
        <v>26</v>
      </c>
      <c r="G1481" s="26" t="s">
        <v>282</v>
      </c>
      <c r="H1481" s="5">
        <f t="shared" si="55"/>
        <v>-382500</v>
      </c>
      <c r="I1481" s="21">
        <f t="shared" si="54"/>
        <v>4.587155963302752</v>
      </c>
      <c r="K1481" s="2">
        <v>545</v>
      </c>
    </row>
    <row r="1482" spans="2:11" ht="12.75">
      <c r="B1482" s="63">
        <v>10000</v>
      </c>
      <c r="C1482" s="11" t="s">
        <v>69</v>
      </c>
      <c r="D1482" s="1" t="s">
        <v>493</v>
      </c>
      <c r="E1482" s="1" t="s">
        <v>497</v>
      </c>
      <c r="F1482" s="46" t="s">
        <v>27</v>
      </c>
      <c r="G1482" s="26" t="s">
        <v>282</v>
      </c>
      <c r="H1482" s="5">
        <f t="shared" si="55"/>
        <v>-392500</v>
      </c>
      <c r="I1482" s="21">
        <f t="shared" si="54"/>
        <v>18.34862385321101</v>
      </c>
      <c r="K1482" s="2">
        <v>545</v>
      </c>
    </row>
    <row r="1483" spans="2:11" ht="12.75">
      <c r="B1483" s="63">
        <v>5000</v>
      </c>
      <c r="C1483" s="11" t="s">
        <v>69</v>
      </c>
      <c r="D1483" s="1" t="s">
        <v>493</v>
      </c>
      <c r="E1483" s="1" t="s">
        <v>494</v>
      </c>
      <c r="F1483" s="26" t="s">
        <v>28</v>
      </c>
      <c r="G1483" s="26" t="s">
        <v>286</v>
      </c>
      <c r="H1483" s="5">
        <f t="shared" si="55"/>
        <v>-397500</v>
      </c>
      <c r="I1483" s="21">
        <f t="shared" si="54"/>
        <v>9.174311926605505</v>
      </c>
      <c r="K1483" s="2">
        <v>545</v>
      </c>
    </row>
    <row r="1484" spans="2:11" ht="12.75">
      <c r="B1484" s="63">
        <v>12000</v>
      </c>
      <c r="C1484" s="11" t="s">
        <v>69</v>
      </c>
      <c r="D1484" s="1" t="s">
        <v>493</v>
      </c>
      <c r="E1484" s="1" t="s">
        <v>497</v>
      </c>
      <c r="F1484" s="46" t="s">
        <v>29</v>
      </c>
      <c r="G1484" s="26" t="s">
        <v>286</v>
      </c>
      <c r="H1484" s="5">
        <f t="shared" si="55"/>
        <v>-409500</v>
      </c>
      <c r="I1484" s="21">
        <f t="shared" si="54"/>
        <v>22.01834862385321</v>
      </c>
      <c r="K1484" s="2">
        <v>545</v>
      </c>
    </row>
    <row r="1485" spans="2:11" ht="12.75">
      <c r="B1485" s="63">
        <v>5000</v>
      </c>
      <c r="C1485" s="11" t="s">
        <v>69</v>
      </c>
      <c r="D1485" s="1" t="s">
        <v>493</v>
      </c>
      <c r="E1485" s="1" t="s">
        <v>494</v>
      </c>
      <c r="F1485" s="26" t="s">
        <v>30</v>
      </c>
      <c r="G1485" s="26" t="s">
        <v>289</v>
      </c>
      <c r="H1485" s="5">
        <f t="shared" si="55"/>
        <v>-414500</v>
      </c>
      <c r="I1485" s="21">
        <f t="shared" si="54"/>
        <v>9.174311926605505</v>
      </c>
      <c r="K1485" s="2">
        <v>545</v>
      </c>
    </row>
    <row r="1486" spans="2:11" ht="12.75">
      <c r="B1486" s="63">
        <v>12000</v>
      </c>
      <c r="C1486" s="11" t="s">
        <v>69</v>
      </c>
      <c r="D1486" s="1" t="s">
        <v>493</v>
      </c>
      <c r="E1486" s="1" t="s">
        <v>497</v>
      </c>
      <c r="F1486" s="46" t="s">
        <v>31</v>
      </c>
      <c r="G1486" s="26" t="s">
        <v>289</v>
      </c>
      <c r="H1486" s="5">
        <f t="shared" si="55"/>
        <v>-426500</v>
      </c>
      <c r="I1486" s="21">
        <f t="shared" si="54"/>
        <v>22.01834862385321</v>
      </c>
      <c r="K1486" s="2">
        <v>545</v>
      </c>
    </row>
    <row r="1487" spans="2:11" ht="12.75">
      <c r="B1487" s="63">
        <v>5000</v>
      </c>
      <c r="C1487" s="11" t="s">
        <v>69</v>
      </c>
      <c r="D1487" s="1" t="s">
        <v>493</v>
      </c>
      <c r="E1487" s="1" t="s">
        <v>494</v>
      </c>
      <c r="F1487" s="26" t="s">
        <v>32</v>
      </c>
      <c r="G1487" s="26" t="s">
        <v>292</v>
      </c>
      <c r="H1487" s="5">
        <f t="shared" si="55"/>
        <v>-431500</v>
      </c>
      <c r="I1487" s="21">
        <f t="shared" si="54"/>
        <v>9.174311926605505</v>
      </c>
      <c r="K1487" s="2">
        <v>545</v>
      </c>
    </row>
    <row r="1488" spans="2:11" ht="12.75">
      <c r="B1488" s="63">
        <v>12000</v>
      </c>
      <c r="C1488" s="11" t="s">
        <v>69</v>
      </c>
      <c r="D1488" s="1" t="s">
        <v>493</v>
      </c>
      <c r="E1488" s="1" t="s">
        <v>497</v>
      </c>
      <c r="F1488" s="46" t="s">
        <v>33</v>
      </c>
      <c r="G1488" s="26" t="s">
        <v>292</v>
      </c>
      <c r="H1488" s="5">
        <f t="shared" si="55"/>
        <v>-443500</v>
      </c>
      <c r="I1488" s="21">
        <f t="shared" si="54"/>
        <v>22.01834862385321</v>
      </c>
      <c r="K1488" s="2">
        <v>545</v>
      </c>
    </row>
    <row r="1489" spans="1:11" s="44" customFormat="1" ht="12.75">
      <c r="A1489" s="10"/>
      <c r="B1489" s="121">
        <f>SUM(B1435:B1488)</f>
        <v>443500</v>
      </c>
      <c r="C1489" s="10" t="s">
        <v>69</v>
      </c>
      <c r="D1489" s="10"/>
      <c r="E1489" s="10"/>
      <c r="F1489" s="17"/>
      <c r="G1489" s="17"/>
      <c r="H1489" s="40">
        <v>0</v>
      </c>
      <c r="I1489" s="43">
        <f t="shared" si="54"/>
        <v>813.7614678899082</v>
      </c>
      <c r="K1489" s="2">
        <v>545</v>
      </c>
    </row>
    <row r="1490" spans="2:11" ht="12.75">
      <c r="B1490" s="63"/>
      <c r="H1490" s="5">
        <f t="shared" si="55"/>
        <v>0</v>
      </c>
      <c r="I1490" s="21">
        <f t="shared" si="54"/>
        <v>0</v>
      </c>
      <c r="K1490" s="2">
        <v>545</v>
      </c>
    </row>
    <row r="1491" spans="2:11" ht="12.75">
      <c r="B1491" s="63"/>
      <c r="H1491" s="5">
        <v>0</v>
      </c>
      <c r="I1491" s="21">
        <f t="shared" si="54"/>
        <v>0</v>
      </c>
      <c r="K1491" s="2">
        <v>545</v>
      </c>
    </row>
    <row r="1492" spans="2:11" ht="12.75">
      <c r="B1492" s="63"/>
      <c r="H1492" s="5">
        <f t="shared" si="55"/>
        <v>0</v>
      </c>
      <c r="I1492" s="21">
        <f aca="true" t="shared" si="56" ref="I1492:I1555">+B1492/K1492</f>
        <v>0</v>
      </c>
      <c r="K1492" s="2">
        <v>545</v>
      </c>
    </row>
    <row r="1493" spans="2:11" ht="12.75">
      <c r="B1493" s="119">
        <v>1000</v>
      </c>
      <c r="C1493" s="1" t="s">
        <v>84</v>
      </c>
      <c r="D1493" s="11" t="s">
        <v>493</v>
      </c>
      <c r="E1493" s="11"/>
      <c r="F1493" s="29" t="s">
        <v>499</v>
      </c>
      <c r="G1493" s="30" t="s">
        <v>82</v>
      </c>
      <c r="H1493" s="5">
        <f t="shared" si="55"/>
        <v>-1000</v>
      </c>
      <c r="I1493" s="21">
        <f t="shared" si="56"/>
        <v>1.834862385321101</v>
      </c>
      <c r="K1493" s="2">
        <v>545</v>
      </c>
    </row>
    <row r="1494" spans="2:11" ht="12.75">
      <c r="B1494" s="119">
        <v>600</v>
      </c>
      <c r="C1494" s="11" t="s">
        <v>84</v>
      </c>
      <c r="D1494" s="11" t="s">
        <v>493</v>
      </c>
      <c r="E1494" s="11"/>
      <c r="F1494" s="29" t="s">
        <v>499</v>
      </c>
      <c r="G1494" s="29" t="s">
        <v>86</v>
      </c>
      <c r="H1494" s="5">
        <f t="shared" si="55"/>
        <v>-1600</v>
      </c>
      <c r="I1494" s="21">
        <f t="shared" si="56"/>
        <v>1.1009174311926606</v>
      </c>
      <c r="K1494" s="2">
        <v>545</v>
      </c>
    </row>
    <row r="1495" spans="2:11" ht="12.75">
      <c r="B1495" s="119">
        <v>800</v>
      </c>
      <c r="C1495" s="11" t="s">
        <v>84</v>
      </c>
      <c r="D1495" s="11" t="s">
        <v>493</v>
      </c>
      <c r="E1495" s="11"/>
      <c r="F1495" s="29" t="s">
        <v>499</v>
      </c>
      <c r="G1495" s="29" t="s">
        <v>87</v>
      </c>
      <c r="H1495" s="5">
        <f t="shared" si="55"/>
        <v>-2400</v>
      </c>
      <c r="I1495" s="21">
        <f t="shared" si="56"/>
        <v>1.4678899082568808</v>
      </c>
      <c r="K1495" s="2">
        <v>545</v>
      </c>
    </row>
    <row r="1496" spans="2:11" ht="12.75">
      <c r="B1496" s="63">
        <v>1200</v>
      </c>
      <c r="C1496" s="11" t="s">
        <v>84</v>
      </c>
      <c r="D1496" s="11" t="s">
        <v>493</v>
      </c>
      <c r="F1496" s="29" t="s">
        <v>499</v>
      </c>
      <c r="G1496" s="26" t="s">
        <v>103</v>
      </c>
      <c r="H1496" s="5">
        <f t="shared" si="55"/>
        <v>-3600</v>
      </c>
      <c r="I1496" s="21">
        <f t="shared" si="56"/>
        <v>2.2018348623853212</v>
      </c>
      <c r="K1496" s="2">
        <v>545</v>
      </c>
    </row>
    <row r="1497" spans="2:11" ht="12.75">
      <c r="B1497" s="63">
        <v>1200</v>
      </c>
      <c r="C1497" s="11" t="s">
        <v>84</v>
      </c>
      <c r="D1497" s="11" t="s">
        <v>493</v>
      </c>
      <c r="F1497" s="29" t="s">
        <v>499</v>
      </c>
      <c r="G1497" s="26" t="s">
        <v>106</v>
      </c>
      <c r="H1497" s="5">
        <f t="shared" si="55"/>
        <v>-4800</v>
      </c>
      <c r="I1497" s="21">
        <f t="shared" si="56"/>
        <v>2.2018348623853212</v>
      </c>
      <c r="K1497" s="2">
        <v>545</v>
      </c>
    </row>
    <row r="1498" spans="2:11" ht="12.75">
      <c r="B1498" s="63">
        <v>2500</v>
      </c>
      <c r="C1498" s="36" t="s">
        <v>84</v>
      </c>
      <c r="D1498" s="36" t="s">
        <v>493</v>
      </c>
      <c r="E1498" s="36"/>
      <c r="F1498" s="29" t="s">
        <v>499</v>
      </c>
      <c r="G1498" s="26" t="s">
        <v>127</v>
      </c>
      <c r="H1498" s="5">
        <f t="shared" si="55"/>
        <v>-7300</v>
      </c>
      <c r="I1498" s="21">
        <f t="shared" si="56"/>
        <v>4.587155963302752</v>
      </c>
      <c r="K1498" s="2">
        <v>545</v>
      </c>
    </row>
    <row r="1499" spans="2:11" ht="12.75">
      <c r="B1499" s="63">
        <v>1500</v>
      </c>
      <c r="C1499" s="36" t="s">
        <v>84</v>
      </c>
      <c r="D1499" s="36" t="s">
        <v>493</v>
      </c>
      <c r="F1499" s="29" t="s">
        <v>499</v>
      </c>
      <c r="G1499" s="26" t="s">
        <v>130</v>
      </c>
      <c r="H1499" s="5">
        <f aca="true" t="shared" si="57" ref="H1499:H1545">H1498-B1499</f>
        <v>-8800</v>
      </c>
      <c r="I1499" s="21">
        <f t="shared" si="56"/>
        <v>2.7522935779816513</v>
      </c>
      <c r="K1499" s="2">
        <v>545</v>
      </c>
    </row>
    <row r="1500" spans="2:11" ht="12.75">
      <c r="B1500" s="63">
        <v>1300</v>
      </c>
      <c r="C1500" s="36" t="s">
        <v>84</v>
      </c>
      <c r="D1500" s="36" t="s">
        <v>493</v>
      </c>
      <c r="F1500" s="29" t="s">
        <v>499</v>
      </c>
      <c r="G1500" s="26" t="s">
        <v>98</v>
      </c>
      <c r="H1500" s="5">
        <f t="shared" si="57"/>
        <v>-10100</v>
      </c>
      <c r="I1500" s="21">
        <f t="shared" si="56"/>
        <v>2.385321100917431</v>
      </c>
      <c r="K1500" s="2">
        <v>545</v>
      </c>
    </row>
    <row r="1501" spans="2:11" ht="12.75">
      <c r="B1501" s="63">
        <v>1350</v>
      </c>
      <c r="C1501" s="36" t="s">
        <v>84</v>
      </c>
      <c r="D1501" s="36" t="s">
        <v>493</v>
      </c>
      <c r="F1501" s="29" t="s">
        <v>499</v>
      </c>
      <c r="G1501" s="26" t="s">
        <v>96</v>
      </c>
      <c r="H1501" s="5">
        <f t="shared" si="57"/>
        <v>-11450</v>
      </c>
      <c r="I1501" s="21">
        <f t="shared" si="56"/>
        <v>2.477064220183486</v>
      </c>
      <c r="K1501" s="2">
        <v>545</v>
      </c>
    </row>
    <row r="1502" spans="2:11" ht="12.75">
      <c r="B1502" s="63">
        <v>1350</v>
      </c>
      <c r="C1502" s="36" t="s">
        <v>84</v>
      </c>
      <c r="D1502" s="36" t="s">
        <v>493</v>
      </c>
      <c r="F1502" s="29" t="s">
        <v>499</v>
      </c>
      <c r="G1502" s="26" t="s">
        <v>99</v>
      </c>
      <c r="H1502" s="5">
        <f t="shared" si="57"/>
        <v>-12800</v>
      </c>
      <c r="I1502" s="21">
        <f t="shared" si="56"/>
        <v>2.477064220183486</v>
      </c>
      <c r="K1502" s="2">
        <v>545</v>
      </c>
    </row>
    <row r="1503" spans="2:11" ht="12.75">
      <c r="B1503" s="63">
        <v>1600</v>
      </c>
      <c r="C1503" s="1" t="s">
        <v>84</v>
      </c>
      <c r="D1503" s="1" t="s">
        <v>493</v>
      </c>
      <c r="F1503" s="29" t="s">
        <v>499</v>
      </c>
      <c r="G1503" s="26" t="s">
        <v>229</v>
      </c>
      <c r="H1503" s="5">
        <f t="shared" si="57"/>
        <v>-14400</v>
      </c>
      <c r="I1503" s="21">
        <f t="shared" si="56"/>
        <v>2.9357798165137616</v>
      </c>
      <c r="K1503" s="2">
        <v>545</v>
      </c>
    </row>
    <row r="1504" spans="2:11" ht="12.75">
      <c r="B1504" s="63">
        <v>1200</v>
      </c>
      <c r="C1504" s="1" t="s">
        <v>84</v>
      </c>
      <c r="D1504" s="1" t="s">
        <v>493</v>
      </c>
      <c r="F1504" s="29" t="s">
        <v>499</v>
      </c>
      <c r="G1504" s="26" t="s">
        <v>237</v>
      </c>
      <c r="H1504" s="5">
        <f t="shared" si="57"/>
        <v>-15600</v>
      </c>
      <c r="I1504" s="21">
        <f t="shared" si="56"/>
        <v>2.2018348623853212</v>
      </c>
      <c r="K1504" s="2">
        <v>545</v>
      </c>
    </row>
    <row r="1505" spans="2:11" ht="12.75">
      <c r="B1505" s="63">
        <v>1500</v>
      </c>
      <c r="C1505" s="1" t="s">
        <v>84</v>
      </c>
      <c r="D1505" s="1" t="s">
        <v>493</v>
      </c>
      <c r="F1505" s="29" t="s">
        <v>499</v>
      </c>
      <c r="G1505" s="26" t="s">
        <v>151</v>
      </c>
      <c r="H1505" s="5">
        <f t="shared" si="57"/>
        <v>-17100</v>
      </c>
      <c r="I1505" s="21">
        <f t="shared" si="56"/>
        <v>2.7522935779816513</v>
      </c>
      <c r="K1505" s="2">
        <v>545</v>
      </c>
    </row>
    <row r="1506" spans="2:11" ht="12.75">
      <c r="B1506" s="63">
        <v>1500</v>
      </c>
      <c r="C1506" s="1" t="s">
        <v>84</v>
      </c>
      <c r="D1506" s="1" t="s">
        <v>493</v>
      </c>
      <c r="F1506" s="29" t="s">
        <v>34</v>
      </c>
      <c r="G1506" s="26" t="s">
        <v>152</v>
      </c>
      <c r="H1506" s="5">
        <f>H1505-B1506</f>
        <v>-18600</v>
      </c>
      <c r="I1506" s="21">
        <f t="shared" si="56"/>
        <v>2.7522935779816513</v>
      </c>
      <c r="K1506" s="2">
        <v>545</v>
      </c>
    </row>
    <row r="1507" spans="2:11" ht="12.75">
      <c r="B1507" s="63">
        <v>1000</v>
      </c>
      <c r="C1507" s="1" t="s">
        <v>84</v>
      </c>
      <c r="D1507" s="1" t="s">
        <v>493</v>
      </c>
      <c r="F1507" s="29" t="s">
        <v>499</v>
      </c>
      <c r="G1507" s="26" t="s">
        <v>153</v>
      </c>
      <c r="H1507" s="5">
        <f t="shared" si="57"/>
        <v>-19600</v>
      </c>
      <c r="I1507" s="21">
        <f t="shared" si="56"/>
        <v>1.834862385321101</v>
      </c>
      <c r="K1507" s="2">
        <v>545</v>
      </c>
    </row>
    <row r="1508" spans="2:11" ht="12.75">
      <c r="B1508" s="63">
        <v>800</v>
      </c>
      <c r="C1508" s="1" t="s">
        <v>84</v>
      </c>
      <c r="D1508" s="1" t="s">
        <v>493</v>
      </c>
      <c r="F1508" s="29" t="s">
        <v>499</v>
      </c>
      <c r="G1508" s="26" t="s">
        <v>154</v>
      </c>
      <c r="H1508" s="5">
        <f t="shared" si="57"/>
        <v>-20400</v>
      </c>
      <c r="I1508" s="21">
        <f t="shared" si="56"/>
        <v>1.4678899082568808</v>
      </c>
      <c r="K1508" s="2">
        <v>545</v>
      </c>
    </row>
    <row r="1509" spans="2:11" ht="12.75">
      <c r="B1509" s="63">
        <v>1000</v>
      </c>
      <c r="C1509" s="1" t="s">
        <v>84</v>
      </c>
      <c r="D1509" s="1" t="s">
        <v>493</v>
      </c>
      <c r="F1509" s="29" t="s">
        <v>499</v>
      </c>
      <c r="G1509" s="26" t="s">
        <v>156</v>
      </c>
      <c r="H1509" s="5">
        <f t="shared" si="57"/>
        <v>-21400</v>
      </c>
      <c r="I1509" s="21">
        <f t="shared" si="56"/>
        <v>1.834862385321101</v>
      </c>
      <c r="K1509" s="2">
        <v>545</v>
      </c>
    </row>
    <row r="1510" spans="2:11" ht="12.75">
      <c r="B1510" s="63">
        <v>1500</v>
      </c>
      <c r="C1510" s="1" t="s">
        <v>84</v>
      </c>
      <c r="D1510" s="1" t="s">
        <v>493</v>
      </c>
      <c r="F1510" s="29" t="s">
        <v>499</v>
      </c>
      <c r="G1510" s="26" t="s">
        <v>178</v>
      </c>
      <c r="H1510" s="5">
        <f t="shared" si="57"/>
        <v>-22900</v>
      </c>
      <c r="I1510" s="21">
        <f t="shared" si="56"/>
        <v>2.7522935779816513</v>
      </c>
      <c r="K1510" s="2">
        <v>545</v>
      </c>
    </row>
    <row r="1511" spans="2:11" ht="12.75">
      <c r="B1511" s="63">
        <v>800</v>
      </c>
      <c r="C1511" s="1" t="s">
        <v>84</v>
      </c>
      <c r="D1511" s="1" t="s">
        <v>493</v>
      </c>
      <c r="F1511" s="29" t="s">
        <v>499</v>
      </c>
      <c r="G1511" s="26" t="s">
        <v>179</v>
      </c>
      <c r="H1511" s="5">
        <f t="shared" si="57"/>
        <v>-23700</v>
      </c>
      <c r="I1511" s="21">
        <f t="shared" si="56"/>
        <v>1.4678899082568808</v>
      </c>
      <c r="K1511" s="2">
        <v>545</v>
      </c>
    </row>
    <row r="1512" spans="2:11" ht="12.75">
      <c r="B1512" s="63">
        <v>1300</v>
      </c>
      <c r="C1512" s="1" t="s">
        <v>84</v>
      </c>
      <c r="D1512" s="1" t="s">
        <v>493</v>
      </c>
      <c r="F1512" s="29" t="s">
        <v>499</v>
      </c>
      <c r="G1512" s="26" t="s">
        <v>189</v>
      </c>
      <c r="H1512" s="5">
        <f t="shared" si="57"/>
        <v>-25000</v>
      </c>
      <c r="I1512" s="21">
        <f t="shared" si="56"/>
        <v>2.385321100917431</v>
      </c>
      <c r="K1512" s="2">
        <v>545</v>
      </c>
    </row>
    <row r="1513" spans="2:11" ht="12.75">
      <c r="B1513" s="63">
        <v>1300</v>
      </c>
      <c r="C1513" s="1" t="s">
        <v>84</v>
      </c>
      <c r="D1513" s="1" t="s">
        <v>493</v>
      </c>
      <c r="F1513" s="29" t="s">
        <v>499</v>
      </c>
      <c r="G1513" s="26" t="s">
        <v>192</v>
      </c>
      <c r="H1513" s="5">
        <f t="shared" si="57"/>
        <v>-26300</v>
      </c>
      <c r="I1513" s="21">
        <f t="shared" si="56"/>
        <v>2.385321100917431</v>
      </c>
      <c r="K1513" s="2">
        <v>545</v>
      </c>
    </row>
    <row r="1514" spans="2:11" ht="12.75">
      <c r="B1514" s="63">
        <v>700</v>
      </c>
      <c r="C1514" s="1" t="s">
        <v>84</v>
      </c>
      <c r="D1514" s="1" t="s">
        <v>493</v>
      </c>
      <c r="F1514" s="29" t="s">
        <v>499</v>
      </c>
      <c r="G1514" s="26" t="s">
        <v>194</v>
      </c>
      <c r="H1514" s="5">
        <f t="shared" si="57"/>
        <v>-27000</v>
      </c>
      <c r="I1514" s="21">
        <f t="shared" si="56"/>
        <v>1.2844036697247707</v>
      </c>
      <c r="K1514" s="2">
        <v>545</v>
      </c>
    </row>
    <row r="1515" spans="2:11" ht="12.75">
      <c r="B1515" s="63">
        <v>600</v>
      </c>
      <c r="C1515" s="1" t="s">
        <v>84</v>
      </c>
      <c r="D1515" s="1" t="s">
        <v>493</v>
      </c>
      <c r="F1515" s="29" t="s">
        <v>499</v>
      </c>
      <c r="G1515" s="26" t="s">
        <v>197</v>
      </c>
      <c r="H1515" s="5">
        <f t="shared" si="57"/>
        <v>-27600</v>
      </c>
      <c r="I1515" s="21">
        <f t="shared" si="56"/>
        <v>1.1009174311926606</v>
      </c>
      <c r="K1515" s="2">
        <v>545</v>
      </c>
    </row>
    <row r="1516" spans="2:11" ht="12.75">
      <c r="B1516" s="63">
        <v>1000</v>
      </c>
      <c r="C1516" s="1" t="s">
        <v>84</v>
      </c>
      <c r="D1516" s="1" t="s">
        <v>493</v>
      </c>
      <c r="F1516" s="29" t="s">
        <v>499</v>
      </c>
      <c r="G1516" s="26" t="s">
        <v>282</v>
      </c>
      <c r="H1516" s="5">
        <f t="shared" si="57"/>
        <v>-28600</v>
      </c>
      <c r="I1516" s="21">
        <f t="shared" si="56"/>
        <v>1.834862385321101</v>
      </c>
      <c r="K1516" s="2">
        <v>545</v>
      </c>
    </row>
    <row r="1517" spans="2:11" ht="12.75">
      <c r="B1517" s="63">
        <v>1500</v>
      </c>
      <c r="C1517" s="1" t="s">
        <v>84</v>
      </c>
      <c r="D1517" s="1" t="s">
        <v>493</v>
      </c>
      <c r="F1517" s="29" t="s">
        <v>499</v>
      </c>
      <c r="G1517" s="26" t="s">
        <v>286</v>
      </c>
      <c r="H1517" s="5">
        <f t="shared" si="57"/>
        <v>-30100</v>
      </c>
      <c r="I1517" s="21">
        <f t="shared" si="56"/>
        <v>2.7522935779816513</v>
      </c>
      <c r="K1517" s="2">
        <v>545</v>
      </c>
    </row>
    <row r="1518" spans="2:11" ht="12.75">
      <c r="B1518" s="63">
        <v>1200</v>
      </c>
      <c r="C1518" s="1" t="s">
        <v>84</v>
      </c>
      <c r="D1518" s="1" t="s">
        <v>493</v>
      </c>
      <c r="F1518" s="29" t="s">
        <v>499</v>
      </c>
      <c r="G1518" s="26" t="s">
        <v>289</v>
      </c>
      <c r="H1518" s="5">
        <f t="shared" si="57"/>
        <v>-31300</v>
      </c>
      <c r="I1518" s="21">
        <f t="shared" si="56"/>
        <v>2.2018348623853212</v>
      </c>
      <c r="K1518" s="2">
        <v>545</v>
      </c>
    </row>
    <row r="1519" spans="2:11" ht="12.75">
      <c r="B1519" s="63">
        <v>1000</v>
      </c>
      <c r="C1519" s="1" t="s">
        <v>84</v>
      </c>
      <c r="D1519" s="1" t="s">
        <v>493</v>
      </c>
      <c r="F1519" s="29" t="s">
        <v>499</v>
      </c>
      <c r="G1519" s="26" t="s">
        <v>292</v>
      </c>
      <c r="H1519" s="5">
        <f t="shared" si="57"/>
        <v>-32300</v>
      </c>
      <c r="I1519" s="21">
        <f t="shared" si="56"/>
        <v>1.834862385321101</v>
      </c>
      <c r="K1519" s="2">
        <v>545</v>
      </c>
    </row>
    <row r="1520" spans="1:11" s="44" customFormat="1" ht="12.75">
      <c r="A1520" s="10"/>
      <c r="B1520" s="121">
        <f>SUM(B1493:B1519)</f>
        <v>32300</v>
      </c>
      <c r="C1520" s="10" t="s">
        <v>84</v>
      </c>
      <c r="D1520" s="10"/>
      <c r="E1520" s="10"/>
      <c r="F1520" s="17"/>
      <c r="G1520" s="17"/>
      <c r="H1520" s="40">
        <v>0</v>
      </c>
      <c r="I1520" s="43">
        <f t="shared" si="56"/>
        <v>59.26605504587156</v>
      </c>
      <c r="K1520" s="2">
        <v>545</v>
      </c>
    </row>
    <row r="1521" spans="8:11" ht="12.75">
      <c r="H1521" s="5">
        <f t="shared" si="57"/>
        <v>0</v>
      </c>
      <c r="I1521" s="21">
        <f t="shared" si="56"/>
        <v>0</v>
      </c>
      <c r="K1521" s="2">
        <v>545</v>
      </c>
    </row>
    <row r="1522" spans="8:11" ht="12.75">
      <c r="H1522" s="5">
        <v>0</v>
      </c>
      <c r="I1522" s="21">
        <f t="shared" si="56"/>
        <v>0</v>
      </c>
      <c r="K1522" s="2">
        <v>545</v>
      </c>
    </row>
    <row r="1523" spans="8:11" ht="12.75">
      <c r="H1523" s="5">
        <f t="shared" si="57"/>
        <v>0</v>
      </c>
      <c r="I1523" s="21">
        <f t="shared" si="56"/>
        <v>0</v>
      </c>
      <c r="K1523" s="2">
        <v>545</v>
      </c>
    </row>
    <row r="1524" spans="2:11" ht="12.75">
      <c r="B1524" s="132">
        <v>300000</v>
      </c>
      <c r="C1524" s="1" t="s">
        <v>500</v>
      </c>
      <c r="D1524" s="1" t="s">
        <v>493</v>
      </c>
      <c r="F1524" s="26" t="s">
        <v>364</v>
      </c>
      <c r="G1524" s="26" t="s">
        <v>229</v>
      </c>
      <c r="H1524" s="5">
        <f t="shared" si="57"/>
        <v>-300000</v>
      </c>
      <c r="I1524" s="21">
        <f t="shared" si="56"/>
        <v>550.4587155963303</v>
      </c>
      <c r="K1524" s="2">
        <v>545</v>
      </c>
    </row>
    <row r="1525" spans="2:11" ht="12.75">
      <c r="B1525" s="292">
        <v>50000</v>
      </c>
      <c r="C1525" s="1" t="s">
        <v>501</v>
      </c>
      <c r="D1525" s="86" t="s">
        <v>493</v>
      </c>
      <c r="E1525" s="86"/>
      <c r="F1525" s="106" t="s">
        <v>502</v>
      </c>
      <c r="G1525" s="26" t="s">
        <v>192</v>
      </c>
      <c r="H1525" s="5">
        <f t="shared" si="57"/>
        <v>-350000</v>
      </c>
      <c r="I1525" s="21">
        <f t="shared" si="56"/>
        <v>91.74311926605505</v>
      </c>
      <c r="K1525" s="2">
        <v>545</v>
      </c>
    </row>
    <row r="1526" spans="2:11" ht="12.75">
      <c r="B1526" s="133">
        <v>800000</v>
      </c>
      <c r="C1526" s="11" t="s">
        <v>503</v>
      </c>
      <c r="D1526" s="11" t="s">
        <v>493</v>
      </c>
      <c r="E1526" s="11" t="s">
        <v>504</v>
      </c>
      <c r="F1526" s="29" t="s">
        <v>505</v>
      </c>
      <c r="G1526" s="26" t="s">
        <v>229</v>
      </c>
      <c r="H1526" s="5">
        <f t="shared" si="57"/>
        <v>-1150000</v>
      </c>
      <c r="I1526" s="21">
        <f t="shared" si="56"/>
        <v>1467.8899082568807</v>
      </c>
      <c r="K1526" s="2">
        <v>545</v>
      </c>
    </row>
    <row r="1527" spans="1:11" s="44" customFormat="1" ht="12.75">
      <c r="A1527" s="10"/>
      <c r="B1527" s="40">
        <f>SUM(B1524:B1526)</f>
        <v>1150000</v>
      </c>
      <c r="C1527" s="10"/>
      <c r="D1527" s="10"/>
      <c r="E1527" s="10"/>
      <c r="F1527" s="17"/>
      <c r="G1527" s="17"/>
      <c r="H1527" s="40">
        <v>0</v>
      </c>
      <c r="I1527" s="43">
        <f t="shared" si="56"/>
        <v>2110.091743119266</v>
      </c>
      <c r="K1527" s="2">
        <v>545</v>
      </c>
    </row>
    <row r="1528" spans="8:11" ht="12.75">
      <c r="H1528" s="5">
        <f t="shared" si="57"/>
        <v>0</v>
      </c>
      <c r="I1528" s="21">
        <f t="shared" si="56"/>
        <v>0</v>
      </c>
      <c r="K1528" s="2">
        <v>545</v>
      </c>
    </row>
    <row r="1529" spans="2:11" ht="12.75">
      <c r="B1529" s="6"/>
      <c r="H1529" s="5">
        <v>0</v>
      </c>
      <c r="I1529" s="21">
        <f t="shared" si="56"/>
        <v>0</v>
      </c>
      <c r="K1529" s="2">
        <v>545</v>
      </c>
    </row>
    <row r="1530" spans="2:11" ht="12.75">
      <c r="B1530" s="6"/>
      <c r="H1530" s="5">
        <f t="shared" si="57"/>
        <v>0</v>
      </c>
      <c r="I1530" s="21">
        <f t="shared" si="56"/>
        <v>0</v>
      </c>
      <c r="K1530" s="2">
        <v>545</v>
      </c>
    </row>
    <row r="1531" spans="2:11" ht="12.75">
      <c r="B1531" s="6"/>
      <c r="H1531" s="5">
        <f t="shared" si="57"/>
        <v>0</v>
      </c>
      <c r="I1531" s="21">
        <f t="shared" si="56"/>
        <v>0</v>
      </c>
      <c r="K1531" s="2">
        <v>545</v>
      </c>
    </row>
    <row r="1532" spans="1:11" s="75" customFormat="1" ht="13.5" thickBot="1">
      <c r="A1532" s="68"/>
      <c r="B1532" s="67">
        <f>+B1546+B1576+B1603+B1623+B1628+B1634+B1638</f>
        <v>396627</v>
      </c>
      <c r="C1532" s="68"/>
      <c r="D1532" s="69" t="s">
        <v>506</v>
      </c>
      <c r="E1532" s="68"/>
      <c r="F1532" s="82"/>
      <c r="G1532" s="82"/>
      <c r="H1532" s="83">
        <f t="shared" si="57"/>
        <v>-396627</v>
      </c>
      <c r="I1532" s="84">
        <f t="shared" si="56"/>
        <v>727.7559633027523</v>
      </c>
      <c r="K1532" s="2">
        <v>545</v>
      </c>
    </row>
    <row r="1533" spans="2:11" ht="12.75">
      <c r="B1533" s="6"/>
      <c r="H1533" s="5">
        <v>0</v>
      </c>
      <c r="I1533" s="21">
        <f t="shared" si="56"/>
        <v>0</v>
      </c>
      <c r="K1533" s="2">
        <v>545</v>
      </c>
    </row>
    <row r="1534" spans="2:11" ht="12.75">
      <c r="B1534" s="6"/>
      <c r="H1534" s="5">
        <v>0</v>
      </c>
      <c r="I1534" s="21">
        <f t="shared" si="56"/>
        <v>0</v>
      </c>
      <c r="K1534" s="2">
        <v>545</v>
      </c>
    </row>
    <row r="1535" spans="2:11" ht="12.75">
      <c r="B1535" s="119">
        <v>2500</v>
      </c>
      <c r="C1535" s="11" t="s">
        <v>69</v>
      </c>
      <c r="D1535" s="11" t="s">
        <v>330</v>
      </c>
      <c r="E1535" s="11" t="s">
        <v>35</v>
      </c>
      <c r="F1535" s="26" t="s">
        <v>496</v>
      </c>
      <c r="G1535" s="29" t="s">
        <v>82</v>
      </c>
      <c r="H1535" s="5">
        <f t="shared" si="57"/>
        <v>-2500</v>
      </c>
      <c r="I1535" s="21">
        <f t="shared" si="56"/>
        <v>4.587155963302752</v>
      </c>
      <c r="K1535" s="2">
        <v>545</v>
      </c>
    </row>
    <row r="1536" spans="2:11" ht="12.75">
      <c r="B1536" s="119">
        <v>2500</v>
      </c>
      <c r="C1536" s="11" t="s">
        <v>69</v>
      </c>
      <c r="D1536" s="11" t="s">
        <v>330</v>
      </c>
      <c r="E1536" s="11" t="s">
        <v>494</v>
      </c>
      <c r="F1536" s="26" t="s">
        <v>36</v>
      </c>
      <c r="G1536" s="29" t="s">
        <v>82</v>
      </c>
      <c r="H1536" s="5">
        <f t="shared" si="57"/>
        <v>-5000</v>
      </c>
      <c r="I1536" s="21">
        <f t="shared" si="56"/>
        <v>4.587155963302752</v>
      </c>
      <c r="K1536" s="2">
        <v>545</v>
      </c>
    </row>
    <row r="1537" spans="2:11" ht="12.75">
      <c r="B1537" s="63">
        <v>5000</v>
      </c>
      <c r="C1537" s="11" t="s">
        <v>69</v>
      </c>
      <c r="D1537" s="1" t="s">
        <v>330</v>
      </c>
      <c r="E1537" s="1" t="s">
        <v>494</v>
      </c>
      <c r="F1537" s="46" t="s">
        <v>37</v>
      </c>
      <c r="G1537" s="26" t="s">
        <v>86</v>
      </c>
      <c r="H1537" s="5">
        <f t="shared" si="57"/>
        <v>-10000</v>
      </c>
      <c r="I1537" s="21">
        <f t="shared" si="56"/>
        <v>9.174311926605505</v>
      </c>
      <c r="K1537" s="2">
        <v>545</v>
      </c>
    </row>
    <row r="1538" spans="2:11" ht="12.75">
      <c r="B1538" s="63">
        <v>2500</v>
      </c>
      <c r="C1538" s="11" t="s">
        <v>69</v>
      </c>
      <c r="D1538" s="1" t="s">
        <v>330</v>
      </c>
      <c r="E1538" s="1" t="s">
        <v>494</v>
      </c>
      <c r="F1538" s="26" t="s">
        <v>38</v>
      </c>
      <c r="G1538" s="26" t="s">
        <v>87</v>
      </c>
      <c r="H1538" s="5">
        <f t="shared" si="57"/>
        <v>-12500</v>
      </c>
      <c r="I1538" s="21">
        <f t="shared" si="56"/>
        <v>4.587155963302752</v>
      </c>
      <c r="K1538" s="2">
        <v>545</v>
      </c>
    </row>
    <row r="1539" spans="2:11" ht="12.75">
      <c r="B1539" s="63">
        <v>2500</v>
      </c>
      <c r="C1539" s="11" t="s">
        <v>69</v>
      </c>
      <c r="D1539" s="1" t="s">
        <v>330</v>
      </c>
      <c r="E1539" s="1" t="s">
        <v>35</v>
      </c>
      <c r="F1539" s="26" t="s">
        <v>39</v>
      </c>
      <c r="G1539" s="26" t="s">
        <v>98</v>
      </c>
      <c r="H1539" s="5">
        <f t="shared" si="57"/>
        <v>-15000</v>
      </c>
      <c r="I1539" s="21">
        <f t="shared" si="56"/>
        <v>4.587155963302752</v>
      </c>
      <c r="K1539" s="2">
        <v>545</v>
      </c>
    </row>
    <row r="1540" spans="2:11" ht="12.75">
      <c r="B1540" s="63">
        <v>2500</v>
      </c>
      <c r="C1540" s="11" t="s">
        <v>69</v>
      </c>
      <c r="D1540" s="1" t="s">
        <v>330</v>
      </c>
      <c r="E1540" s="1" t="s">
        <v>35</v>
      </c>
      <c r="F1540" s="26" t="s">
        <v>475</v>
      </c>
      <c r="G1540" s="26" t="s">
        <v>96</v>
      </c>
      <c r="H1540" s="5">
        <f t="shared" si="57"/>
        <v>-17500</v>
      </c>
      <c r="I1540" s="21">
        <f t="shared" si="56"/>
        <v>4.587155963302752</v>
      </c>
      <c r="K1540" s="2">
        <v>545</v>
      </c>
    </row>
    <row r="1541" spans="2:11" ht="12.75">
      <c r="B1541" s="63">
        <v>2500</v>
      </c>
      <c r="C1541" s="11" t="s">
        <v>69</v>
      </c>
      <c r="D1541" s="1" t="s">
        <v>330</v>
      </c>
      <c r="E1541" s="1" t="s">
        <v>494</v>
      </c>
      <c r="F1541" s="46" t="s">
        <v>40</v>
      </c>
      <c r="G1541" s="26" t="s">
        <v>151</v>
      </c>
      <c r="H1541" s="5">
        <f t="shared" si="57"/>
        <v>-20000</v>
      </c>
      <c r="I1541" s="21">
        <f t="shared" si="56"/>
        <v>4.587155963302752</v>
      </c>
      <c r="K1541" s="2">
        <v>545</v>
      </c>
    </row>
    <row r="1542" spans="2:11" ht="12.75">
      <c r="B1542" s="63">
        <v>2500</v>
      </c>
      <c r="C1542" s="11" t="s">
        <v>69</v>
      </c>
      <c r="D1542" s="1" t="s">
        <v>330</v>
      </c>
      <c r="E1542" s="1" t="s">
        <v>494</v>
      </c>
      <c r="F1542" s="26" t="s">
        <v>41</v>
      </c>
      <c r="G1542" s="26" t="s">
        <v>152</v>
      </c>
      <c r="H1542" s="5">
        <f t="shared" si="57"/>
        <v>-22500</v>
      </c>
      <c r="I1542" s="21">
        <f t="shared" si="56"/>
        <v>4.587155963302752</v>
      </c>
      <c r="K1542" s="2">
        <v>545</v>
      </c>
    </row>
    <row r="1543" spans="2:11" ht="12.75">
      <c r="B1543" s="63">
        <v>2500</v>
      </c>
      <c r="C1543" s="11" t="s">
        <v>69</v>
      </c>
      <c r="D1543" s="1" t="s">
        <v>330</v>
      </c>
      <c r="E1543" s="1" t="s">
        <v>494</v>
      </c>
      <c r="F1543" s="26" t="s">
        <v>42</v>
      </c>
      <c r="G1543" s="26" t="s">
        <v>192</v>
      </c>
      <c r="H1543" s="5">
        <f t="shared" si="57"/>
        <v>-25000</v>
      </c>
      <c r="I1543" s="21">
        <f t="shared" si="56"/>
        <v>4.587155963302752</v>
      </c>
      <c r="K1543" s="2">
        <v>545</v>
      </c>
    </row>
    <row r="1544" spans="2:11" ht="12.75">
      <c r="B1544" s="63">
        <v>2500</v>
      </c>
      <c r="C1544" s="11" t="s">
        <v>69</v>
      </c>
      <c r="D1544" s="1" t="s">
        <v>330</v>
      </c>
      <c r="E1544" s="1" t="s">
        <v>494</v>
      </c>
      <c r="F1544" s="26" t="s">
        <v>43</v>
      </c>
      <c r="G1544" s="26" t="s">
        <v>194</v>
      </c>
      <c r="H1544" s="5">
        <f t="shared" si="57"/>
        <v>-27500</v>
      </c>
      <c r="I1544" s="21">
        <f t="shared" si="56"/>
        <v>4.587155963302752</v>
      </c>
      <c r="K1544" s="2">
        <v>545</v>
      </c>
    </row>
    <row r="1545" spans="2:11" ht="12.75">
      <c r="B1545" s="63">
        <v>2500</v>
      </c>
      <c r="C1545" s="11" t="s">
        <v>69</v>
      </c>
      <c r="D1545" s="1" t="s">
        <v>330</v>
      </c>
      <c r="E1545" s="1" t="s">
        <v>44</v>
      </c>
      <c r="F1545" s="26" t="s">
        <v>45</v>
      </c>
      <c r="G1545" s="26" t="s">
        <v>289</v>
      </c>
      <c r="H1545" s="5">
        <f t="shared" si="57"/>
        <v>-30000</v>
      </c>
      <c r="I1545" s="21">
        <f t="shared" si="56"/>
        <v>4.587155963302752</v>
      </c>
      <c r="K1545" s="2">
        <v>545</v>
      </c>
    </row>
    <row r="1546" spans="1:11" s="44" customFormat="1" ht="12.75">
      <c r="A1546" s="10"/>
      <c r="B1546" s="121">
        <f>SUM(B1535:B1545)</f>
        <v>30000</v>
      </c>
      <c r="C1546" s="10" t="s">
        <v>69</v>
      </c>
      <c r="D1546" s="10"/>
      <c r="E1546" s="10"/>
      <c r="F1546" s="17"/>
      <c r="G1546" s="17"/>
      <c r="H1546" s="40"/>
      <c r="I1546" s="43"/>
      <c r="K1546" s="2">
        <v>545</v>
      </c>
    </row>
    <row r="1547" spans="1:11" s="14" customFormat="1" ht="12.75">
      <c r="A1547" s="11"/>
      <c r="B1547" s="119"/>
      <c r="C1547" s="11"/>
      <c r="D1547" s="11"/>
      <c r="E1547" s="11"/>
      <c r="F1547" s="29"/>
      <c r="G1547" s="29"/>
      <c r="H1547" s="28">
        <v>0</v>
      </c>
      <c r="I1547" s="38">
        <f t="shared" si="56"/>
        <v>0</v>
      </c>
      <c r="K1547" s="2">
        <v>545</v>
      </c>
    </row>
    <row r="1548" spans="2:11" ht="12.75">
      <c r="B1548" s="63"/>
      <c r="H1548" s="5">
        <v>0</v>
      </c>
      <c r="I1548" s="21">
        <f t="shared" si="56"/>
        <v>0</v>
      </c>
      <c r="K1548" s="2">
        <v>545</v>
      </c>
    </row>
    <row r="1549" spans="2:11" ht="12.75">
      <c r="B1549" s="63"/>
      <c r="C1549" s="11"/>
      <c r="D1549" s="11"/>
      <c r="E1549" s="33"/>
      <c r="H1549" s="5">
        <v>0</v>
      </c>
      <c r="I1549" s="21">
        <f t="shared" si="56"/>
        <v>0</v>
      </c>
      <c r="K1549" s="2">
        <v>545</v>
      </c>
    </row>
    <row r="1550" spans="2:11" ht="12.75">
      <c r="B1550" s="119">
        <v>1200</v>
      </c>
      <c r="C1550" s="11" t="s">
        <v>83</v>
      </c>
      <c r="D1550" s="1" t="s">
        <v>330</v>
      </c>
      <c r="E1550" s="33" t="s">
        <v>84</v>
      </c>
      <c r="F1550" s="26" t="s">
        <v>509</v>
      </c>
      <c r="G1550" s="34" t="s">
        <v>82</v>
      </c>
      <c r="H1550" s="5">
        <f aca="true" t="shared" si="58" ref="H1550:H1590">H1549-B1550</f>
        <v>-1200</v>
      </c>
      <c r="I1550" s="21">
        <f t="shared" si="56"/>
        <v>2.2018348623853212</v>
      </c>
      <c r="K1550" s="2">
        <v>545</v>
      </c>
    </row>
    <row r="1551" spans="2:11" ht="12.75">
      <c r="B1551" s="63">
        <v>1600</v>
      </c>
      <c r="C1551" s="1" t="s">
        <v>83</v>
      </c>
      <c r="D1551" s="1" t="s">
        <v>330</v>
      </c>
      <c r="E1551" s="1" t="s">
        <v>84</v>
      </c>
      <c r="F1551" s="26" t="s">
        <v>509</v>
      </c>
      <c r="G1551" s="26" t="s">
        <v>86</v>
      </c>
      <c r="H1551" s="5">
        <f t="shared" si="58"/>
        <v>-2800</v>
      </c>
      <c r="I1551" s="21">
        <f t="shared" si="56"/>
        <v>2.9357798165137616</v>
      </c>
      <c r="K1551" s="2">
        <v>545</v>
      </c>
    </row>
    <row r="1552" spans="2:11" ht="12.75">
      <c r="B1552" s="63">
        <v>1500</v>
      </c>
      <c r="C1552" s="1" t="s">
        <v>83</v>
      </c>
      <c r="D1552" s="1" t="s">
        <v>330</v>
      </c>
      <c r="E1552" s="1" t="s">
        <v>84</v>
      </c>
      <c r="F1552" s="26" t="s">
        <v>509</v>
      </c>
      <c r="G1552" s="26" t="s">
        <v>87</v>
      </c>
      <c r="H1552" s="5">
        <f t="shared" si="58"/>
        <v>-4300</v>
      </c>
      <c r="I1552" s="21">
        <f t="shared" si="56"/>
        <v>2.7522935779816513</v>
      </c>
      <c r="K1552" s="2">
        <v>545</v>
      </c>
    </row>
    <row r="1553" spans="2:11" ht="12.75">
      <c r="B1553" s="63">
        <v>1800</v>
      </c>
      <c r="C1553" s="1" t="s">
        <v>83</v>
      </c>
      <c r="D1553" s="1" t="s">
        <v>330</v>
      </c>
      <c r="E1553" s="1" t="s">
        <v>84</v>
      </c>
      <c r="F1553" s="26" t="s">
        <v>509</v>
      </c>
      <c r="G1553" s="26" t="s">
        <v>103</v>
      </c>
      <c r="H1553" s="5">
        <f t="shared" si="58"/>
        <v>-6100</v>
      </c>
      <c r="I1553" s="21">
        <f t="shared" si="56"/>
        <v>3.302752293577982</v>
      </c>
      <c r="K1553" s="2">
        <v>545</v>
      </c>
    </row>
    <row r="1554" spans="2:11" ht="12.75">
      <c r="B1554" s="63">
        <v>1450</v>
      </c>
      <c r="C1554" s="1" t="s">
        <v>83</v>
      </c>
      <c r="D1554" s="1" t="s">
        <v>330</v>
      </c>
      <c r="E1554" s="1" t="s">
        <v>84</v>
      </c>
      <c r="F1554" s="26" t="s">
        <v>509</v>
      </c>
      <c r="G1554" s="26" t="s">
        <v>106</v>
      </c>
      <c r="H1554" s="5">
        <f t="shared" si="58"/>
        <v>-7550</v>
      </c>
      <c r="I1554" s="21">
        <f t="shared" si="56"/>
        <v>2.6605504587155964</v>
      </c>
      <c r="K1554" s="2">
        <v>545</v>
      </c>
    </row>
    <row r="1555" spans="2:11" ht="12.75">
      <c r="B1555" s="63">
        <v>1300</v>
      </c>
      <c r="C1555" s="1" t="s">
        <v>83</v>
      </c>
      <c r="D1555" s="1" t="s">
        <v>330</v>
      </c>
      <c r="E1555" s="1" t="s">
        <v>84</v>
      </c>
      <c r="F1555" s="26" t="s">
        <v>509</v>
      </c>
      <c r="G1555" s="26" t="s">
        <v>127</v>
      </c>
      <c r="H1555" s="5">
        <f t="shared" si="58"/>
        <v>-8850</v>
      </c>
      <c r="I1555" s="21">
        <f t="shared" si="56"/>
        <v>2.385321100917431</v>
      </c>
      <c r="K1555" s="2">
        <v>545</v>
      </c>
    </row>
    <row r="1556" spans="2:11" ht="12.75">
      <c r="B1556" s="63">
        <v>1300</v>
      </c>
      <c r="C1556" s="1" t="s">
        <v>83</v>
      </c>
      <c r="D1556" s="1" t="s">
        <v>330</v>
      </c>
      <c r="E1556" s="1" t="s">
        <v>84</v>
      </c>
      <c r="F1556" s="26" t="s">
        <v>509</v>
      </c>
      <c r="G1556" s="26" t="s">
        <v>98</v>
      </c>
      <c r="H1556" s="5">
        <f t="shared" si="58"/>
        <v>-10150</v>
      </c>
      <c r="I1556" s="21">
        <f aca="true" t="shared" si="59" ref="I1556:I1619">+B1556/K1556</f>
        <v>2.385321100917431</v>
      </c>
      <c r="K1556" s="2">
        <v>545</v>
      </c>
    </row>
    <row r="1557" spans="2:11" ht="12.75">
      <c r="B1557" s="63">
        <v>1500</v>
      </c>
      <c r="C1557" s="1" t="s">
        <v>83</v>
      </c>
      <c r="D1557" s="1" t="s">
        <v>330</v>
      </c>
      <c r="E1557" s="1" t="s">
        <v>84</v>
      </c>
      <c r="F1557" s="26" t="s">
        <v>509</v>
      </c>
      <c r="G1557" s="26" t="s">
        <v>96</v>
      </c>
      <c r="H1557" s="5">
        <f t="shared" si="58"/>
        <v>-11650</v>
      </c>
      <c r="I1557" s="21">
        <f t="shared" si="59"/>
        <v>2.7522935779816513</v>
      </c>
      <c r="K1557" s="2">
        <v>545</v>
      </c>
    </row>
    <row r="1558" spans="2:11" ht="12.75">
      <c r="B1558" s="63">
        <v>2500</v>
      </c>
      <c r="C1558" s="1" t="s">
        <v>83</v>
      </c>
      <c r="D1558" s="1" t="s">
        <v>330</v>
      </c>
      <c r="E1558" s="1" t="s">
        <v>84</v>
      </c>
      <c r="F1558" s="26" t="s">
        <v>509</v>
      </c>
      <c r="G1558" s="26" t="s">
        <v>99</v>
      </c>
      <c r="H1558" s="5">
        <f t="shared" si="58"/>
        <v>-14150</v>
      </c>
      <c r="I1558" s="21">
        <f t="shared" si="59"/>
        <v>4.587155963302752</v>
      </c>
      <c r="K1558" s="2">
        <v>545</v>
      </c>
    </row>
    <row r="1559" spans="2:11" ht="12.75">
      <c r="B1559" s="63">
        <v>1300</v>
      </c>
      <c r="C1559" s="1" t="s">
        <v>83</v>
      </c>
      <c r="D1559" s="1" t="s">
        <v>330</v>
      </c>
      <c r="E1559" s="1" t="s">
        <v>84</v>
      </c>
      <c r="F1559" s="26" t="s">
        <v>509</v>
      </c>
      <c r="G1559" s="26" t="s">
        <v>99</v>
      </c>
      <c r="H1559" s="5">
        <f t="shared" si="58"/>
        <v>-15450</v>
      </c>
      <c r="I1559" s="21">
        <f t="shared" si="59"/>
        <v>2.385321100917431</v>
      </c>
      <c r="K1559" s="2">
        <v>545</v>
      </c>
    </row>
    <row r="1560" spans="2:11" ht="12.75">
      <c r="B1560" s="63">
        <v>600</v>
      </c>
      <c r="C1560" s="1" t="s">
        <v>83</v>
      </c>
      <c r="D1560" s="1" t="s">
        <v>330</v>
      </c>
      <c r="E1560" s="1" t="s">
        <v>84</v>
      </c>
      <c r="F1560" s="26" t="s">
        <v>509</v>
      </c>
      <c r="G1560" s="26" t="s">
        <v>229</v>
      </c>
      <c r="H1560" s="5">
        <f t="shared" si="58"/>
        <v>-16050</v>
      </c>
      <c r="I1560" s="21">
        <f t="shared" si="59"/>
        <v>1.1009174311926606</v>
      </c>
      <c r="K1560" s="2">
        <v>545</v>
      </c>
    </row>
    <row r="1561" spans="2:11" ht="12.75">
      <c r="B1561" s="63">
        <v>800</v>
      </c>
      <c r="C1561" s="1" t="s">
        <v>83</v>
      </c>
      <c r="D1561" s="1" t="s">
        <v>330</v>
      </c>
      <c r="E1561" s="1" t="s">
        <v>84</v>
      </c>
      <c r="F1561" s="26" t="s">
        <v>509</v>
      </c>
      <c r="G1561" s="26" t="s">
        <v>237</v>
      </c>
      <c r="H1561" s="5">
        <f t="shared" si="58"/>
        <v>-16850</v>
      </c>
      <c r="I1561" s="21">
        <f t="shared" si="59"/>
        <v>1.4678899082568808</v>
      </c>
      <c r="K1561" s="2">
        <v>545</v>
      </c>
    </row>
    <row r="1562" spans="2:11" ht="12.75">
      <c r="B1562" s="63">
        <v>1000</v>
      </c>
      <c r="C1562" s="1" t="s">
        <v>83</v>
      </c>
      <c r="D1562" s="1" t="s">
        <v>330</v>
      </c>
      <c r="E1562" s="1" t="s">
        <v>84</v>
      </c>
      <c r="F1562" s="26" t="s">
        <v>509</v>
      </c>
      <c r="G1562" s="26" t="s">
        <v>151</v>
      </c>
      <c r="H1562" s="5">
        <f t="shared" si="58"/>
        <v>-17850</v>
      </c>
      <c r="I1562" s="21">
        <f t="shared" si="59"/>
        <v>1.834862385321101</v>
      </c>
      <c r="K1562" s="2">
        <v>545</v>
      </c>
    </row>
    <row r="1563" spans="2:11" ht="12.75">
      <c r="B1563" s="63">
        <v>1500</v>
      </c>
      <c r="C1563" s="1" t="s">
        <v>83</v>
      </c>
      <c r="D1563" s="1" t="s">
        <v>330</v>
      </c>
      <c r="E1563" s="1" t="s">
        <v>84</v>
      </c>
      <c r="F1563" s="26" t="s">
        <v>509</v>
      </c>
      <c r="G1563" s="26" t="s">
        <v>151</v>
      </c>
      <c r="H1563" s="5">
        <f t="shared" si="58"/>
        <v>-19350</v>
      </c>
      <c r="I1563" s="21">
        <f t="shared" si="59"/>
        <v>2.7522935779816513</v>
      </c>
      <c r="K1563" s="2">
        <v>545</v>
      </c>
    </row>
    <row r="1564" spans="2:11" ht="12.75">
      <c r="B1564" s="63">
        <v>1000</v>
      </c>
      <c r="C1564" s="1" t="s">
        <v>83</v>
      </c>
      <c r="D1564" s="1" t="s">
        <v>330</v>
      </c>
      <c r="E1564" s="1" t="s">
        <v>84</v>
      </c>
      <c r="F1564" s="26" t="s">
        <v>509</v>
      </c>
      <c r="G1564" s="26" t="s">
        <v>152</v>
      </c>
      <c r="H1564" s="5">
        <f t="shared" si="58"/>
        <v>-20350</v>
      </c>
      <c r="I1564" s="21">
        <f t="shared" si="59"/>
        <v>1.834862385321101</v>
      </c>
      <c r="K1564" s="2">
        <v>545</v>
      </c>
    </row>
    <row r="1565" spans="2:11" ht="12.75">
      <c r="B1565" s="63">
        <v>2000</v>
      </c>
      <c r="C1565" s="1" t="s">
        <v>83</v>
      </c>
      <c r="D1565" s="1" t="s">
        <v>330</v>
      </c>
      <c r="E1565" s="1" t="s">
        <v>84</v>
      </c>
      <c r="F1565" s="26" t="s">
        <v>509</v>
      </c>
      <c r="G1565" s="26" t="s">
        <v>156</v>
      </c>
      <c r="H1565" s="5">
        <f t="shared" si="58"/>
        <v>-22350</v>
      </c>
      <c r="I1565" s="21">
        <f t="shared" si="59"/>
        <v>3.669724770642202</v>
      </c>
      <c r="K1565" s="2">
        <v>545</v>
      </c>
    </row>
    <row r="1566" spans="2:11" ht="12.75">
      <c r="B1566" s="63">
        <v>1200</v>
      </c>
      <c r="C1566" s="1" t="s">
        <v>83</v>
      </c>
      <c r="D1566" s="1" t="s">
        <v>330</v>
      </c>
      <c r="E1566" s="1" t="s">
        <v>84</v>
      </c>
      <c r="F1566" s="26" t="s">
        <v>509</v>
      </c>
      <c r="G1566" s="26" t="s">
        <v>178</v>
      </c>
      <c r="H1566" s="5">
        <f t="shared" si="58"/>
        <v>-23550</v>
      </c>
      <c r="I1566" s="21">
        <f t="shared" si="59"/>
        <v>2.2018348623853212</v>
      </c>
      <c r="K1566" s="2">
        <v>545</v>
      </c>
    </row>
    <row r="1567" spans="2:11" ht="12.75">
      <c r="B1567" s="63">
        <v>1200</v>
      </c>
      <c r="C1567" s="1" t="s">
        <v>83</v>
      </c>
      <c r="D1567" s="1" t="s">
        <v>330</v>
      </c>
      <c r="E1567" s="1" t="s">
        <v>84</v>
      </c>
      <c r="F1567" s="26" t="s">
        <v>509</v>
      </c>
      <c r="G1567" s="26" t="s">
        <v>179</v>
      </c>
      <c r="H1567" s="5">
        <f t="shared" si="58"/>
        <v>-24750</v>
      </c>
      <c r="I1567" s="21">
        <f t="shared" si="59"/>
        <v>2.2018348623853212</v>
      </c>
      <c r="K1567" s="2">
        <v>545</v>
      </c>
    </row>
    <row r="1568" spans="2:11" ht="12.75">
      <c r="B1568" s="63">
        <v>2000</v>
      </c>
      <c r="C1568" s="1" t="s">
        <v>83</v>
      </c>
      <c r="D1568" s="1" t="s">
        <v>330</v>
      </c>
      <c r="E1568" s="1" t="s">
        <v>84</v>
      </c>
      <c r="F1568" s="26" t="s">
        <v>509</v>
      </c>
      <c r="G1568" s="26" t="s">
        <v>189</v>
      </c>
      <c r="H1568" s="5">
        <f t="shared" si="58"/>
        <v>-26750</v>
      </c>
      <c r="I1568" s="21">
        <f t="shared" si="59"/>
        <v>3.669724770642202</v>
      </c>
      <c r="K1568" s="2">
        <v>545</v>
      </c>
    </row>
    <row r="1569" spans="2:11" ht="12.75">
      <c r="B1569" s="63">
        <v>1000</v>
      </c>
      <c r="C1569" s="1" t="s">
        <v>83</v>
      </c>
      <c r="D1569" s="1" t="s">
        <v>330</v>
      </c>
      <c r="E1569" s="1" t="s">
        <v>84</v>
      </c>
      <c r="F1569" s="26" t="s">
        <v>509</v>
      </c>
      <c r="G1569" s="26" t="s">
        <v>192</v>
      </c>
      <c r="H1569" s="5">
        <f t="shared" si="58"/>
        <v>-27750</v>
      </c>
      <c r="I1569" s="21">
        <f t="shared" si="59"/>
        <v>1.834862385321101</v>
      </c>
      <c r="K1569" s="2">
        <v>545</v>
      </c>
    </row>
    <row r="1570" spans="2:11" ht="12.75">
      <c r="B1570" s="63">
        <v>800</v>
      </c>
      <c r="C1570" s="1" t="s">
        <v>83</v>
      </c>
      <c r="D1570" s="1" t="s">
        <v>330</v>
      </c>
      <c r="E1570" s="1" t="s">
        <v>84</v>
      </c>
      <c r="F1570" s="26" t="s">
        <v>509</v>
      </c>
      <c r="G1570" s="26" t="s">
        <v>194</v>
      </c>
      <c r="H1570" s="5">
        <f t="shared" si="58"/>
        <v>-28550</v>
      </c>
      <c r="I1570" s="21">
        <f t="shared" si="59"/>
        <v>1.4678899082568808</v>
      </c>
      <c r="K1570" s="2">
        <v>545</v>
      </c>
    </row>
    <row r="1571" spans="2:11" ht="12.75">
      <c r="B1571" s="63">
        <v>500</v>
      </c>
      <c r="C1571" s="1" t="s">
        <v>83</v>
      </c>
      <c r="D1571" s="1" t="s">
        <v>330</v>
      </c>
      <c r="E1571" s="1" t="s">
        <v>84</v>
      </c>
      <c r="F1571" s="26" t="s">
        <v>509</v>
      </c>
      <c r="G1571" s="26" t="s">
        <v>197</v>
      </c>
      <c r="H1571" s="5">
        <f t="shared" si="58"/>
        <v>-29050</v>
      </c>
      <c r="I1571" s="21">
        <f t="shared" si="59"/>
        <v>0.9174311926605505</v>
      </c>
      <c r="K1571" s="2">
        <v>545</v>
      </c>
    </row>
    <row r="1572" spans="2:11" ht="12.75">
      <c r="B1572" s="63">
        <v>1500</v>
      </c>
      <c r="C1572" s="1" t="s">
        <v>83</v>
      </c>
      <c r="D1572" s="1" t="s">
        <v>330</v>
      </c>
      <c r="E1572" s="1" t="s">
        <v>84</v>
      </c>
      <c r="F1572" s="26" t="s">
        <v>509</v>
      </c>
      <c r="G1572" s="26" t="s">
        <v>282</v>
      </c>
      <c r="H1572" s="5">
        <f t="shared" si="58"/>
        <v>-30550</v>
      </c>
      <c r="I1572" s="21">
        <f t="shared" si="59"/>
        <v>2.7522935779816513</v>
      </c>
      <c r="K1572" s="2">
        <v>545</v>
      </c>
    </row>
    <row r="1573" spans="2:11" ht="12.75">
      <c r="B1573" s="63">
        <v>1200</v>
      </c>
      <c r="C1573" s="1" t="s">
        <v>83</v>
      </c>
      <c r="D1573" s="1" t="s">
        <v>330</v>
      </c>
      <c r="E1573" s="1" t="s">
        <v>84</v>
      </c>
      <c r="F1573" s="26" t="s">
        <v>509</v>
      </c>
      <c r="G1573" s="26" t="s">
        <v>286</v>
      </c>
      <c r="H1573" s="5">
        <f t="shared" si="58"/>
        <v>-31750</v>
      </c>
      <c r="I1573" s="21">
        <f t="shared" si="59"/>
        <v>2.2018348623853212</v>
      </c>
      <c r="K1573" s="2">
        <v>545</v>
      </c>
    </row>
    <row r="1574" spans="2:11" ht="12.75">
      <c r="B1574" s="63">
        <v>200</v>
      </c>
      <c r="C1574" s="1" t="s">
        <v>83</v>
      </c>
      <c r="D1574" s="1" t="s">
        <v>330</v>
      </c>
      <c r="E1574" s="1" t="s">
        <v>84</v>
      </c>
      <c r="F1574" s="26" t="s">
        <v>509</v>
      </c>
      <c r="G1574" s="26" t="s">
        <v>289</v>
      </c>
      <c r="H1574" s="5">
        <f t="shared" si="58"/>
        <v>-31950</v>
      </c>
      <c r="I1574" s="21">
        <f t="shared" si="59"/>
        <v>0.3669724770642202</v>
      </c>
      <c r="K1574" s="2">
        <v>545</v>
      </c>
    </row>
    <row r="1575" spans="2:11" ht="12.75">
      <c r="B1575" s="63">
        <v>1300</v>
      </c>
      <c r="C1575" s="1" t="s">
        <v>83</v>
      </c>
      <c r="D1575" s="1" t="s">
        <v>330</v>
      </c>
      <c r="E1575" s="1" t="s">
        <v>84</v>
      </c>
      <c r="F1575" s="26" t="s">
        <v>509</v>
      </c>
      <c r="G1575" s="26" t="s">
        <v>292</v>
      </c>
      <c r="H1575" s="5">
        <f t="shared" si="58"/>
        <v>-33250</v>
      </c>
      <c r="I1575" s="21">
        <f t="shared" si="59"/>
        <v>2.385321100917431</v>
      </c>
      <c r="K1575" s="2">
        <v>545</v>
      </c>
    </row>
    <row r="1576" spans="1:11" s="44" customFormat="1" ht="12.75">
      <c r="A1576" s="10"/>
      <c r="B1576" s="121">
        <f>SUM(B1550:B1575)</f>
        <v>33250</v>
      </c>
      <c r="C1576" s="10"/>
      <c r="D1576" s="10"/>
      <c r="E1576" s="10" t="s">
        <v>84</v>
      </c>
      <c r="F1576" s="17"/>
      <c r="G1576" s="17"/>
      <c r="H1576" s="40">
        <v>0</v>
      </c>
      <c r="I1576" s="43">
        <f t="shared" si="59"/>
        <v>61.00917431192661</v>
      </c>
      <c r="K1576" s="2">
        <v>545</v>
      </c>
    </row>
    <row r="1577" spans="2:11" ht="12.75">
      <c r="B1577" s="6"/>
      <c r="H1577" s="5">
        <f t="shared" si="58"/>
        <v>0</v>
      </c>
      <c r="I1577" s="21">
        <f t="shared" si="59"/>
        <v>0</v>
      </c>
      <c r="K1577" s="2">
        <v>545</v>
      </c>
    </row>
    <row r="1578" spans="2:11" ht="12.75">
      <c r="B1578" s="6"/>
      <c r="H1578" s="5">
        <f t="shared" si="58"/>
        <v>0</v>
      </c>
      <c r="I1578" s="21">
        <f t="shared" si="59"/>
        <v>0</v>
      </c>
      <c r="K1578" s="2">
        <v>545</v>
      </c>
    </row>
    <row r="1579" spans="2:11" ht="12.75">
      <c r="B1579" s="6"/>
      <c r="H1579" s="5">
        <f t="shared" si="58"/>
        <v>0</v>
      </c>
      <c r="I1579" s="21">
        <f t="shared" si="59"/>
        <v>0</v>
      </c>
      <c r="K1579" s="2">
        <v>545</v>
      </c>
    </row>
    <row r="1580" spans="2:11" ht="12.75">
      <c r="B1580" s="186">
        <v>675</v>
      </c>
      <c r="C1580" s="11" t="s">
        <v>46</v>
      </c>
      <c r="D1580" s="1" t="s">
        <v>330</v>
      </c>
      <c r="E1580" s="11" t="s">
        <v>330</v>
      </c>
      <c r="F1580" s="26" t="s">
        <v>511</v>
      </c>
      <c r="G1580" s="29" t="s">
        <v>86</v>
      </c>
      <c r="H1580" s="5">
        <f t="shared" si="58"/>
        <v>-675</v>
      </c>
      <c r="I1580" s="21">
        <f t="shared" si="59"/>
        <v>1.238532110091743</v>
      </c>
      <c r="K1580" s="2">
        <v>545</v>
      </c>
    </row>
    <row r="1581" spans="2:11" ht="12.75">
      <c r="B1581" s="186">
        <v>375</v>
      </c>
      <c r="C1581" s="11" t="s">
        <v>47</v>
      </c>
      <c r="D1581" s="1" t="s">
        <v>330</v>
      </c>
      <c r="E1581" s="11" t="s">
        <v>330</v>
      </c>
      <c r="F1581" s="26" t="s">
        <v>511</v>
      </c>
      <c r="G1581" s="29" t="s">
        <v>86</v>
      </c>
      <c r="H1581" s="5">
        <f t="shared" si="58"/>
        <v>-1050</v>
      </c>
      <c r="I1581" s="21">
        <f t="shared" si="59"/>
        <v>0.6880733944954128</v>
      </c>
      <c r="K1581" s="2">
        <v>545</v>
      </c>
    </row>
    <row r="1582" spans="2:11" ht="12.75">
      <c r="B1582" s="6">
        <v>450</v>
      </c>
      <c r="C1582" s="11" t="s">
        <v>586</v>
      </c>
      <c r="D1582" s="1" t="s">
        <v>330</v>
      </c>
      <c r="E1582" s="1" t="s">
        <v>330</v>
      </c>
      <c r="F1582" s="26" t="s">
        <v>511</v>
      </c>
      <c r="G1582" s="26" t="s">
        <v>86</v>
      </c>
      <c r="H1582" s="5">
        <f t="shared" si="58"/>
        <v>-1500</v>
      </c>
      <c r="I1582" s="21">
        <f t="shared" si="59"/>
        <v>0.8256880733944955</v>
      </c>
      <c r="K1582" s="2">
        <v>545</v>
      </c>
    </row>
    <row r="1583" spans="2:11" ht="12.75">
      <c r="B1583" s="6">
        <v>5000</v>
      </c>
      <c r="C1583" s="1" t="s">
        <v>48</v>
      </c>
      <c r="D1583" s="1" t="s">
        <v>330</v>
      </c>
      <c r="E1583" s="1" t="s">
        <v>330</v>
      </c>
      <c r="F1583" s="26" t="s">
        <v>525</v>
      </c>
      <c r="G1583" s="26" t="s">
        <v>106</v>
      </c>
      <c r="H1583" s="5">
        <f t="shared" si="58"/>
        <v>-6500</v>
      </c>
      <c r="I1583" s="21">
        <f t="shared" si="59"/>
        <v>9.174311926605505</v>
      </c>
      <c r="K1583" s="2">
        <v>545</v>
      </c>
    </row>
    <row r="1584" spans="2:11" ht="12.75">
      <c r="B1584" s="6">
        <v>2000</v>
      </c>
      <c r="C1584" s="1" t="s">
        <v>523</v>
      </c>
      <c r="D1584" s="1" t="s">
        <v>330</v>
      </c>
      <c r="E1584" s="1" t="s">
        <v>330</v>
      </c>
      <c r="F1584" s="26" t="s">
        <v>439</v>
      </c>
      <c r="G1584" s="26" t="s">
        <v>229</v>
      </c>
      <c r="H1584" s="5">
        <f t="shared" si="58"/>
        <v>-8500</v>
      </c>
      <c r="I1584" s="21">
        <f t="shared" si="59"/>
        <v>3.669724770642202</v>
      </c>
      <c r="K1584" s="2">
        <v>545</v>
      </c>
    </row>
    <row r="1585" spans="2:11" ht="12.75">
      <c r="B1585" s="6">
        <v>1000</v>
      </c>
      <c r="C1585" s="1" t="s">
        <v>49</v>
      </c>
      <c r="D1585" s="1" t="s">
        <v>330</v>
      </c>
      <c r="E1585" s="1" t="s">
        <v>330</v>
      </c>
      <c r="F1585" s="26" t="s">
        <v>516</v>
      </c>
      <c r="G1585" s="26" t="s">
        <v>152</v>
      </c>
      <c r="H1585" s="5">
        <f t="shared" si="58"/>
        <v>-9500</v>
      </c>
      <c r="I1585" s="21">
        <f t="shared" si="59"/>
        <v>1.834862385321101</v>
      </c>
      <c r="K1585" s="2">
        <v>545</v>
      </c>
    </row>
    <row r="1586" spans="2:11" ht="12.75">
      <c r="B1586" s="6">
        <v>1500</v>
      </c>
      <c r="C1586" s="1" t="s">
        <v>50</v>
      </c>
      <c r="D1586" s="1" t="s">
        <v>330</v>
      </c>
      <c r="E1586" s="1" t="s">
        <v>330</v>
      </c>
      <c r="F1586" s="26" t="s">
        <v>440</v>
      </c>
      <c r="G1586" s="26" t="s">
        <v>152</v>
      </c>
      <c r="H1586" s="5">
        <f t="shared" si="58"/>
        <v>-11000</v>
      </c>
      <c r="I1586" s="21">
        <f t="shared" si="59"/>
        <v>2.7522935779816513</v>
      </c>
      <c r="K1586" s="2">
        <v>545</v>
      </c>
    </row>
    <row r="1587" spans="2:11" ht="12.75">
      <c r="B1587" s="6">
        <v>10000</v>
      </c>
      <c r="C1587" s="1" t="s">
        <v>573</v>
      </c>
      <c r="D1587" s="11" t="s">
        <v>330</v>
      </c>
      <c r="E1587" s="11" t="s">
        <v>51</v>
      </c>
      <c r="F1587" s="26" t="s">
        <v>52</v>
      </c>
      <c r="G1587" s="26" t="s">
        <v>154</v>
      </c>
      <c r="H1587" s="5">
        <f t="shared" si="58"/>
        <v>-21000</v>
      </c>
      <c r="I1587" s="21">
        <f t="shared" si="59"/>
        <v>18.34862385321101</v>
      </c>
      <c r="K1587" s="2">
        <v>545</v>
      </c>
    </row>
    <row r="1588" spans="2:11" ht="12.75">
      <c r="B1588" s="6">
        <v>1100</v>
      </c>
      <c r="C1588" s="1" t="s">
        <v>458</v>
      </c>
      <c r="D1588" s="1" t="s">
        <v>330</v>
      </c>
      <c r="E1588" s="1" t="s">
        <v>330</v>
      </c>
      <c r="F1588" s="26" t="s">
        <v>518</v>
      </c>
      <c r="G1588" s="26" t="s">
        <v>178</v>
      </c>
      <c r="H1588" s="5">
        <f t="shared" si="58"/>
        <v>-22100</v>
      </c>
      <c r="I1588" s="21">
        <f t="shared" si="59"/>
        <v>2.018348623853211</v>
      </c>
      <c r="K1588" s="2">
        <v>545</v>
      </c>
    </row>
    <row r="1589" spans="2:11" ht="12.75">
      <c r="B1589" s="6">
        <v>2500</v>
      </c>
      <c r="C1589" s="1" t="s">
        <v>515</v>
      </c>
      <c r="D1589" s="1" t="s">
        <v>330</v>
      </c>
      <c r="E1589" s="1" t="s">
        <v>330</v>
      </c>
      <c r="F1589" s="26" t="s">
        <v>590</v>
      </c>
      <c r="G1589" s="26" t="s">
        <v>178</v>
      </c>
      <c r="H1589" s="5">
        <f t="shared" si="58"/>
        <v>-24600</v>
      </c>
      <c r="I1589" s="21">
        <f t="shared" si="59"/>
        <v>4.587155963302752</v>
      </c>
      <c r="K1589" s="2">
        <v>545</v>
      </c>
    </row>
    <row r="1590" spans="2:11" ht="12.75">
      <c r="B1590" s="6">
        <v>1100</v>
      </c>
      <c r="C1590" s="1" t="s">
        <v>53</v>
      </c>
      <c r="D1590" s="1" t="s">
        <v>330</v>
      </c>
      <c r="E1590" s="1" t="s">
        <v>330</v>
      </c>
      <c r="F1590" s="26" t="s">
        <v>54</v>
      </c>
      <c r="G1590" s="26" t="s">
        <v>178</v>
      </c>
      <c r="H1590" s="5">
        <f t="shared" si="58"/>
        <v>-25700</v>
      </c>
      <c r="I1590" s="21">
        <f t="shared" si="59"/>
        <v>2.018348623853211</v>
      </c>
      <c r="K1590" s="2">
        <v>545</v>
      </c>
    </row>
    <row r="1591" spans="2:11" ht="12.75">
      <c r="B1591" s="6">
        <v>1000</v>
      </c>
      <c r="C1591" s="1" t="s">
        <v>55</v>
      </c>
      <c r="D1591" s="1" t="s">
        <v>330</v>
      </c>
      <c r="E1591" s="1" t="s">
        <v>330</v>
      </c>
      <c r="F1591" s="29" t="s">
        <v>519</v>
      </c>
      <c r="G1591" s="26" t="s">
        <v>179</v>
      </c>
      <c r="H1591" s="5">
        <f>H1590-B1591</f>
        <v>-26700</v>
      </c>
      <c r="I1591" s="21">
        <f t="shared" si="59"/>
        <v>1.834862385321101</v>
      </c>
      <c r="K1591" s="2">
        <v>545</v>
      </c>
    </row>
    <row r="1592" spans="2:11" ht="12.75">
      <c r="B1592" s="6">
        <v>1000</v>
      </c>
      <c r="C1592" s="1" t="s">
        <v>55</v>
      </c>
      <c r="D1592" s="1" t="s">
        <v>330</v>
      </c>
      <c r="E1592" s="1" t="s">
        <v>330</v>
      </c>
      <c r="F1592" s="26" t="s">
        <v>519</v>
      </c>
      <c r="G1592" s="26" t="s">
        <v>179</v>
      </c>
      <c r="H1592" s="5">
        <f aca="true" t="shared" si="60" ref="H1592:H1650">H1591-B1592</f>
        <v>-27700</v>
      </c>
      <c r="I1592" s="21">
        <f t="shared" si="59"/>
        <v>1.834862385321101</v>
      </c>
      <c r="K1592" s="2">
        <v>545</v>
      </c>
    </row>
    <row r="1593" spans="2:11" ht="12.75">
      <c r="B1593" s="6">
        <v>500</v>
      </c>
      <c r="C1593" s="1" t="s">
        <v>56</v>
      </c>
      <c r="D1593" s="1" t="s">
        <v>330</v>
      </c>
      <c r="E1593" s="1" t="s">
        <v>330</v>
      </c>
      <c r="F1593" s="26" t="s">
        <v>519</v>
      </c>
      <c r="G1593" s="26" t="s">
        <v>179</v>
      </c>
      <c r="H1593" s="5">
        <f t="shared" si="60"/>
        <v>-28200</v>
      </c>
      <c r="I1593" s="21">
        <f t="shared" si="59"/>
        <v>0.9174311926605505</v>
      </c>
      <c r="K1593" s="2">
        <v>545</v>
      </c>
    </row>
    <row r="1594" spans="2:11" ht="12.75">
      <c r="B1594" s="6">
        <v>500</v>
      </c>
      <c r="C1594" s="1" t="s">
        <v>56</v>
      </c>
      <c r="D1594" s="1" t="s">
        <v>330</v>
      </c>
      <c r="E1594" s="1" t="s">
        <v>330</v>
      </c>
      <c r="F1594" s="26" t="s">
        <v>519</v>
      </c>
      <c r="G1594" s="26" t="s">
        <v>179</v>
      </c>
      <c r="H1594" s="5">
        <f t="shared" si="60"/>
        <v>-28700</v>
      </c>
      <c r="I1594" s="21">
        <f t="shared" si="59"/>
        <v>0.9174311926605505</v>
      </c>
      <c r="K1594" s="2">
        <v>545</v>
      </c>
    </row>
    <row r="1595" spans="2:11" ht="12.75">
      <c r="B1595" s="6">
        <v>2000</v>
      </c>
      <c r="C1595" s="1" t="s">
        <v>57</v>
      </c>
      <c r="D1595" s="1" t="s">
        <v>330</v>
      </c>
      <c r="E1595" s="1" t="s">
        <v>330</v>
      </c>
      <c r="F1595" s="26" t="s">
        <v>519</v>
      </c>
      <c r="G1595" s="26" t="s">
        <v>179</v>
      </c>
      <c r="H1595" s="5">
        <f t="shared" si="60"/>
        <v>-30700</v>
      </c>
      <c r="I1595" s="21">
        <f t="shared" si="59"/>
        <v>3.669724770642202</v>
      </c>
      <c r="K1595" s="2">
        <v>545</v>
      </c>
    </row>
    <row r="1596" spans="2:11" ht="12.75">
      <c r="B1596" s="6">
        <v>2500</v>
      </c>
      <c r="C1596" s="1" t="s">
        <v>58</v>
      </c>
      <c r="D1596" s="1" t="s">
        <v>330</v>
      </c>
      <c r="E1596" s="1" t="s">
        <v>330</v>
      </c>
      <c r="F1596" s="26" t="s">
        <v>519</v>
      </c>
      <c r="G1596" s="26" t="s">
        <v>179</v>
      </c>
      <c r="H1596" s="5">
        <f t="shared" si="60"/>
        <v>-33200</v>
      </c>
      <c r="I1596" s="21">
        <f t="shared" si="59"/>
        <v>4.587155963302752</v>
      </c>
      <c r="K1596" s="2">
        <v>545</v>
      </c>
    </row>
    <row r="1597" spans="2:11" ht="12.75">
      <c r="B1597" s="6">
        <v>1000</v>
      </c>
      <c r="C1597" s="1" t="s">
        <v>589</v>
      </c>
      <c r="D1597" s="1" t="s">
        <v>330</v>
      </c>
      <c r="E1597" s="1" t="s">
        <v>330</v>
      </c>
      <c r="F1597" s="26" t="s">
        <v>438</v>
      </c>
      <c r="G1597" s="26" t="s">
        <v>189</v>
      </c>
      <c r="H1597" s="5">
        <f t="shared" si="60"/>
        <v>-34200</v>
      </c>
      <c r="I1597" s="21">
        <f t="shared" si="59"/>
        <v>1.834862385321101</v>
      </c>
      <c r="K1597" s="2">
        <v>545</v>
      </c>
    </row>
    <row r="1598" spans="2:11" ht="12.75">
      <c r="B1598" s="6">
        <v>850</v>
      </c>
      <c r="C1598" s="1" t="s">
        <v>59</v>
      </c>
      <c r="D1598" s="1" t="s">
        <v>330</v>
      </c>
      <c r="E1598" s="1" t="s">
        <v>330</v>
      </c>
      <c r="F1598" s="26" t="s">
        <v>438</v>
      </c>
      <c r="G1598" s="26" t="s">
        <v>189</v>
      </c>
      <c r="H1598" s="5">
        <f t="shared" si="60"/>
        <v>-35050</v>
      </c>
      <c r="I1598" s="21">
        <f t="shared" si="59"/>
        <v>1.5596330275229358</v>
      </c>
      <c r="K1598" s="2">
        <v>545</v>
      </c>
    </row>
    <row r="1599" spans="2:11" ht="12.75">
      <c r="B1599" s="6">
        <v>2000</v>
      </c>
      <c r="C1599" s="1" t="s">
        <v>60</v>
      </c>
      <c r="D1599" s="1" t="s">
        <v>330</v>
      </c>
      <c r="E1599" s="1" t="s">
        <v>330</v>
      </c>
      <c r="F1599" s="26" t="s">
        <v>438</v>
      </c>
      <c r="G1599" s="26" t="s">
        <v>189</v>
      </c>
      <c r="H1599" s="5">
        <f t="shared" si="60"/>
        <v>-37050</v>
      </c>
      <c r="I1599" s="21">
        <f t="shared" si="59"/>
        <v>3.669724770642202</v>
      </c>
      <c r="K1599" s="2">
        <v>545</v>
      </c>
    </row>
    <row r="1600" spans="2:11" ht="12.75">
      <c r="B1600" s="6">
        <v>900</v>
      </c>
      <c r="C1600" s="1" t="s">
        <v>61</v>
      </c>
      <c r="D1600" s="1" t="s">
        <v>330</v>
      </c>
      <c r="E1600" s="1" t="s">
        <v>330</v>
      </c>
      <c r="F1600" s="26" t="s">
        <v>522</v>
      </c>
      <c r="G1600" s="26" t="s">
        <v>197</v>
      </c>
      <c r="H1600" s="5">
        <f t="shared" si="60"/>
        <v>-37950</v>
      </c>
      <c r="I1600" s="21">
        <f t="shared" si="59"/>
        <v>1.651376146788991</v>
      </c>
      <c r="K1600" s="2">
        <v>545</v>
      </c>
    </row>
    <row r="1601" spans="2:11" ht="12.75">
      <c r="B1601" s="6">
        <v>14000</v>
      </c>
      <c r="C1601" s="1" t="s">
        <v>62</v>
      </c>
      <c r="D1601" s="1" t="s">
        <v>330</v>
      </c>
      <c r="E1601" s="1" t="s">
        <v>330</v>
      </c>
      <c r="F1601" s="26" t="s">
        <v>436</v>
      </c>
      <c r="G1601" s="26" t="s">
        <v>286</v>
      </c>
      <c r="H1601" s="5">
        <f t="shared" si="60"/>
        <v>-51950</v>
      </c>
      <c r="I1601" s="21">
        <f t="shared" si="59"/>
        <v>25.68807339449541</v>
      </c>
      <c r="K1601" s="2">
        <v>545</v>
      </c>
    </row>
    <row r="1602" spans="2:11" ht="12.75">
      <c r="B1602" s="6">
        <v>2500</v>
      </c>
      <c r="C1602" s="1" t="s">
        <v>515</v>
      </c>
      <c r="D1602" s="1" t="s">
        <v>330</v>
      </c>
      <c r="E1602" s="1" t="s">
        <v>330</v>
      </c>
      <c r="F1602" s="26" t="s">
        <v>526</v>
      </c>
      <c r="G1602" s="26" t="s">
        <v>292</v>
      </c>
      <c r="H1602" s="5">
        <f t="shared" si="60"/>
        <v>-54450</v>
      </c>
      <c r="I1602" s="21">
        <f t="shared" si="59"/>
        <v>4.587155963302752</v>
      </c>
      <c r="K1602" s="2">
        <v>545</v>
      </c>
    </row>
    <row r="1603" spans="1:11" s="44" customFormat="1" ht="12.75">
      <c r="A1603" s="10"/>
      <c r="B1603" s="189">
        <f>SUM(B1580:B1602)</f>
        <v>54450</v>
      </c>
      <c r="C1603" s="10"/>
      <c r="D1603" s="10"/>
      <c r="E1603" s="10"/>
      <c r="F1603" s="17"/>
      <c r="G1603" s="17"/>
      <c r="H1603" s="40">
        <v>0</v>
      </c>
      <c r="I1603" s="43">
        <f t="shared" si="59"/>
        <v>99.90825688073394</v>
      </c>
      <c r="K1603" s="2">
        <v>545</v>
      </c>
    </row>
    <row r="1604" spans="2:11" ht="12.75">
      <c r="B1604" s="6"/>
      <c r="H1604" s="5">
        <f t="shared" si="60"/>
        <v>0</v>
      </c>
      <c r="I1604" s="21">
        <f t="shared" si="59"/>
        <v>0</v>
      </c>
      <c r="K1604" s="2">
        <v>545</v>
      </c>
    </row>
    <row r="1605" spans="2:11" ht="12.75">
      <c r="B1605" s="277"/>
      <c r="H1605" s="5">
        <f t="shared" si="60"/>
        <v>0</v>
      </c>
      <c r="I1605" s="21">
        <f t="shared" si="59"/>
        <v>0</v>
      </c>
      <c r="K1605" s="2">
        <v>545</v>
      </c>
    </row>
    <row r="1606" spans="2:11" ht="12.75">
      <c r="B1606" s="6"/>
      <c r="H1606" s="5">
        <f t="shared" si="60"/>
        <v>0</v>
      </c>
      <c r="I1606" s="21">
        <f t="shared" si="59"/>
        <v>0</v>
      </c>
      <c r="K1606" s="2">
        <v>545</v>
      </c>
    </row>
    <row r="1607" spans="2:11" ht="12.75">
      <c r="B1607" s="6">
        <v>4000</v>
      </c>
      <c r="C1607" s="1" t="s">
        <v>559</v>
      </c>
      <c r="D1607" s="1" t="s">
        <v>330</v>
      </c>
      <c r="E1607" s="1" t="s">
        <v>524</v>
      </c>
      <c r="F1607" s="26" t="s">
        <v>510</v>
      </c>
      <c r="G1607" s="30" t="s">
        <v>82</v>
      </c>
      <c r="H1607" s="5">
        <f t="shared" si="60"/>
        <v>-4000</v>
      </c>
      <c r="I1607" s="21">
        <f t="shared" si="59"/>
        <v>7.339449541284404</v>
      </c>
      <c r="K1607" s="2">
        <v>545</v>
      </c>
    </row>
    <row r="1608" spans="2:11" ht="12.75">
      <c r="B1608" s="6">
        <v>4000</v>
      </c>
      <c r="C1608" s="1" t="s">
        <v>559</v>
      </c>
      <c r="D1608" s="1" t="s">
        <v>330</v>
      </c>
      <c r="E1608" s="1" t="s">
        <v>524</v>
      </c>
      <c r="F1608" s="26" t="s">
        <v>512</v>
      </c>
      <c r="G1608" s="26" t="s">
        <v>86</v>
      </c>
      <c r="H1608" s="5">
        <f t="shared" si="60"/>
        <v>-8000</v>
      </c>
      <c r="I1608" s="21">
        <f t="shared" si="59"/>
        <v>7.339449541284404</v>
      </c>
      <c r="K1608" s="2">
        <v>545</v>
      </c>
    </row>
    <row r="1609" spans="2:11" ht="12.75">
      <c r="B1609" s="6">
        <v>1200</v>
      </c>
      <c r="C1609" s="1" t="s">
        <v>559</v>
      </c>
      <c r="D1609" s="1" t="s">
        <v>330</v>
      </c>
      <c r="E1609" s="1" t="s">
        <v>524</v>
      </c>
      <c r="F1609" s="26" t="s">
        <v>63</v>
      </c>
      <c r="G1609" s="26" t="s">
        <v>103</v>
      </c>
      <c r="H1609" s="5">
        <f t="shared" si="60"/>
        <v>-9200</v>
      </c>
      <c r="I1609" s="21">
        <f t="shared" si="59"/>
        <v>2.2018348623853212</v>
      </c>
      <c r="K1609" s="2">
        <v>545</v>
      </c>
    </row>
    <row r="1610" spans="2:11" ht="12.75">
      <c r="B1610" s="6">
        <v>1000</v>
      </c>
      <c r="C1610" s="1" t="s">
        <v>559</v>
      </c>
      <c r="D1610" s="1" t="s">
        <v>330</v>
      </c>
      <c r="E1610" s="1" t="s">
        <v>524</v>
      </c>
      <c r="F1610" s="26" t="s">
        <v>513</v>
      </c>
      <c r="G1610" s="26" t="s">
        <v>98</v>
      </c>
      <c r="H1610" s="5">
        <f t="shared" si="60"/>
        <v>-10200</v>
      </c>
      <c r="I1610" s="21">
        <f t="shared" si="59"/>
        <v>1.834862385321101</v>
      </c>
      <c r="K1610" s="2">
        <v>545</v>
      </c>
    </row>
    <row r="1611" spans="2:11" ht="12.75">
      <c r="B1611" s="6">
        <v>2800</v>
      </c>
      <c r="C1611" s="1" t="s">
        <v>559</v>
      </c>
      <c r="D1611" s="1" t="s">
        <v>330</v>
      </c>
      <c r="E1611" s="1" t="s">
        <v>524</v>
      </c>
      <c r="F1611" s="26" t="s">
        <v>514</v>
      </c>
      <c r="G1611" s="26" t="s">
        <v>96</v>
      </c>
      <c r="H1611" s="5">
        <f t="shared" si="60"/>
        <v>-13000</v>
      </c>
      <c r="I1611" s="21">
        <f t="shared" si="59"/>
        <v>5.137614678899083</v>
      </c>
      <c r="K1611" s="2">
        <v>545</v>
      </c>
    </row>
    <row r="1612" spans="2:11" ht="12.75">
      <c r="B1612" s="6">
        <v>2500</v>
      </c>
      <c r="C1612" s="1" t="s">
        <v>559</v>
      </c>
      <c r="D1612" s="1" t="s">
        <v>330</v>
      </c>
      <c r="E1612" s="1" t="s">
        <v>524</v>
      </c>
      <c r="F1612" s="26" t="s">
        <v>487</v>
      </c>
      <c r="G1612" s="26" t="s">
        <v>237</v>
      </c>
      <c r="H1612" s="5">
        <f t="shared" si="60"/>
        <v>-15500</v>
      </c>
      <c r="I1612" s="21">
        <f t="shared" si="59"/>
        <v>4.587155963302752</v>
      </c>
      <c r="K1612" s="2">
        <v>545</v>
      </c>
    </row>
    <row r="1613" spans="2:11" ht="12.75">
      <c r="B1613" s="6">
        <v>2500</v>
      </c>
      <c r="C1613" s="1" t="s">
        <v>559</v>
      </c>
      <c r="D1613" s="1" t="s">
        <v>330</v>
      </c>
      <c r="E1613" s="1" t="s">
        <v>524</v>
      </c>
      <c r="F1613" s="26" t="s">
        <v>532</v>
      </c>
      <c r="G1613" s="26" t="s">
        <v>156</v>
      </c>
      <c r="H1613" s="5">
        <f t="shared" si="60"/>
        <v>-18000</v>
      </c>
      <c r="I1613" s="21">
        <f t="shared" si="59"/>
        <v>4.587155963302752</v>
      </c>
      <c r="K1613" s="2">
        <v>545</v>
      </c>
    </row>
    <row r="1614" spans="2:11" ht="12.75">
      <c r="B1614" s="6">
        <v>2000</v>
      </c>
      <c r="C1614" s="1" t="s">
        <v>559</v>
      </c>
      <c r="D1614" s="1" t="s">
        <v>330</v>
      </c>
      <c r="E1614" s="1" t="s">
        <v>524</v>
      </c>
      <c r="F1614" s="26" t="s">
        <v>517</v>
      </c>
      <c r="G1614" s="26" t="s">
        <v>156</v>
      </c>
      <c r="H1614" s="5">
        <f t="shared" si="60"/>
        <v>-20000</v>
      </c>
      <c r="I1614" s="21">
        <f t="shared" si="59"/>
        <v>3.669724770642202</v>
      </c>
      <c r="K1614" s="2">
        <v>545</v>
      </c>
    </row>
    <row r="1615" spans="2:11" ht="12.75">
      <c r="B1615" s="6">
        <v>3000</v>
      </c>
      <c r="C1615" s="1" t="s">
        <v>559</v>
      </c>
      <c r="D1615" s="1" t="s">
        <v>330</v>
      </c>
      <c r="E1615" s="1" t="s">
        <v>524</v>
      </c>
      <c r="F1615" s="26" t="s">
        <v>587</v>
      </c>
      <c r="G1615" s="26" t="s">
        <v>178</v>
      </c>
      <c r="H1615" s="5">
        <f t="shared" si="60"/>
        <v>-23000</v>
      </c>
      <c r="I1615" s="21">
        <f t="shared" si="59"/>
        <v>5.504587155963303</v>
      </c>
      <c r="K1615" s="2">
        <v>545</v>
      </c>
    </row>
    <row r="1616" spans="2:11" ht="12.75">
      <c r="B1616" s="6">
        <v>2800</v>
      </c>
      <c r="C1616" s="1" t="s">
        <v>559</v>
      </c>
      <c r="D1616" s="1" t="s">
        <v>330</v>
      </c>
      <c r="E1616" s="1" t="s">
        <v>524</v>
      </c>
      <c r="F1616" s="26" t="s">
        <v>588</v>
      </c>
      <c r="G1616" s="26" t="s">
        <v>179</v>
      </c>
      <c r="H1616" s="5">
        <f t="shared" si="60"/>
        <v>-25800</v>
      </c>
      <c r="I1616" s="21">
        <f t="shared" si="59"/>
        <v>5.137614678899083</v>
      </c>
      <c r="K1616" s="2">
        <v>545</v>
      </c>
    </row>
    <row r="1617" spans="2:11" ht="12.75">
      <c r="B1617" s="6">
        <v>4500</v>
      </c>
      <c r="C1617" s="1" t="s">
        <v>559</v>
      </c>
      <c r="D1617" s="1" t="s">
        <v>330</v>
      </c>
      <c r="E1617" s="1" t="s">
        <v>524</v>
      </c>
      <c r="F1617" s="26" t="s">
        <v>520</v>
      </c>
      <c r="G1617" s="26" t="s">
        <v>189</v>
      </c>
      <c r="H1617" s="5">
        <f t="shared" si="60"/>
        <v>-30300</v>
      </c>
      <c r="I1617" s="21">
        <f t="shared" si="59"/>
        <v>8.256880733944953</v>
      </c>
      <c r="K1617" s="2">
        <v>545</v>
      </c>
    </row>
    <row r="1618" spans="2:11" ht="12.75">
      <c r="B1618" s="6">
        <v>2500</v>
      </c>
      <c r="C1618" s="1" t="s">
        <v>559</v>
      </c>
      <c r="D1618" s="1" t="s">
        <v>330</v>
      </c>
      <c r="E1618" s="1" t="s">
        <v>524</v>
      </c>
      <c r="F1618" s="26" t="s">
        <v>507</v>
      </c>
      <c r="G1618" s="26" t="s">
        <v>189</v>
      </c>
      <c r="H1618" s="5">
        <f t="shared" si="60"/>
        <v>-32800</v>
      </c>
      <c r="I1618" s="21">
        <f t="shared" si="59"/>
        <v>4.587155963302752</v>
      </c>
      <c r="K1618" s="2">
        <v>545</v>
      </c>
    </row>
    <row r="1619" spans="2:11" ht="12.75">
      <c r="B1619" s="6">
        <v>4000</v>
      </c>
      <c r="C1619" s="1" t="s">
        <v>559</v>
      </c>
      <c r="D1619" s="1" t="s">
        <v>330</v>
      </c>
      <c r="E1619" s="1" t="s">
        <v>524</v>
      </c>
      <c r="F1619" s="26" t="s">
        <v>508</v>
      </c>
      <c r="G1619" s="26" t="s">
        <v>192</v>
      </c>
      <c r="H1619" s="5">
        <f t="shared" si="60"/>
        <v>-36800</v>
      </c>
      <c r="I1619" s="21">
        <f t="shared" si="59"/>
        <v>7.339449541284404</v>
      </c>
      <c r="K1619" s="2">
        <v>545</v>
      </c>
    </row>
    <row r="1620" spans="2:11" ht="12.75">
      <c r="B1620" s="6">
        <v>2500</v>
      </c>
      <c r="C1620" s="1" t="s">
        <v>559</v>
      </c>
      <c r="D1620" s="1" t="s">
        <v>330</v>
      </c>
      <c r="E1620" s="1" t="s">
        <v>524</v>
      </c>
      <c r="F1620" s="26" t="s">
        <v>521</v>
      </c>
      <c r="G1620" s="26" t="s">
        <v>194</v>
      </c>
      <c r="H1620" s="5">
        <f t="shared" si="60"/>
        <v>-39300</v>
      </c>
      <c r="I1620" s="21">
        <f aca="true" t="shared" si="61" ref="I1620:I1650">+B1620/K1620</f>
        <v>4.587155963302752</v>
      </c>
      <c r="K1620" s="2">
        <v>545</v>
      </c>
    </row>
    <row r="1621" spans="2:11" ht="12.75">
      <c r="B1621" s="6">
        <v>2500</v>
      </c>
      <c r="C1621" s="1" t="s">
        <v>559</v>
      </c>
      <c r="D1621" s="1" t="s">
        <v>330</v>
      </c>
      <c r="E1621" s="1" t="s">
        <v>524</v>
      </c>
      <c r="F1621" s="26" t="s">
        <v>64</v>
      </c>
      <c r="G1621" s="26" t="s">
        <v>282</v>
      </c>
      <c r="H1621" s="5">
        <f t="shared" si="60"/>
        <v>-41800</v>
      </c>
      <c r="I1621" s="21">
        <f t="shared" si="61"/>
        <v>4.587155963302752</v>
      </c>
      <c r="K1621" s="2">
        <v>545</v>
      </c>
    </row>
    <row r="1622" spans="2:11" ht="12.75">
      <c r="B1622" s="6">
        <v>2500</v>
      </c>
      <c r="C1622" s="1" t="s">
        <v>559</v>
      </c>
      <c r="D1622" s="11" t="s">
        <v>330</v>
      </c>
      <c r="E1622" s="33" t="s">
        <v>524</v>
      </c>
      <c r="F1622" s="29" t="s">
        <v>887</v>
      </c>
      <c r="G1622" s="26" t="s">
        <v>154</v>
      </c>
      <c r="H1622" s="5">
        <f t="shared" si="60"/>
        <v>-44300</v>
      </c>
      <c r="I1622" s="21">
        <f t="shared" si="61"/>
        <v>4.587155963302752</v>
      </c>
      <c r="K1622" s="2">
        <v>545</v>
      </c>
    </row>
    <row r="1623" spans="1:11" s="44" customFormat="1" ht="12.75">
      <c r="A1623" s="10"/>
      <c r="B1623" s="189">
        <f>SUM(B1607:B1622)</f>
        <v>44300</v>
      </c>
      <c r="C1623" s="10"/>
      <c r="D1623" s="10"/>
      <c r="E1623" s="10" t="s">
        <v>524</v>
      </c>
      <c r="F1623" s="17"/>
      <c r="G1623" s="17"/>
      <c r="H1623" s="40">
        <v>0</v>
      </c>
      <c r="I1623" s="43">
        <f t="shared" si="61"/>
        <v>81.28440366972477</v>
      </c>
      <c r="K1623" s="2">
        <v>545</v>
      </c>
    </row>
    <row r="1624" spans="2:11" ht="12.75">
      <c r="B1624" s="6"/>
      <c r="H1624" s="5">
        <f>H1623-B1624</f>
        <v>0</v>
      </c>
      <c r="I1624" s="21">
        <f t="shared" si="61"/>
        <v>0</v>
      </c>
      <c r="K1624" s="2">
        <v>545</v>
      </c>
    </row>
    <row r="1625" spans="2:11" ht="12.75">
      <c r="B1625" s="6"/>
      <c r="H1625" s="5">
        <f>H1624-B1625</f>
        <v>0</v>
      </c>
      <c r="I1625" s="21">
        <f t="shared" si="61"/>
        <v>0</v>
      </c>
      <c r="K1625" s="2">
        <v>545</v>
      </c>
    </row>
    <row r="1626" spans="2:11" ht="12.75">
      <c r="B1626" s="6">
        <v>8800</v>
      </c>
      <c r="C1626" s="1" t="s">
        <v>533</v>
      </c>
      <c r="D1626" s="1" t="s">
        <v>330</v>
      </c>
      <c r="E1626" s="1" t="s">
        <v>534</v>
      </c>
      <c r="F1626" s="126" t="s">
        <v>364</v>
      </c>
      <c r="G1626" s="26" t="s">
        <v>292</v>
      </c>
      <c r="H1626" s="5">
        <f>H1625-B1626</f>
        <v>-8800</v>
      </c>
      <c r="I1626" s="21">
        <v>5.818181818181818</v>
      </c>
      <c r="K1626" s="2">
        <v>545</v>
      </c>
    </row>
    <row r="1627" spans="2:11" ht="12.75">
      <c r="B1627" s="6">
        <v>19677</v>
      </c>
      <c r="C1627" s="1" t="s">
        <v>533</v>
      </c>
      <c r="D1627" s="1" t="s">
        <v>330</v>
      </c>
      <c r="E1627" s="1" t="s">
        <v>535</v>
      </c>
      <c r="F1627" s="126" t="s">
        <v>364</v>
      </c>
      <c r="G1627" s="26" t="s">
        <v>292</v>
      </c>
      <c r="H1627" s="5">
        <f>H1626-B1627</f>
        <v>-28477</v>
      </c>
      <c r="I1627" s="21">
        <v>1.0836363636363637</v>
      </c>
      <c r="K1627" s="2">
        <v>545</v>
      </c>
    </row>
    <row r="1628" spans="1:11" ht="12.75">
      <c r="A1628" s="10"/>
      <c r="B1628" s="189">
        <f>SUM(B1626:B1627)</f>
        <v>28477</v>
      </c>
      <c r="C1628" s="10" t="s">
        <v>533</v>
      </c>
      <c r="D1628" s="10"/>
      <c r="E1628" s="10"/>
      <c r="F1628" s="17"/>
      <c r="G1628" s="17"/>
      <c r="H1628" s="40"/>
      <c r="I1628" s="43">
        <v>6.901818181818181</v>
      </c>
      <c r="J1628" s="44"/>
      <c r="K1628" s="2">
        <v>545</v>
      </c>
    </row>
    <row r="1629" spans="2:11" ht="12.75">
      <c r="B1629" s="6"/>
      <c r="I1629" s="21"/>
      <c r="K1629" s="2">
        <v>545</v>
      </c>
    </row>
    <row r="1630" spans="2:11" ht="12.75">
      <c r="B1630" s="6"/>
      <c r="H1630" s="5">
        <f>H1625-B1630</f>
        <v>0</v>
      </c>
      <c r="I1630" s="21">
        <f t="shared" si="61"/>
        <v>0</v>
      </c>
      <c r="K1630" s="2">
        <v>545</v>
      </c>
    </row>
    <row r="1631" spans="2:11" ht="12.75">
      <c r="B1631" s="6">
        <v>3200</v>
      </c>
      <c r="C1631" s="1" t="s">
        <v>527</v>
      </c>
      <c r="D1631" s="1" t="s">
        <v>330</v>
      </c>
      <c r="E1631" s="11" t="s">
        <v>528</v>
      </c>
      <c r="F1631" s="46" t="s">
        <v>529</v>
      </c>
      <c r="G1631" s="26" t="s">
        <v>106</v>
      </c>
      <c r="H1631" s="5">
        <f t="shared" si="60"/>
        <v>-3200</v>
      </c>
      <c r="I1631" s="21">
        <f t="shared" si="61"/>
        <v>5.871559633027523</v>
      </c>
      <c r="K1631" s="2">
        <v>545</v>
      </c>
    </row>
    <row r="1632" spans="2:11" ht="12.75">
      <c r="B1632" s="6">
        <v>47950</v>
      </c>
      <c r="C1632" s="1" t="s">
        <v>530</v>
      </c>
      <c r="D1632" s="1" t="s">
        <v>330</v>
      </c>
      <c r="E1632" s="1" t="s">
        <v>528</v>
      </c>
      <c r="F1632" s="46" t="s">
        <v>529</v>
      </c>
      <c r="G1632" s="26" t="s">
        <v>152</v>
      </c>
      <c r="H1632" s="5">
        <f t="shared" si="60"/>
        <v>-51150</v>
      </c>
      <c r="I1632" s="21">
        <f t="shared" si="61"/>
        <v>87.98165137614679</v>
      </c>
      <c r="K1632" s="2">
        <v>545</v>
      </c>
    </row>
    <row r="1633" spans="2:11" ht="12.75">
      <c r="B1633" s="186">
        <v>125000</v>
      </c>
      <c r="C1633" s="11" t="s">
        <v>531</v>
      </c>
      <c r="D1633" s="11" t="s">
        <v>330</v>
      </c>
      <c r="E1633" s="11" t="s">
        <v>528</v>
      </c>
      <c r="F1633" s="29" t="s">
        <v>502</v>
      </c>
      <c r="G1633" s="29" t="s">
        <v>82</v>
      </c>
      <c r="H1633" s="5">
        <f t="shared" si="60"/>
        <v>-176150</v>
      </c>
      <c r="I1633" s="21">
        <f t="shared" si="61"/>
        <v>229.3577981651376</v>
      </c>
      <c r="K1633" s="2">
        <v>545</v>
      </c>
    </row>
    <row r="1634" spans="1:11" s="44" customFormat="1" ht="12.75">
      <c r="A1634" s="10"/>
      <c r="B1634" s="189">
        <f>SUM(B1631:B1633)</f>
        <v>176150</v>
      </c>
      <c r="C1634" s="10"/>
      <c r="D1634" s="10"/>
      <c r="E1634" s="10" t="s">
        <v>528</v>
      </c>
      <c r="F1634" s="17"/>
      <c r="G1634" s="17"/>
      <c r="H1634" s="40">
        <v>0</v>
      </c>
      <c r="I1634" s="43">
        <f t="shared" si="61"/>
        <v>323.2110091743119</v>
      </c>
      <c r="K1634" s="2">
        <v>545</v>
      </c>
    </row>
    <row r="1635" spans="2:11" ht="12.75">
      <c r="B1635" s="6"/>
      <c r="H1635" s="5">
        <f t="shared" si="60"/>
        <v>0</v>
      </c>
      <c r="I1635" s="21">
        <f t="shared" si="61"/>
        <v>0</v>
      </c>
      <c r="K1635" s="2">
        <v>545</v>
      </c>
    </row>
    <row r="1636" spans="2:11" ht="12.75">
      <c r="B1636" s="6"/>
      <c r="H1636" s="5">
        <f t="shared" si="60"/>
        <v>0</v>
      </c>
      <c r="I1636" s="21">
        <f t="shared" si="61"/>
        <v>0</v>
      </c>
      <c r="K1636" s="2">
        <v>545</v>
      </c>
    </row>
    <row r="1637" spans="2:11" ht="12.75">
      <c r="B1637" s="63">
        <v>30000</v>
      </c>
      <c r="C1637" s="1" t="s">
        <v>597</v>
      </c>
      <c r="D1637" s="1" t="s">
        <v>330</v>
      </c>
      <c r="G1637" s="26" t="s">
        <v>289</v>
      </c>
      <c r="H1637" s="5">
        <f t="shared" si="60"/>
        <v>-30000</v>
      </c>
      <c r="I1637" s="21">
        <f t="shared" si="61"/>
        <v>55.04587155963303</v>
      </c>
      <c r="K1637" s="2">
        <v>545</v>
      </c>
    </row>
    <row r="1638" spans="1:11" s="44" customFormat="1" ht="12.75">
      <c r="A1638" s="10"/>
      <c r="B1638" s="121">
        <f>SUM(B1637)</f>
        <v>30000</v>
      </c>
      <c r="C1638" s="10" t="s">
        <v>597</v>
      </c>
      <c r="D1638" s="10"/>
      <c r="E1638" s="10"/>
      <c r="F1638" s="17"/>
      <c r="G1638" s="17"/>
      <c r="H1638" s="40">
        <v>0</v>
      </c>
      <c r="I1638" s="43">
        <f t="shared" si="61"/>
        <v>55.04587155963303</v>
      </c>
      <c r="K1638" s="2">
        <v>545</v>
      </c>
    </row>
    <row r="1639" spans="9:11" ht="12.75">
      <c r="I1639" s="21"/>
      <c r="K1639" s="2">
        <v>545</v>
      </c>
    </row>
    <row r="1640" spans="9:11" ht="12.75">
      <c r="I1640" s="21"/>
      <c r="K1640" s="2">
        <v>545</v>
      </c>
    </row>
    <row r="1641" spans="8:11" ht="12.75">
      <c r="H1641" s="5">
        <f>H1638-B1641</f>
        <v>0</v>
      </c>
      <c r="I1641" s="21">
        <f t="shared" si="61"/>
        <v>0</v>
      </c>
      <c r="K1641" s="2">
        <v>545</v>
      </c>
    </row>
    <row r="1642" spans="1:11" s="74" customFormat="1" ht="13.5" thickBot="1">
      <c r="A1642" s="70"/>
      <c r="B1642" s="134">
        <f>+B1648</f>
        <v>13000</v>
      </c>
      <c r="C1642" s="70"/>
      <c r="D1642" s="116" t="s">
        <v>536</v>
      </c>
      <c r="E1642" s="70"/>
      <c r="F1642" s="71"/>
      <c r="G1642" s="71"/>
      <c r="H1642" s="72">
        <f t="shared" si="60"/>
        <v>-13000</v>
      </c>
      <c r="I1642" s="73">
        <f t="shared" si="61"/>
        <v>23.853211009174313</v>
      </c>
      <c r="K1642" s="2">
        <v>545</v>
      </c>
    </row>
    <row r="1643" spans="2:11" ht="12.75">
      <c r="B1643" s="123"/>
      <c r="H1643" s="5">
        <v>0</v>
      </c>
      <c r="I1643" s="21">
        <f t="shared" si="61"/>
        <v>0</v>
      </c>
      <c r="K1643" s="2">
        <v>545</v>
      </c>
    </row>
    <row r="1644" spans="2:11" ht="12.75">
      <c r="B1644" s="123"/>
      <c r="H1644" s="5">
        <f t="shared" si="60"/>
        <v>0</v>
      </c>
      <c r="I1644" s="21">
        <f t="shared" si="61"/>
        <v>0</v>
      </c>
      <c r="K1644" s="2">
        <v>545</v>
      </c>
    </row>
    <row r="1645" spans="2:11" ht="12.75">
      <c r="B1645" s="123"/>
      <c r="H1645" s="5">
        <f t="shared" si="60"/>
        <v>0</v>
      </c>
      <c r="I1645" s="21">
        <f t="shared" si="61"/>
        <v>0</v>
      </c>
      <c r="K1645" s="2">
        <v>545</v>
      </c>
    </row>
    <row r="1646" spans="2:11" ht="12.75">
      <c r="B1646" s="283">
        <v>6500</v>
      </c>
      <c r="C1646" s="32" t="s">
        <v>65</v>
      </c>
      <c r="D1646" s="32" t="s">
        <v>66</v>
      </c>
      <c r="E1646" s="32" t="s">
        <v>66</v>
      </c>
      <c r="F1646" s="30" t="s">
        <v>451</v>
      </c>
      <c r="G1646" s="30" t="s">
        <v>130</v>
      </c>
      <c r="H1646" s="5">
        <f t="shared" si="60"/>
        <v>-6500</v>
      </c>
      <c r="I1646" s="21">
        <f t="shared" si="61"/>
        <v>11.926605504587156</v>
      </c>
      <c r="K1646" s="2">
        <v>545</v>
      </c>
    </row>
    <row r="1647" spans="2:11" ht="12.75">
      <c r="B1647" s="122">
        <v>6500</v>
      </c>
      <c r="C1647" s="11" t="s">
        <v>65</v>
      </c>
      <c r="D1647" s="32" t="s">
        <v>66</v>
      </c>
      <c r="E1647" s="11" t="s">
        <v>66</v>
      </c>
      <c r="F1647" s="29" t="s">
        <v>509</v>
      </c>
      <c r="G1647" s="29" t="s">
        <v>130</v>
      </c>
      <c r="H1647" s="5">
        <f t="shared" si="60"/>
        <v>-13000</v>
      </c>
      <c r="I1647" s="21">
        <f t="shared" si="61"/>
        <v>11.926605504587156</v>
      </c>
      <c r="K1647" s="2">
        <v>545</v>
      </c>
    </row>
    <row r="1648" spans="1:11" s="44" customFormat="1" ht="12.75">
      <c r="A1648" s="10"/>
      <c r="B1648" s="124">
        <f>SUM(B1646:B1647)</f>
        <v>13000</v>
      </c>
      <c r="C1648" s="10" t="s">
        <v>67</v>
      </c>
      <c r="D1648" s="10"/>
      <c r="E1648" s="10"/>
      <c r="F1648" s="17"/>
      <c r="G1648" s="17"/>
      <c r="H1648" s="40">
        <v>0</v>
      </c>
      <c r="I1648" s="43">
        <f t="shared" si="61"/>
        <v>23.853211009174313</v>
      </c>
      <c r="K1648" s="2">
        <v>545</v>
      </c>
    </row>
    <row r="1649" spans="8:11" ht="12.75">
      <c r="H1649" s="5">
        <f t="shared" si="60"/>
        <v>0</v>
      </c>
      <c r="I1649" s="21">
        <f t="shared" si="61"/>
        <v>0</v>
      </c>
      <c r="K1649" s="2">
        <v>545</v>
      </c>
    </row>
    <row r="1650" spans="8:11" ht="12.75">
      <c r="H1650" s="5">
        <f t="shared" si="60"/>
        <v>0</v>
      </c>
      <c r="I1650" s="21">
        <f t="shared" si="61"/>
        <v>0</v>
      </c>
      <c r="K1650" s="2">
        <v>545</v>
      </c>
    </row>
    <row r="1651" ht="12.75">
      <c r="K1651" s="2">
        <v>545</v>
      </c>
    </row>
    <row r="1652" ht="12.75">
      <c r="K1652" s="2">
        <v>545</v>
      </c>
    </row>
    <row r="1653" ht="12.75">
      <c r="K1653" s="2">
        <v>545</v>
      </c>
    </row>
    <row r="1654" spans="1:11" ht="12.75">
      <c r="A1654" s="1">
        <v>15</v>
      </c>
      <c r="I1654" s="21"/>
      <c r="K1654" s="2">
        <v>545</v>
      </c>
    </row>
    <row r="1655" spans="1:11" ht="12.75">
      <c r="A1655" s="1" t="s">
        <v>899</v>
      </c>
      <c r="I1655" s="21"/>
      <c r="K1655" s="2">
        <v>545</v>
      </c>
    </row>
    <row r="1656" spans="1:11" ht="13.5" thickBot="1">
      <c r="A1656" s="1" t="s">
        <v>900</v>
      </c>
      <c r="B1656" s="135">
        <f>+B1666</f>
        <v>8599478</v>
      </c>
      <c r="C1656" s="116" t="s">
        <v>944</v>
      </c>
      <c r="H1656" s="5">
        <v>0</v>
      </c>
      <c r="I1656" s="136">
        <f aca="true" t="shared" si="62" ref="I1656:I1663">+B1656/K1656</f>
        <v>15778.85871559633</v>
      </c>
      <c r="K1656" s="2">
        <v>545</v>
      </c>
    </row>
    <row r="1657" spans="2:11" ht="12.75">
      <c r="B1657" s="135"/>
      <c r="C1657" s="129"/>
      <c r="I1657" s="136"/>
      <c r="K1657" s="2">
        <v>545</v>
      </c>
    </row>
    <row r="1658" spans="1:11" ht="12.75">
      <c r="A1658" s="1" t="s">
        <v>901</v>
      </c>
      <c r="B1658" s="98" t="s">
        <v>902</v>
      </c>
      <c r="C1658" s="102" t="s">
        <v>903</v>
      </c>
      <c r="D1658" s="102"/>
      <c r="E1658" s="102"/>
      <c r="F1658" s="97"/>
      <c r="G1658" s="97"/>
      <c r="H1658" s="98"/>
      <c r="I1658" s="137" t="s">
        <v>594</v>
      </c>
      <c r="K1658" s="2">
        <v>545</v>
      </c>
    </row>
    <row r="1659" spans="1:11" ht="12.75">
      <c r="A1659" s="1" t="s">
        <v>904</v>
      </c>
      <c r="B1659" s="138">
        <f>+B1672</f>
        <v>375103</v>
      </c>
      <c r="C1659" s="139" t="s">
        <v>905</v>
      </c>
      <c r="D1659" s="139" t="s">
        <v>906</v>
      </c>
      <c r="E1659" s="139" t="s">
        <v>955</v>
      </c>
      <c r="F1659" s="140"/>
      <c r="G1659" s="140"/>
      <c r="H1659" s="141">
        <f aca="true" t="shared" si="63" ref="H1659:H1665">H1658-B1659</f>
        <v>-375103</v>
      </c>
      <c r="I1659" s="137">
        <f t="shared" si="62"/>
        <v>688.262385321101</v>
      </c>
      <c r="K1659" s="2">
        <v>545</v>
      </c>
    </row>
    <row r="1660" spans="2:11" ht="12.75">
      <c r="B1660" s="142">
        <f>+B1681</f>
        <v>1720760</v>
      </c>
      <c r="C1660" s="143" t="s">
        <v>907</v>
      </c>
      <c r="D1660" s="143" t="s">
        <v>906</v>
      </c>
      <c r="E1660" s="143" t="s">
        <v>955</v>
      </c>
      <c r="F1660" s="144"/>
      <c r="G1660" s="144"/>
      <c r="H1660" s="141">
        <f t="shared" si="63"/>
        <v>-2095863</v>
      </c>
      <c r="I1660" s="137">
        <f>+B1660/K1660</f>
        <v>3157.3577981651374</v>
      </c>
      <c r="K1660" s="2">
        <v>545</v>
      </c>
    </row>
    <row r="1661" spans="2:11" ht="12.75">
      <c r="B1661" s="145">
        <f>+B1687</f>
        <v>120000</v>
      </c>
      <c r="C1661" s="146" t="s">
        <v>908</v>
      </c>
      <c r="D1661" s="146" t="s">
        <v>909</v>
      </c>
      <c r="E1661" s="147" t="s">
        <v>955</v>
      </c>
      <c r="F1661" s="148"/>
      <c r="G1661" s="148"/>
      <c r="H1661" s="141">
        <f t="shared" si="63"/>
        <v>-2215863</v>
      </c>
      <c r="I1661" s="137">
        <f t="shared" si="62"/>
        <v>220.1834862385321</v>
      </c>
      <c r="K1661" s="2">
        <v>545</v>
      </c>
    </row>
    <row r="1662" spans="1:11" s="154" customFormat="1" ht="12.75">
      <c r="A1662" s="149"/>
      <c r="B1662" s="150">
        <f>+B1697</f>
        <v>5034615</v>
      </c>
      <c r="C1662" s="151" t="s">
        <v>910</v>
      </c>
      <c r="D1662" s="151" t="s">
        <v>906</v>
      </c>
      <c r="E1662" s="152" t="s">
        <v>955</v>
      </c>
      <c r="F1662" s="153"/>
      <c r="G1662" s="153"/>
      <c r="H1662" s="141">
        <f t="shared" si="63"/>
        <v>-7250478</v>
      </c>
      <c r="I1662" s="137">
        <f>+B1662/K1662</f>
        <v>9237.825688073395</v>
      </c>
      <c r="K1662" s="2">
        <v>545</v>
      </c>
    </row>
    <row r="1663" spans="1:11" s="160" customFormat="1" ht="12.75">
      <c r="A1663" s="155"/>
      <c r="B1663" s="156">
        <f>+B1705</f>
        <v>134200</v>
      </c>
      <c r="C1663" s="157" t="s">
        <v>911</v>
      </c>
      <c r="D1663" s="157" t="s">
        <v>906</v>
      </c>
      <c r="E1663" s="158" t="s">
        <v>955</v>
      </c>
      <c r="F1663" s="159"/>
      <c r="G1663" s="159"/>
      <c r="H1663" s="141">
        <f t="shared" si="63"/>
        <v>-7384678</v>
      </c>
      <c r="I1663" s="137">
        <f t="shared" si="62"/>
        <v>246.23853211009174</v>
      </c>
      <c r="K1663" s="2">
        <v>545</v>
      </c>
    </row>
    <row r="1664" spans="1:11" s="160" customFormat="1" ht="12.75">
      <c r="A1664" s="155"/>
      <c r="B1664" s="161">
        <f>+B1712</f>
        <v>811550</v>
      </c>
      <c r="C1664" s="162" t="s">
        <v>912</v>
      </c>
      <c r="D1664" s="162" t="s">
        <v>906</v>
      </c>
      <c r="E1664" s="163" t="s">
        <v>955</v>
      </c>
      <c r="F1664" s="159"/>
      <c r="G1664" s="159"/>
      <c r="H1664" s="141">
        <f t="shared" si="63"/>
        <v>-8196228</v>
      </c>
      <c r="I1664" s="137">
        <f>+B1664/K1664</f>
        <v>1489.0825688073394</v>
      </c>
      <c r="K1664" s="2">
        <v>545</v>
      </c>
    </row>
    <row r="1665" spans="1:11" s="160" customFormat="1" ht="12.75">
      <c r="A1665" s="155"/>
      <c r="B1665" s="250">
        <f>+B1717</f>
        <v>403250</v>
      </c>
      <c r="C1665" s="251" t="s">
        <v>953</v>
      </c>
      <c r="D1665" s="251" t="s">
        <v>906</v>
      </c>
      <c r="E1665" s="252" t="s">
        <v>955</v>
      </c>
      <c r="F1665" s="159"/>
      <c r="G1665" s="159"/>
      <c r="H1665" s="141">
        <f t="shared" si="63"/>
        <v>-8599478</v>
      </c>
      <c r="I1665" s="137">
        <f>+B1665/K1665</f>
        <v>739.9082568807339</v>
      </c>
      <c r="K1665" s="2">
        <v>545</v>
      </c>
    </row>
    <row r="1666" spans="2:11" ht="12.75">
      <c r="B1666" s="164">
        <f>SUM(B1659:B1665)</f>
        <v>8599478</v>
      </c>
      <c r="C1666" s="165" t="s">
        <v>913</v>
      </c>
      <c r="D1666" s="143"/>
      <c r="E1666" s="143"/>
      <c r="F1666" s="144"/>
      <c r="G1666" s="144"/>
      <c r="H1666" s="294"/>
      <c r="I1666" s="166">
        <f>+B1666/K1666</f>
        <v>15778.85871559633</v>
      </c>
      <c r="K1666" s="2">
        <v>545</v>
      </c>
    </row>
    <row r="1667" spans="1:11" ht="12.75">
      <c r="A1667" s="1" t="s">
        <v>914</v>
      </c>
      <c r="I1667" s="21"/>
      <c r="K1667" s="2">
        <v>545</v>
      </c>
    </row>
    <row r="1668" spans="2:11" ht="12.75">
      <c r="B1668" s="167">
        <v>-50561</v>
      </c>
      <c r="C1668" s="168" t="s">
        <v>905</v>
      </c>
      <c r="D1668" s="168" t="s">
        <v>915</v>
      </c>
      <c r="E1668" s="168"/>
      <c r="F1668" s="169"/>
      <c r="G1668" s="169"/>
      <c r="H1668" s="5">
        <f>H1667-B1668</f>
        <v>50561</v>
      </c>
      <c r="I1668" s="21">
        <f aca="true" t="shared" si="64" ref="I1668:I1673">+B1668/K1668</f>
        <v>-93.63148148148149</v>
      </c>
      <c r="K1668" s="39">
        <v>540</v>
      </c>
    </row>
    <row r="1669" spans="2:11" ht="12.75">
      <c r="B1669" s="123">
        <v>-1912771</v>
      </c>
      <c r="C1669" s="168" t="s">
        <v>905</v>
      </c>
      <c r="D1669" s="168" t="s">
        <v>916</v>
      </c>
      <c r="E1669" s="168"/>
      <c r="F1669" s="169" t="s">
        <v>537</v>
      </c>
      <c r="G1669" s="169" t="s">
        <v>917</v>
      </c>
      <c r="H1669" s="5">
        <f>H1668-B1669</f>
        <v>1963332</v>
      </c>
      <c r="I1669" s="21">
        <f t="shared" si="64"/>
        <v>-3477.7654545454548</v>
      </c>
      <c r="K1669" s="39">
        <v>550</v>
      </c>
    </row>
    <row r="1670" spans="2:11" ht="12.75">
      <c r="B1670" s="123">
        <v>1152600</v>
      </c>
      <c r="C1670" s="168" t="s">
        <v>905</v>
      </c>
      <c r="D1670" s="168" t="s">
        <v>918</v>
      </c>
      <c r="E1670" s="168"/>
      <c r="F1670" s="169"/>
      <c r="G1670" s="169"/>
      <c r="H1670" s="5">
        <f>H1669-B1670</f>
        <v>810732</v>
      </c>
      <c r="I1670" s="21">
        <f t="shared" si="64"/>
        <v>2134.4444444444443</v>
      </c>
      <c r="K1670" s="39">
        <v>540</v>
      </c>
    </row>
    <row r="1671" spans="2:11" ht="12.75">
      <c r="B1671" s="123">
        <v>2352750</v>
      </c>
      <c r="C1671" s="168" t="s">
        <v>905</v>
      </c>
      <c r="D1671" s="168" t="s">
        <v>919</v>
      </c>
      <c r="E1671" s="168"/>
      <c r="F1671" s="169"/>
      <c r="G1671" s="169"/>
      <c r="H1671" s="5">
        <f>H1670-B1671</f>
        <v>-1542018</v>
      </c>
      <c r="I1671" s="21">
        <f t="shared" si="64"/>
        <v>4277.727272727273</v>
      </c>
      <c r="K1671" s="39">
        <v>550</v>
      </c>
    </row>
    <row r="1672" spans="2:11" ht="12.75">
      <c r="B1672" s="123">
        <f>+B1642+B1339+B1341+B1342+B1130+B1131+B1132+B735+B711+B1100</f>
        <v>375103</v>
      </c>
      <c r="C1672" s="168" t="s">
        <v>905</v>
      </c>
      <c r="D1672" s="168" t="s">
        <v>945</v>
      </c>
      <c r="E1672" s="168"/>
      <c r="F1672" s="169"/>
      <c r="G1672" s="169"/>
      <c r="H1672" s="5">
        <f>H1671-B1672</f>
        <v>-1917121</v>
      </c>
      <c r="I1672" s="21">
        <f t="shared" si="64"/>
        <v>688.262385321101</v>
      </c>
      <c r="K1672" s="39">
        <v>545</v>
      </c>
    </row>
    <row r="1673" spans="1:11" s="44" customFormat="1" ht="12.75">
      <c r="A1673" s="10" t="s">
        <v>920</v>
      </c>
      <c r="B1673" s="170">
        <f>SUM(B1668:B1672)</f>
        <v>1917121</v>
      </c>
      <c r="C1673" s="171" t="s">
        <v>905</v>
      </c>
      <c r="D1673" s="171" t="s">
        <v>946</v>
      </c>
      <c r="E1673" s="171"/>
      <c r="F1673" s="172" t="s">
        <v>537</v>
      </c>
      <c r="G1673" s="172"/>
      <c r="H1673" s="173">
        <v>0</v>
      </c>
      <c r="I1673" s="43">
        <f t="shared" si="64"/>
        <v>3517.6532110091744</v>
      </c>
      <c r="K1673" s="44">
        <v>545</v>
      </c>
    </row>
    <row r="1674" spans="1:11" ht="12.75">
      <c r="A1674" s="1" t="s">
        <v>921</v>
      </c>
      <c r="B1674" s="167"/>
      <c r="C1674" s="174"/>
      <c r="D1674" s="174"/>
      <c r="E1674" s="174"/>
      <c r="F1674" s="175"/>
      <c r="G1674" s="175"/>
      <c r="H1674" s="28"/>
      <c r="I1674" s="21"/>
      <c r="J1674" s="14"/>
      <c r="K1674" s="2"/>
    </row>
    <row r="1675" spans="2:11" ht="12.75">
      <c r="B1675" s="176"/>
      <c r="C1675" s="177"/>
      <c r="D1675" s="177"/>
      <c r="E1675" s="177"/>
      <c r="F1675" s="178"/>
      <c r="G1675" s="178"/>
      <c r="H1675" s="28"/>
      <c r="I1675" s="38"/>
      <c r="J1675" s="14"/>
      <c r="K1675" s="39"/>
    </row>
    <row r="1676" spans="1:11" s="14" customFormat="1" ht="12.75">
      <c r="A1676" s="11"/>
      <c r="B1676" s="179"/>
      <c r="C1676" s="180"/>
      <c r="D1676" s="180"/>
      <c r="E1676" s="180"/>
      <c r="F1676" s="181"/>
      <c r="G1676" s="181"/>
      <c r="H1676" s="183"/>
      <c r="I1676" s="185"/>
      <c r="K1676" s="2"/>
    </row>
    <row r="1677" spans="1:11" s="14" customFormat="1" ht="12.75">
      <c r="A1677" s="11"/>
      <c r="B1677" s="179"/>
      <c r="C1677" s="180"/>
      <c r="D1677" s="180"/>
      <c r="E1677" s="180"/>
      <c r="F1677" s="181"/>
      <c r="G1677" s="181"/>
      <c r="H1677" s="183">
        <f>H1676-B1677</f>
        <v>0</v>
      </c>
      <c r="I1677" s="185"/>
      <c r="K1677" s="2"/>
    </row>
    <row r="1678" spans="1:11" s="14" customFormat="1" ht="12.75">
      <c r="A1678" s="11"/>
      <c r="B1678" s="186">
        <v>-1373683</v>
      </c>
      <c r="C1678" s="187" t="s">
        <v>922</v>
      </c>
      <c r="D1678" s="187" t="s">
        <v>915</v>
      </c>
      <c r="E1678" s="187"/>
      <c r="F1678" s="188"/>
      <c r="G1678" s="188"/>
      <c r="H1678" s="182">
        <f>H1677-B1678</f>
        <v>1373683</v>
      </c>
      <c r="I1678" s="38">
        <f>+B1678/K1678</f>
        <v>-2543.857407407407</v>
      </c>
      <c r="K1678" s="39">
        <v>540</v>
      </c>
    </row>
    <row r="1679" spans="1:11" s="14" customFormat="1" ht="12.75">
      <c r="A1679" s="11"/>
      <c r="B1679" s="186">
        <v>883811</v>
      </c>
      <c r="C1679" s="187" t="s">
        <v>922</v>
      </c>
      <c r="D1679" s="187" t="s">
        <v>918</v>
      </c>
      <c r="E1679" s="187"/>
      <c r="F1679" s="188"/>
      <c r="G1679" s="188"/>
      <c r="H1679" s="183">
        <f>H1678-B1679</f>
        <v>489872</v>
      </c>
      <c r="I1679" s="38">
        <f>+B1679/K1679</f>
        <v>1636.687037037037</v>
      </c>
      <c r="K1679" s="39">
        <v>540</v>
      </c>
    </row>
    <row r="1680" spans="1:11" s="14" customFormat="1" ht="12.75">
      <c r="A1680" s="11"/>
      <c r="B1680" s="186">
        <v>489200</v>
      </c>
      <c r="C1680" s="187" t="s">
        <v>922</v>
      </c>
      <c r="D1680" s="187" t="s">
        <v>919</v>
      </c>
      <c r="E1680" s="187"/>
      <c r="F1680" s="188"/>
      <c r="G1680" s="188"/>
      <c r="H1680" s="183">
        <f>H1679-B1680</f>
        <v>672</v>
      </c>
      <c r="I1680" s="38">
        <f>+B1680/K1680</f>
        <v>889.4545454545455</v>
      </c>
      <c r="K1680" s="39">
        <v>550</v>
      </c>
    </row>
    <row r="1681" spans="1:11" s="14" customFormat="1" ht="12.75">
      <c r="A1681" s="11"/>
      <c r="B1681" s="186">
        <f>+B1603+B1623+B1628+B1634+B1416+B1423+B723+B662-B711+B624+B577+B540+B511+B469+B354+B258+B195+B1525</f>
        <v>1720760</v>
      </c>
      <c r="C1681" s="187" t="s">
        <v>922</v>
      </c>
      <c r="D1681" s="187" t="s">
        <v>945</v>
      </c>
      <c r="E1681" s="187"/>
      <c r="F1681" s="188"/>
      <c r="G1681" s="188"/>
      <c r="H1681" s="183">
        <f>H1680-B1681</f>
        <v>-1720088</v>
      </c>
      <c r="I1681" s="38">
        <f>+B1681/K1681</f>
        <v>3157.3577981651374</v>
      </c>
      <c r="K1681" s="39">
        <v>545</v>
      </c>
    </row>
    <row r="1682" spans="1:11" s="44" customFormat="1" ht="12.75">
      <c r="A1682" s="10"/>
      <c r="B1682" s="189">
        <f>SUM(B1678:B1681)</f>
        <v>1720088</v>
      </c>
      <c r="C1682" s="190" t="s">
        <v>922</v>
      </c>
      <c r="D1682" s="190" t="s">
        <v>946</v>
      </c>
      <c r="E1682" s="190"/>
      <c r="F1682" s="191"/>
      <c r="G1682" s="191"/>
      <c r="H1682" s="184"/>
      <c r="I1682" s="192">
        <f>+B1682/K1682</f>
        <v>3156.124770642202</v>
      </c>
      <c r="K1682" s="45">
        <v>545</v>
      </c>
    </row>
    <row r="1683" spans="1:11" s="14" customFormat="1" ht="12.75">
      <c r="A1683" s="11"/>
      <c r="B1683" s="179"/>
      <c r="C1683" s="180"/>
      <c r="D1683" s="180"/>
      <c r="E1683" s="180"/>
      <c r="F1683" s="181"/>
      <c r="G1683" s="181"/>
      <c r="H1683" s="183"/>
      <c r="I1683" s="185"/>
      <c r="K1683" s="2"/>
    </row>
    <row r="1684" spans="1:11" s="14" customFormat="1" ht="12.75">
      <c r="A1684" s="11"/>
      <c r="B1684" s="193">
        <v>-118342</v>
      </c>
      <c r="C1684" s="194" t="s">
        <v>908</v>
      </c>
      <c r="D1684" s="194" t="s">
        <v>915</v>
      </c>
      <c r="E1684" s="194"/>
      <c r="F1684" s="195"/>
      <c r="G1684" s="195"/>
      <c r="H1684" s="182">
        <f>H1683-B1684</f>
        <v>118342</v>
      </c>
      <c r="I1684" s="21">
        <f>+B1684/K1684</f>
        <v>-219.15185185185186</v>
      </c>
      <c r="K1684" s="39">
        <v>540</v>
      </c>
    </row>
    <row r="1685" spans="1:11" s="14" customFormat="1" ht="12.75">
      <c r="A1685" s="11"/>
      <c r="B1685" s="193">
        <v>0</v>
      </c>
      <c r="C1685" s="194" t="s">
        <v>908</v>
      </c>
      <c r="D1685" s="194" t="s">
        <v>918</v>
      </c>
      <c r="E1685" s="194"/>
      <c r="F1685" s="195"/>
      <c r="G1685" s="195"/>
      <c r="H1685" s="183">
        <f>H1684-B1685</f>
        <v>118342</v>
      </c>
      <c r="I1685" s="21">
        <f>+B1685/K1685</f>
        <v>0</v>
      </c>
      <c r="K1685" s="39">
        <v>540</v>
      </c>
    </row>
    <row r="1686" spans="1:11" s="14" customFormat="1" ht="12.75">
      <c r="A1686" s="11"/>
      <c r="B1686" s="193">
        <v>0</v>
      </c>
      <c r="C1686" s="194" t="s">
        <v>908</v>
      </c>
      <c r="D1686" s="194" t="s">
        <v>919</v>
      </c>
      <c r="E1686" s="194"/>
      <c r="F1686" s="195"/>
      <c r="G1686" s="195"/>
      <c r="H1686" s="183">
        <f>H1685-B1686</f>
        <v>118342</v>
      </c>
      <c r="I1686" s="21">
        <f>+B1686/K1686</f>
        <v>0</v>
      </c>
      <c r="K1686" s="39">
        <v>550</v>
      </c>
    </row>
    <row r="1687" spans="1:11" s="14" customFormat="1" ht="12.75">
      <c r="A1687" s="11"/>
      <c r="B1687" s="193">
        <f>+B1129</f>
        <v>120000</v>
      </c>
      <c r="C1687" s="194" t="s">
        <v>908</v>
      </c>
      <c r="D1687" s="194" t="s">
        <v>945</v>
      </c>
      <c r="E1687" s="194"/>
      <c r="F1687" s="195"/>
      <c r="G1687" s="195"/>
      <c r="H1687" s="183">
        <f>H1686-B1687</f>
        <v>-1658</v>
      </c>
      <c r="I1687" s="21">
        <f>+B1687/K1687</f>
        <v>220.1834862385321</v>
      </c>
      <c r="K1687" s="39">
        <v>545</v>
      </c>
    </row>
    <row r="1688" spans="1:11" s="44" customFormat="1" ht="12.75">
      <c r="A1688" s="10"/>
      <c r="B1688" s="196">
        <f>SUM(B1684:B1687)</f>
        <v>1658</v>
      </c>
      <c r="C1688" s="197" t="s">
        <v>908</v>
      </c>
      <c r="D1688" s="197" t="s">
        <v>946</v>
      </c>
      <c r="E1688" s="197"/>
      <c r="F1688" s="198"/>
      <c r="G1688" s="198"/>
      <c r="H1688" s="199"/>
      <c r="I1688" s="43">
        <f>+B1688/K1688</f>
        <v>3.0422018348623854</v>
      </c>
      <c r="K1688" s="45">
        <v>545</v>
      </c>
    </row>
    <row r="1689" spans="1:11" s="14" customFormat="1" ht="12.75">
      <c r="A1689" s="11"/>
      <c r="B1689" s="193"/>
      <c r="C1689" s="194"/>
      <c r="D1689" s="194"/>
      <c r="E1689" s="194"/>
      <c r="F1689" s="195"/>
      <c r="G1689" s="195"/>
      <c r="H1689" s="200"/>
      <c r="I1689" s="38"/>
      <c r="K1689" s="39"/>
    </row>
    <row r="1690" spans="1:11" s="14" customFormat="1" ht="12.75">
      <c r="A1690" s="11"/>
      <c r="B1690" s="193"/>
      <c r="C1690" s="194"/>
      <c r="D1690" s="194"/>
      <c r="E1690" s="194"/>
      <c r="F1690" s="195"/>
      <c r="G1690" s="195"/>
      <c r="H1690" s="200"/>
      <c r="I1690" s="38"/>
      <c r="K1690" s="39"/>
    </row>
    <row r="1691" spans="1:11" s="203" customFormat="1" ht="12.75">
      <c r="A1691" s="201"/>
      <c r="B1691" s="119">
        <v>-215595</v>
      </c>
      <c r="C1691" s="201" t="s">
        <v>910</v>
      </c>
      <c r="D1691" s="201" t="s">
        <v>915</v>
      </c>
      <c r="E1691" s="201"/>
      <c r="F1691" s="202"/>
      <c r="G1691" s="202"/>
      <c r="H1691" s="183">
        <f aca="true" t="shared" si="65" ref="H1691:H1697">H1690-B1691</f>
        <v>215595</v>
      </c>
      <c r="I1691" s="38">
        <f aca="true" t="shared" si="66" ref="I1691:I1698">+B1691/K1691</f>
        <v>-399.25</v>
      </c>
      <c r="K1691" s="204">
        <v>540</v>
      </c>
    </row>
    <row r="1692" spans="1:11" s="203" customFormat="1" ht="12.75">
      <c r="A1692" s="201"/>
      <c r="B1692" s="119">
        <v>-3870886</v>
      </c>
      <c r="C1692" s="201" t="s">
        <v>910</v>
      </c>
      <c r="D1692" s="201" t="s">
        <v>923</v>
      </c>
      <c r="E1692" s="249" t="s">
        <v>947</v>
      </c>
      <c r="F1692" s="202" t="s">
        <v>924</v>
      </c>
      <c r="G1692" s="202"/>
      <c r="H1692" s="183">
        <f t="shared" si="65"/>
        <v>4086481</v>
      </c>
      <c r="I1692" s="38">
        <f t="shared" si="66"/>
        <v>-7168.3074074074075</v>
      </c>
      <c r="K1692" s="204">
        <v>540</v>
      </c>
    </row>
    <row r="1693" spans="1:11" s="203" customFormat="1" ht="12.75">
      <c r="A1693" s="201"/>
      <c r="B1693" s="119">
        <v>3650265</v>
      </c>
      <c r="C1693" s="201" t="s">
        <v>910</v>
      </c>
      <c r="D1693" s="201" t="s">
        <v>918</v>
      </c>
      <c r="E1693" s="201"/>
      <c r="F1693" s="202"/>
      <c r="G1693" s="202"/>
      <c r="H1693" s="183">
        <f t="shared" si="65"/>
        <v>436216</v>
      </c>
      <c r="I1693" s="38">
        <f t="shared" si="66"/>
        <v>6759.75</v>
      </c>
      <c r="K1693" s="204">
        <v>540</v>
      </c>
    </row>
    <row r="1694" spans="1:11" s="203" customFormat="1" ht="12.75">
      <c r="A1694" s="201"/>
      <c r="B1694" s="119">
        <v>-5240000</v>
      </c>
      <c r="C1694" s="201" t="s">
        <v>910</v>
      </c>
      <c r="D1694" s="201" t="s">
        <v>916</v>
      </c>
      <c r="E1694" s="201"/>
      <c r="F1694" s="202" t="s">
        <v>924</v>
      </c>
      <c r="G1694" s="202"/>
      <c r="H1694" s="183">
        <f t="shared" si="65"/>
        <v>5676216</v>
      </c>
      <c r="I1694" s="38">
        <f t="shared" si="66"/>
        <v>-9527.272727272728</v>
      </c>
      <c r="K1694" s="204">
        <v>550</v>
      </c>
    </row>
    <row r="1695" spans="1:11" s="203" customFormat="1" ht="12.75">
      <c r="A1695" s="201"/>
      <c r="B1695" s="119">
        <v>4476145</v>
      </c>
      <c r="C1695" s="201" t="s">
        <v>910</v>
      </c>
      <c r="D1695" s="201" t="s">
        <v>919</v>
      </c>
      <c r="E1695" s="201"/>
      <c r="F1695" s="202"/>
      <c r="G1695" s="202"/>
      <c r="H1695" s="183">
        <f t="shared" si="65"/>
        <v>1200071</v>
      </c>
      <c r="I1695" s="38">
        <f t="shared" si="66"/>
        <v>8138.445454545455</v>
      </c>
      <c r="K1695" s="204">
        <v>550</v>
      </c>
    </row>
    <row r="1696" spans="1:11" s="203" customFormat="1" ht="12.75">
      <c r="A1696" s="201"/>
      <c r="B1696" s="119">
        <v>-3836000</v>
      </c>
      <c r="C1696" s="201" t="s">
        <v>910</v>
      </c>
      <c r="D1696" s="201" t="s">
        <v>948</v>
      </c>
      <c r="E1696" s="201"/>
      <c r="F1696" s="202" t="s">
        <v>924</v>
      </c>
      <c r="G1696" s="202"/>
      <c r="H1696" s="183">
        <f t="shared" si="65"/>
        <v>5036071</v>
      </c>
      <c r="I1696" s="38">
        <f>+B1696/K1696</f>
        <v>-7038.532110091744</v>
      </c>
      <c r="K1696" s="204">
        <v>545</v>
      </c>
    </row>
    <row r="1697" spans="1:11" s="203" customFormat="1" ht="12.75">
      <c r="A1697" s="201"/>
      <c r="B1697" s="119">
        <f>+B829+B844-B1100-B1133+B1152-B1339-B1341-B1342+B1526+B1428+B1489+B1520+B1638+B1546+B1576</f>
        <v>5034615</v>
      </c>
      <c r="C1697" s="201" t="s">
        <v>910</v>
      </c>
      <c r="D1697" s="201" t="s">
        <v>945</v>
      </c>
      <c r="E1697" s="201"/>
      <c r="F1697" s="202"/>
      <c r="G1697" s="202"/>
      <c r="H1697" s="183">
        <f t="shared" si="65"/>
        <v>1456</v>
      </c>
      <c r="I1697" s="38">
        <f>+B1697/K1697</f>
        <v>9237.825688073395</v>
      </c>
      <c r="K1697" s="204">
        <v>545</v>
      </c>
    </row>
    <row r="1698" spans="1:11" s="207" customFormat="1" ht="12.75">
      <c r="A1698" s="205"/>
      <c r="B1698" s="121">
        <f>SUM(B1691:B1697)</f>
        <v>-1456</v>
      </c>
      <c r="C1698" s="205" t="s">
        <v>910</v>
      </c>
      <c r="D1698" s="205" t="s">
        <v>946</v>
      </c>
      <c r="E1698" s="205"/>
      <c r="F1698" s="206"/>
      <c r="G1698" s="206"/>
      <c r="H1698" s="184"/>
      <c r="I1698" s="43">
        <f t="shared" si="66"/>
        <v>-2.671559633027523</v>
      </c>
      <c r="K1698" s="208">
        <v>545</v>
      </c>
    </row>
    <row r="1699" spans="1:11" s="203" customFormat="1" ht="12.75">
      <c r="A1699" s="201"/>
      <c r="B1699" s="119"/>
      <c r="C1699" s="201"/>
      <c r="D1699" s="201"/>
      <c r="E1699" s="201"/>
      <c r="F1699" s="202"/>
      <c r="G1699" s="202"/>
      <c r="H1699" s="209"/>
      <c r="I1699" s="210"/>
      <c r="K1699" s="204"/>
    </row>
    <row r="1700" spans="1:11" s="215" customFormat="1" ht="12.75">
      <c r="A1700" s="211"/>
      <c r="B1700" s="212"/>
      <c r="C1700" s="211"/>
      <c r="D1700" s="211"/>
      <c r="E1700" s="211"/>
      <c r="F1700" s="213"/>
      <c r="G1700" s="213"/>
      <c r="H1700" s="182"/>
      <c r="I1700" s="214"/>
      <c r="K1700" s="216"/>
    </row>
    <row r="1701" spans="1:11" s="215" customFormat="1" ht="12.75">
      <c r="A1701" s="211"/>
      <c r="B1701" s="212"/>
      <c r="C1701" s="211"/>
      <c r="D1701" s="211"/>
      <c r="E1701" s="211"/>
      <c r="F1701" s="213"/>
      <c r="G1701" s="213"/>
      <c r="H1701" s="182">
        <f>H1700-B1701</f>
        <v>0</v>
      </c>
      <c r="I1701" s="217">
        <f aca="true" t="shared" si="67" ref="I1701:I1706">+B1701/K1701</f>
        <v>0</v>
      </c>
      <c r="K1701" s="218">
        <v>540</v>
      </c>
    </row>
    <row r="1702" spans="1:11" s="215" customFormat="1" ht="12.75">
      <c r="A1702" s="211"/>
      <c r="B1702" s="212">
        <v>-854737</v>
      </c>
      <c r="C1702" s="211" t="s">
        <v>911</v>
      </c>
      <c r="D1702" s="211" t="s">
        <v>915</v>
      </c>
      <c r="E1702" s="211"/>
      <c r="F1702" s="213"/>
      <c r="G1702" s="213"/>
      <c r="H1702" s="182">
        <f>H1701-B1702</f>
        <v>854737</v>
      </c>
      <c r="I1702" s="217">
        <f t="shared" si="67"/>
        <v>-1582.8462962962963</v>
      </c>
      <c r="K1702" s="216">
        <v>540</v>
      </c>
    </row>
    <row r="1703" spans="1:11" s="215" customFormat="1" ht="12.75">
      <c r="A1703" s="211"/>
      <c r="B1703" s="212">
        <v>0</v>
      </c>
      <c r="C1703" s="211" t="s">
        <v>911</v>
      </c>
      <c r="D1703" s="211" t="s">
        <v>918</v>
      </c>
      <c r="E1703" s="211"/>
      <c r="F1703" s="213"/>
      <c r="G1703" s="213"/>
      <c r="H1703" s="182">
        <f>H1702-B1703</f>
        <v>854737</v>
      </c>
      <c r="I1703" s="217">
        <f t="shared" si="67"/>
        <v>0</v>
      </c>
      <c r="K1703" s="216">
        <v>540</v>
      </c>
    </row>
    <row r="1704" spans="1:11" s="215" customFormat="1" ht="12.75">
      <c r="A1704" s="211"/>
      <c r="B1704" s="212">
        <v>581669</v>
      </c>
      <c r="C1704" s="211" t="s">
        <v>911</v>
      </c>
      <c r="D1704" s="211" t="s">
        <v>919</v>
      </c>
      <c r="E1704" s="211"/>
      <c r="F1704" s="213"/>
      <c r="G1704" s="213"/>
      <c r="H1704" s="182">
        <f>H1703-B1704</f>
        <v>273068</v>
      </c>
      <c r="I1704" s="217">
        <f t="shared" si="67"/>
        <v>1057.58</v>
      </c>
      <c r="K1704" s="216">
        <v>550</v>
      </c>
    </row>
    <row r="1705" spans="1:11" s="215" customFormat="1" ht="12.75">
      <c r="A1705" s="211"/>
      <c r="B1705" s="212">
        <f>+B838</f>
        <v>134200</v>
      </c>
      <c r="C1705" s="211" t="s">
        <v>911</v>
      </c>
      <c r="D1705" s="211" t="s">
        <v>945</v>
      </c>
      <c r="E1705" s="211"/>
      <c r="F1705" s="213"/>
      <c r="G1705" s="213"/>
      <c r="H1705" s="182">
        <f>H1704-B1705</f>
        <v>138868</v>
      </c>
      <c r="I1705" s="217">
        <f t="shared" si="67"/>
        <v>246.23853211009174</v>
      </c>
      <c r="K1705" s="216">
        <v>545</v>
      </c>
    </row>
    <row r="1706" spans="1:11" s="224" customFormat="1" ht="12.75">
      <c r="A1706" s="219"/>
      <c r="B1706" s="220">
        <f>SUM(B1702:B1705)</f>
        <v>-138868</v>
      </c>
      <c r="C1706" s="219" t="s">
        <v>911</v>
      </c>
      <c r="D1706" s="219" t="s">
        <v>946</v>
      </c>
      <c r="E1706" s="219"/>
      <c r="F1706" s="221"/>
      <c r="G1706" s="221"/>
      <c r="H1706" s="222"/>
      <c r="I1706" s="223">
        <f t="shared" si="67"/>
        <v>-254.80366972477063</v>
      </c>
      <c r="K1706" s="225">
        <v>545</v>
      </c>
    </row>
    <row r="1707" spans="1:11" s="215" customFormat="1" ht="12.75">
      <c r="A1707" s="211"/>
      <c r="B1707" s="212"/>
      <c r="C1707" s="211"/>
      <c r="D1707" s="211"/>
      <c r="E1707" s="211"/>
      <c r="F1707" s="213"/>
      <c r="G1707" s="213"/>
      <c r="H1707" s="182"/>
      <c r="I1707" s="214"/>
      <c r="K1707" s="216"/>
    </row>
    <row r="1708" spans="1:11" s="215" customFormat="1" ht="12.75">
      <c r="A1708" s="211"/>
      <c r="B1708" s="212"/>
      <c r="C1708" s="211"/>
      <c r="D1708" s="211"/>
      <c r="E1708" s="211"/>
      <c r="F1708" s="213"/>
      <c r="G1708" s="213"/>
      <c r="H1708" s="182"/>
      <c r="I1708" s="214"/>
      <c r="K1708" s="216"/>
    </row>
    <row r="1709" spans="1:11" s="231" customFormat="1" ht="12.75">
      <c r="A1709" s="226"/>
      <c r="B1709" s="227">
        <v>-13553085</v>
      </c>
      <c r="C1709" s="226" t="s">
        <v>912</v>
      </c>
      <c r="D1709" s="226" t="s">
        <v>925</v>
      </c>
      <c r="E1709" s="226"/>
      <c r="F1709" s="228" t="s">
        <v>364</v>
      </c>
      <c r="G1709" s="228" t="s">
        <v>926</v>
      </c>
      <c r="H1709" s="229">
        <f>H1708-B1709</f>
        <v>13553085</v>
      </c>
      <c r="I1709" s="230">
        <f>+B1709/K1709</f>
        <v>-25098.305555555555</v>
      </c>
      <c r="K1709" s="232">
        <v>540</v>
      </c>
    </row>
    <row r="1710" spans="1:11" s="231" customFormat="1" ht="12.75">
      <c r="A1710" s="226"/>
      <c r="B1710" s="227">
        <v>460805</v>
      </c>
      <c r="C1710" s="226" t="s">
        <v>912</v>
      </c>
      <c r="D1710" s="226" t="s">
        <v>918</v>
      </c>
      <c r="E1710" s="226"/>
      <c r="F1710" s="228"/>
      <c r="G1710" s="228"/>
      <c r="H1710" s="229">
        <f>H1709-B1710</f>
        <v>13092280</v>
      </c>
      <c r="I1710" s="230">
        <f>+B1710/K1710</f>
        <v>853.3425925925926</v>
      </c>
      <c r="K1710" s="232">
        <v>540</v>
      </c>
    </row>
    <row r="1711" spans="1:11" s="231" customFormat="1" ht="12.75">
      <c r="A1711" s="226"/>
      <c r="B1711" s="227">
        <v>1632135</v>
      </c>
      <c r="C1711" s="226" t="s">
        <v>912</v>
      </c>
      <c r="D1711" s="226" t="s">
        <v>919</v>
      </c>
      <c r="E1711" s="226"/>
      <c r="F1711" s="228"/>
      <c r="G1711" s="228"/>
      <c r="H1711" s="229">
        <f>H1710-B1711</f>
        <v>11460145</v>
      </c>
      <c r="I1711" s="230">
        <f>+B1711/K1711</f>
        <v>2967.518181818182</v>
      </c>
      <c r="K1711" s="232">
        <v>550</v>
      </c>
    </row>
    <row r="1712" spans="1:11" s="231" customFormat="1" ht="12.75">
      <c r="A1712" s="226"/>
      <c r="B1712" s="227">
        <f>+B1524+B755</f>
        <v>811550</v>
      </c>
      <c r="C1712" s="226" t="s">
        <v>912</v>
      </c>
      <c r="D1712" s="226" t="s">
        <v>945</v>
      </c>
      <c r="E1712" s="226"/>
      <c r="F1712" s="228"/>
      <c r="G1712" s="228"/>
      <c r="H1712" s="229">
        <f>H1711-B1712</f>
        <v>10648595</v>
      </c>
      <c r="I1712" s="230">
        <f>+B1712/K1712</f>
        <v>1489.0825688073394</v>
      </c>
      <c r="K1712" s="232">
        <v>545</v>
      </c>
    </row>
    <row r="1713" spans="1:11" s="238" customFormat="1" ht="12.75">
      <c r="A1713" s="233"/>
      <c r="B1713" s="234">
        <f>SUM(B1709:B1711)</f>
        <v>-11460145</v>
      </c>
      <c r="C1713" s="233" t="s">
        <v>912</v>
      </c>
      <c r="D1713" s="233" t="s">
        <v>946</v>
      </c>
      <c r="E1713" s="233"/>
      <c r="F1713" s="235"/>
      <c r="G1713" s="235"/>
      <c r="H1713" s="236"/>
      <c r="I1713" s="237">
        <f>+B1713/K1713</f>
        <v>-21027.788990825688</v>
      </c>
      <c r="K1713" s="239">
        <v>545</v>
      </c>
    </row>
    <row r="1714" spans="1:11" s="215" customFormat="1" ht="12.75">
      <c r="A1714" s="211"/>
      <c r="B1714" s="212"/>
      <c r="C1714" s="211"/>
      <c r="D1714" s="211"/>
      <c r="E1714" s="211"/>
      <c r="F1714" s="213"/>
      <c r="G1714" s="213"/>
      <c r="H1714" s="182"/>
      <c r="I1714" s="214"/>
      <c r="K1714" s="216"/>
    </row>
    <row r="1715" spans="1:11" s="215" customFormat="1" ht="12.75">
      <c r="A1715" s="211"/>
      <c r="B1715" s="212"/>
      <c r="C1715" s="211"/>
      <c r="D1715" s="211"/>
      <c r="E1715" s="211"/>
      <c r="F1715" s="213"/>
      <c r="G1715" s="213"/>
      <c r="H1715" s="182"/>
      <c r="I1715" s="214"/>
      <c r="K1715" s="216"/>
    </row>
    <row r="1716" spans="1:11" s="258" customFormat="1" ht="12.75">
      <c r="A1716" s="253"/>
      <c r="B1716" s="254">
        <v>-1064658</v>
      </c>
      <c r="C1716" s="253" t="s">
        <v>953</v>
      </c>
      <c r="D1716" s="253" t="s">
        <v>948</v>
      </c>
      <c r="E1716" s="253"/>
      <c r="F1716" s="255" t="s">
        <v>954</v>
      </c>
      <c r="G1716" s="255"/>
      <c r="H1716" s="256">
        <f>H1715-B1716</f>
        <v>1064658</v>
      </c>
      <c r="I1716" s="257">
        <f>+B1716/K1716</f>
        <v>-1953.5009174311926</v>
      </c>
      <c r="K1716" s="259">
        <v>545</v>
      </c>
    </row>
    <row r="1717" spans="1:11" s="258" customFormat="1" ht="12.75">
      <c r="A1717" s="253"/>
      <c r="B1717" s="254">
        <f>+B25+B46+B68+B118+B152+B294</f>
        <v>403250</v>
      </c>
      <c r="C1717" s="253" t="s">
        <v>953</v>
      </c>
      <c r="D1717" s="253" t="s">
        <v>945</v>
      </c>
      <c r="E1717" s="253"/>
      <c r="F1717" s="255"/>
      <c r="G1717" s="255"/>
      <c r="H1717" s="256">
        <f>H1716-B1717</f>
        <v>661408</v>
      </c>
      <c r="I1717" s="257">
        <f>+B1717/K1717</f>
        <v>739.9082568807339</v>
      </c>
      <c r="K1717" s="259">
        <v>545</v>
      </c>
    </row>
    <row r="1718" spans="1:11" s="265" customFormat="1" ht="12.75">
      <c r="A1718" s="260"/>
      <c r="B1718" s="261">
        <f>SUM(B1716:B1717)</f>
        <v>-661408</v>
      </c>
      <c r="C1718" s="260" t="s">
        <v>953</v>
      </c>
      <c r="D1718" s="260" t="s">
        <v>946</v>
      </c>
      <c r="E1718" s="260"/>
      <c r="F1718" s="262"/>
      <c r="G1718" s="262"/>
      <c r="H1718" s="263"/>
      <c r="I1718" s="264">
        <f>+B1718/K1718</f>
        <v>-1213.5926605504587</v>
      </c>
      <c r="K1718" s="266">
        <v>545</v>
      </c>
    </row>
    <row r="1719" spans="1:11" s="215" customFormat="1" ht="12.75">
      <c r="A1719" s="211"/>
      <c r="B1719" s="212"/>
      <c r="C1719" s="211"/>
      <c r="D1719" s="211"/>
      <c r="E1719" s="211"/>
      <c r="F1719" s="213"/>
      <c r="G1719" s="213"/>
      <c r="H1719" s="182"/>
      <c r="I1719" s="214"/>
      <c r="K1719" s="216"/>
    </row>
    <row r="1720" spans="1:11" s="203" customFormat="1" ht="12.75">
      <c r="A1720" s="201"/>
      <c r="B1720" s="119"/>
      <c r="C1720" s="201"/>
      <c r="D1720" s="201"/>
      <c r="E1720" s="201"/>
      <c r="F1720" s="202"/>
      <c r="G1720" s="202"/>
      <c r="H1720" s="183"/>
      <c r="I1720" s="38"/>
      <c r="K1720" s="204"/>
    </row>
    <row r="1721" spans="1:11" s="203" customFormat="1" ht="12.75">
      <c r="A1721" s="201"/>
      <c r="B1721" s="119"/>
      <c r="C1721" s="201"/>
      <c r="D1721" s="201"/>
      <c r="E1721" s="201"/>
      <c r="F1721" s="202"/>
      <c r="G1721" s="202"/>
      <c r="H1721" s="183"/>
      <c r="I1721" s="38"/>
      <c r="K1721" s="204"/>
    </row>
    <row r="1722" spans="2:11" ht="12.75">
      <c r="B1722" s="179"/>
      <c r="C1722" s="180"/>
      <c r="D1722" s="180"/>
      <c r="E1722" s="180"/>
      <c r="F1722" s="181"/>
      <c r="G1722" s="181"/>
      <c r="H1722" s="28">
        <v>0</v>
      </c>
      <c r="I1722" s="38"/>
      <c r="J1722" s="14"/>
      <c r="K1722" s="2">
        <v>545</v>
      </c>
    </row>
    <row r="1723" spans="1:11" ht="13.5" thickBot="1">
      <c r="A1723" s="1" t="s">
        <v>927</v>
      </c>
      <c r="B1723" s="240">
        <f>+B1726</f>
        <v>525000</v>
      </c>
      <c r="C1723" s="116" t="s">
        <v>928</v>
      </c>
      <c r="D1723" s="116"/>
      <c r="E1723" s="116"/>
      <c r="F1723" s="117"/>
      <c r="G1723" s="117"/>
      <c r="H1723" s="115">
        <f>H1722-B1723</f>
        <v>-525000</v>
      </c>
      <c r="I1723" s="21">
        <f aca="true" t="shared" si="68" ref="I1723:I1730">+B1723/K1723</f>
        <v>963.302752293578</v>
      </c>
      <c r="J1723" s="241"/>
      <c r="K1723" s="2">
        <v>545</v>
      </c>
    </row>
    <row r="1724" spans="1:11" ht="12.75">
      <c r="A1724" s="1" t="s">
        <v>929</v>
      </c>
      <c r="B1724" s="132"/>
      <c r="H1724" s="5">
        <v>0</v>
      </c>
      <c r="I1724" s="21">
        <f t="shared" si="68"/>
        <v>0</v>
      </c>
      <c r="K1724" s="2">
        <v>545</v>
      </c>
    </row>
    <row r="1725" spans="1:11" ht="12.75">
      <c r="A1725" s="1" t="s">
        <v>930</v>
      </c>
      <c r="B1725" s="132">
        <v>525000</v>
      </c>
      <c r="C1725" s="1" t="s">
        <v>931</v>
      </c>
      <c r="D1725" s="1" t="s">
        <v>932</v>
      </c>
      <c r="F1725" s="26" t="s">
        <v>933</v>
      </c>
      <c r="G1725" s="26" t="s">
        <v>934</v>
      </c>
      <c r="H1725" s="5">
        <f>H1724-B1725</f>
        <v>-525000</v>
      </c>
      <c r="I1725" s="21">
        <f t="shared" si="68"/>
        <v>963.302752293578</v>
      </c>
      <c r="K1725" s="2">
        <v>545</v>
      </c>
    </row>
    <row r="1726" spans="1:11" ht="12.75">
      <c r="A1726" s="1" t="s">
        <v>935</v>
      </c>
      <c r="B1726" s="242">
        <f>SUM(B1725:B1725)</f>
        <v>525000</v>
      </c>
      <c r="C1726" s="10"/>
      <c r="D1726" s="10" t="s">
        <v>932</v>
      </c>
      <c r="E1726" s="10"/>
      <c r="F1726" s="17"/>
      <c r="G1726" s="17"/>
      <c r="H1726" s="40">
        <v>0</v>
      </c>
      <c r="I1726" s="43">
        <f t="shared" si="68"/>
        <v>963.302752293578</v>
      </c>
      <c r="J1726" s="44"/>
      <c r="K1726" s="2">
        <v>545</v>
      </c>
    </row>
    <row r="1727" spans="1:11" ht="12.75">
      <c r="A1727" s="1" t="s">
        <v>936</v>
      </c>
      <c r="H1727" s="5">
        <f>G1726-B1727</f>
        <v>0</v>
      </c>
      <c r="I1727" s="21">
        <f t="shared" si="68"/>
        <v>0</v>
      </c>
      <c r="K1727" s="2">
        <v>545</v>
      </c>
    </row>
    <row r="1728" spans="1:11" ht="12.75">
      <c r="A1728" s="1" t="s">
        <v>937</v>
      </c>
      <c r="H1728" s="5">
        <f>H1727-B1728</f>
        <v>0</v>
      </c>
      <c r="I1728" s="21">
        <f t="shared" si="68"/>
        <v>0</v>
      </c>
      <c r="K1728" s="2">
        <v>545</v>
      </c>
    </row>
    <row r="1729" spans="1:11" ht="12.75">
      <c r="A1729" s="1" t="s">
        <v>938</v>
      </c>
      <c r="H1729" s="5">
        <v>0</v>
      </c>
      <c r="I1729" s="21">
        <f t="shared" si="68"/>
        <v>0</v>
      </c>
      <c r="K1729" s="2">
        <v>545</v>
      </c>
    </row>
    <row r="1730" spans="1:11" ht="12.75">
      <c r="A1730" s="1" t="s">
        <v>939</v>
      </c>
      <c r="C1730" s="243" t="s">
        <v>951</v>
      </c>
      <c r="H1730" s="5">
        <f>H1729-B1730</f>
        <v>0</v>
      </c>
      <c r="I1730" s="21">
        <f t="shared" si="68"/>
        <v>0</v>
      </c>
      <c r="K1730" s="2">
        <v>545</v>
      </c>
    </row>
    <row r="1731" spans="1:11" s="268" customFormat="1" ht="12.75">
      <c r="A1731" s="267"/>
      <c r="B1731" s="254"/>
      <c r="C1731" s="253"/>
      <c r="D1731" s="253"/>
      <c r="E1731" s="253" t="s">
        <v>950</v>
      </c>
      <c r="F1731" s="255"/>
      <c r="G1731" s="255"/>
      <c r="H1731" s="254"/>
      <c r="I1731" s="257"/>
      <c r="J1731" s="258"/>
      <c r="K1731" s="259"/>
    </row>
    <row r="1732" spans="1:11" s="268" customFormat="1" ht="12.75">
      <c r="A1732" s="267"/>
      <c r="B1732" s="256">
        <v>-1082546</v>
      </c>
      <c r="C1732" s="254" t="s">
        <v>940</v>
      </c>
      <c r="D1732" s="253"/>
      <c r="E1732" s="253" t="s">
        <v>952</v>
      </c>
      <c r="F1732" s="255"/>
      <c r="G1732" s="255" t="s">
        <v>86</v>
      </c>
      <c r="H1732" s="254"/>
      <c r="I1732" s="269">
        <v>-2000</v>
      </c>
      <c r="J1732" s="258"/>
      <c r="K1732" s="259">
        <f>+B1732/I1732</f>
        <v>541.273</v>
      </c>
    </row>
    <row r="1733" spans="1:11" s="268" customFormat="1" ht="12.75">
      <c r="A1733" s="267"/>
      <c r="B1733" s="254">
        <v>15000</v>
      </c>
      <c r="C1733" s="253" t="s">
        <v>941</v>
      </c>
      <c r="D1733" s="253"/>
      <c r="E1733" s="253"/>
      <c r="F1733" s="255"/>
      <c r="G1733" s="255" t="s">
        <v>86</v>
      </c>
      <c r="H1733" s="254"/>
      <c r="I1733" s="270">
        <f>+B1733/K1733</f>
        <v>27.51278886135572</v>
      </c>
      <c r="J1733" s="258"/>
      <c r="K1733" s="259">
        <v>545.201</v>
      </c>
    </row>
    <row r="1734" spans="1:11" s="268" customFormat="1" ht="12.75">
      <c r="A1734" s="267"/>
      <c r="B1734" s="254">
        <v>2888</v>
      </c>
      <c r="C1734" s="253" t="s">
        <v>942</v>
      </c>
      <c r="D1734" s="253"/>
      <c r="E1734" s="253"/>
      <c r="F1734" s="255"/>
      <c r="G1734" s="255" t="s">
        <v>86</v>
      </c>
      <c r="H1734" s="254"/>
      <c r="I1734" s="270">
        <f>+B1734/K1734</f>
        <v>5.297128948773021</v>
      </c>
      <c r="J1734" s="258"/>
      <c r="K1734" s="259">
        <v>545.201</v>
      </c>
    </row>
    <row r="1735" spans="1:11" s="268" customFormat="1" ht="12.75">
      <c r="A1735" s="267"/>
      <c r="B1735" s="271">
        <f>SUM(B1732:B1734)</f>
        <v>-1064658</v>
      </c>
      <c r="C1735" s="272" t="s">
        <v>943</v>
      </c>
      <c r="D1735" s="253"/>
      <c r="E1735" s="253"/>
      <c r="F1735" s="255"/>
      <c r="G1735" s="255" t="s">
        <v>86</v>
      </c>
      <c r="H1735" s="254"/>
      <c r="I1735" s="273">
        <f>+B1735/K1735</f>
        <v>-1953.5009174311926</v>
      </c>
      <c r="J1735" s="258"/>
      <c r="K1735" s="259">
        <v>545</v>
      </c>
    </row>
    <row r="1736" spans="1:9" s="246" customFormat="1" ht="12.75">
      <c r="A1736" s="244"/>
      <c r="B1736" s="132"/>
      <c r="C1736" s="244"/>
      <c r="D1736" s="244"/>
      <c r="E1736" s="244"/>
      <c r="F1736" s="247"/>
      <c r="G1736" s="247"/>
      <c r="H1736" s="132"/>
      <c r="I1736" s="248"/>
    </row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Born Free User</cp:lastModifiedBy>
  <cp:lastPrinted>2004-04-21T05:05:51Z</cp:lastPrinted>
  <dcterms:created xsi:type="dcterms:W3CDTF">2002-09-25T18:25:46Z</dcterms:created>
  <dcterms:modified xsi:type="dcterms:W3CDTF">2012-07-30T16:20:34Z</dcterms:modified>
  <cp:category/>
  <cp:version/>
  <cp:contentType/>
  <cp:contentStatus/>
</cp:coreProperties>
</file>