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300" activeTab="1"/>
  </bookViews>
  <sheets>
    <sheet name="November 07- Summary" sheetId="1" r:id="rId1"/>
    <sheet name="November 07-Detailed" sheetId="2" r:id="rId2"/>
  </sheets>
  <definedNames>
    <definedName name="_xlnm.Print_Titles" localSheetId="0">'November 07- Summary'!$1:$4</definedName>
    <definedName name="_xlnm.Print_Titles" localSheetId="1">'November 07-Detailed'!$1:$4</definedName>
  </definedNames>
  <calcPr fullCalcOnLoad="1"/>
</workbook>
</file>

<file path=xl/comments2.xml><?xml version="1.0" encoding="utf-8"?>
<comments xmlns="http://schemas.openxmlformats.org/spreadsheetml/2006/main">
  <authors>
    <author>Sone</author>
    <author>Mme Eunice</author>
    <author>user</author>
    <author> Horline Njike</author>
    <author>laga</author>
    <author>LAGA</author>
    <author>Cynthia</author>
    <author>media</author>
    <author>CYNTHIA</author>
  </authors>
  <commentList>
    <comment ref="C6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Money given to Gerald Neba for his information on trafficking of parrots and hippo from Cameroon</t>
        </r>
      </text>
    </comment>
    <comment ref="C6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Felix, main informant at freight of the Douala International Airport</t>
        </r>
      </text>
    </comment>
    <comment ref="C6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Ferdinand, for wildlife trafficking at the Douala seaport</t>
        </r>
      </text>
    </comment>
    <comment ref="C6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 beers with Gerald Neba, informant in Douala</t>
        </r>
      </text>
    </comment>
    <comment ref="C6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Ndifor Ferdinand, main informant at the Douala seaport</t>
        </r>
      </text>
    </comment>
    <comment ref="C99" authorId="1">
      <text>
        <r>
          <rPr>
            <b/>
            <sz val="8"/>
            <rFont val="Tahoma"/>
            <family val="0"/>
          </rPr>
          <t>i25: Charly</t>
        </r>
        <r>
          <rPr>
            <sz val="8"/>
            <rFont val="Tahoma"/>
            <family val="0"/>
          </rPr>
          <t xml:space="preserve">
</t>
        </r>
      </text>
    </comment>
    <comment ref="C117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" authorId="1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41" authorId="1">
      <text>
        <r>
          <rPr>
            <b/>
            <sz val="8"/>
            <rFont val="Tahoma"/>
            <family val="0"/>
          </rPr>
          <t>i25: Tabo</t>
        </r>
        <r>
          <rPr>
            <sz val="8"/>
            <rFont val="Tahoma"/>
            <family val="0"/>
          </rPr>
          <t xml:space="preserve">
</t>
        </r>
      </text>
    </comment>
    <comment ref="C142" authorId="1">
      <text>
        <r>
          <rPr>
            <b/>
            <sz val="8"/>
            <rFont val="Tahoma"/>
            <family val="0"/>
          </rPr>
          <t>i25: Rigoba and Thomas</t>
        </r>
        <r>
          <rPr>
            <sz val="8"/>
            <rFont val="Tahoma"/>
            <family val="0"/>
          </rPr>
          <t xml:space="preserve">
</t>
        </r>
      </text>
    </comment>
    <comment ref="C152" authorId="2">
      <text>
        <r>
          <rPr>
            <b/>
            <sz val="8"/>
            <rFont val="Tahoma"/>
            <family val="0"/>
          </rPr>
          <t>i5: informer in Bamenda</t>
        </r>
        <r>
          <rPr>
            <sz val="8"/>
            <rFont val="Tahoma"/>
            <family val="0"/>
          </rPr>
          <t xml:space="preserve">
</t>
        </r>
      </text>
    </comment>
    <comment ref="C156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checking my mails and writing and forwarding minutes of investigation /operation departments</t>
        </r>
      </text>
    </comment>
    <comment ref="C160" authorId="1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161" authorId="1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185" authorId="2">
      <text>
        <r>
          <rPr>
            <b/>
            <sz val="8"/>
            <rFont val="Tahoma"/>
            <family val="0"/>
          </rPr>
          <t>i5: Jean</t>
        </r>
        <r>
          <rPr>
            <sz val="8"/>
            <rFont val="Tahoma"/>
            <family val="0"/>
          </rPr>
          <t xml:space="preserve">
</t>
        </r>
      </text>
    </comment>
    <comment ref="C204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5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6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207" authorId="1">
      <text>
        <r>
          <rPr>
            <b/>
            <sz val="8"/>
            <rFont val="Tahoma"/>
            <family val="0"/>
          </rPr>
          <t>i5: on bike with informer Louis</t>
        </r>
        <r>
          <rPr>
            <sz val="8"/>
            <rFont val="Tahoma"/>
            <family val="0"/>
          </rPr>
          <t xml:space="preserve">
</t>
        </r>
      </text>
    </comment>
    <comment ref="C239" authorId="1">
      <text>
        <r>
          <rPr>
            <b/>
            <sz val="8"/>
            <rFont val="Tahoma"/>
            <family val="0"/>
          </rPr>
          <t>i5: Louis</t>
        </r>
        <r>
          <rPr>
            <sz val="8"/>
            <rFont val="Tahoma"/>
            <family val="0"/>
          </rPr>
          <t xml:space="preserve">
</t>
        </r>
      </text>
    </comment>
    <comment ref="C243" authorId="1">
      <text>
        <r>
          <rPr>
            <b/>
            <sz val="8"/>
            <rFont val="Tahoma"/>
            <family val="0"/>
          </rPr>
          <t>i5: Louis and Ateba</t>
        </r>
        <r>
          <rPr>
            <sz val="8"/>
            <rFont val="Tahoma"/>
            <family val="0"/>
          </rPr>
          <t xml:space="preserve">
</t>
        </r>
      </text>
    </comment>
    <comment ref="C244" authorId="1">
      <text>
        <r>
          <rPr>
            <b/>
            <sz val="8"/>
            <rFont val="Tahoma"/>
            <family val="0"/>
          </rPr>
          <t>i5: Somo somo</t>
        </r>
        <r>
          <rPr>
            <sz val="8"/>
            <rFont val="Tahoma"/>
            <family val="0"/>
          </rPr>
          <t xml:space="preserve">
</t>
        </r>
      </text>
    </comment>
    <comment ref="C245" authorId="1">
      <text>
        <r>
          <rPr>
            <b/>
            <sz val="8"/>
            <rFont val="Tahoma"/>
            <family val="0"/>
          </rPr>
          <t>i5: Mbita</t>
        </r>
        <r>
          <rPr>
            <sz val="8"/>
            <rFont val="Tahoma"/>
            <family val="0"/>
          </rPr>
          <t xml:space="preserve">
</t>
        </r>
      </text>
    </comment>
    <comment ref="C246" authorId="1">
      <text>
        <r>
          <rPr>
            <b/>
            <sz val="8"/>
            <rFont val="Tahoma"/>
            <family val="0"/>
          </rPr>
          <t>i5: Louis</t>
        </r>
        <r>
          <rPr>
            <sz val="8"/>
            <rFont val="Tahoma"/>
            <family val="0"/>
          </rPr>
          <t xml:space="preserve">
</t>
        </r>
      </text>
    </comment>
    <comment ref="C265" authorId="1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66" authorId="1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67" authorId="1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68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26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270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302" authorId="1">
      <text>
        <r>
          <rPr>
            <b/>
            <sz val="8"/>
            <rFont val="Tahoma"/>
            <family val="0"/>
          </rPr>
          <t>i30: Therese and myself</t>
        </r>
        <r>
          <rPr>
            <sz val="8"/>
            <rFont val="Tahoma"/>
            <family val="0"/>
          </rPr>
          <t xml:space="preserve">
</t>
        </r>
      </text>
    </comment>
    <comment ref="C303" authorId="1">
      <text>
        <r>
          <rPr>
            <b/>
            <sz val="8"/>
            <rFont val="Tahoma"/>
            <family val="0"/>
          </rPr>
          <t>i30: Thomas</t>
        </r>
        <r>
          <rPr>
            <sz val="8"/>
            <rFont val="Tahoma"/>
            <family val="0"/>
          </rPr>
          <t xml:space="preserve">
</t>
        </r>
      </text>
    </comment>
    <comment ref="C304" authorId="1">
      <text>
        <r>
          <rPr>
            <b/>
            <sz val="8"/>
            <rFont val="Tahoma"/>
            <family val="0"/>
          </rPr>
          <t>i30: David</t>
        </r>
        <r>
          <rPr>
            <sz val="8"/>
            <rFont val="Tahoma"/>
            <family val="0"/>
          </rPr>
          <t xml:space="preserve">
</t>
        </r>
      </text>
    </comment>
    <comment ref="C305" authorId="1">
      <text>
        <r>
          <rPr>
            <b/>
            <sz val="8"/>
            <rFont val="Tahoma"/>
            <family val="0"/>
          </rPr>
          <t>i30: Mbua, Thomas and David</t>
        </r>
        <r>
          <rPr>
            <sz val="8"/>
            <rFont val="Tahoma"/>
            <family val="0"/>
          </rPr>
          <t xml:space="preserve">
</t>
        </r>
      </text>
    </comment>
    <comment ref="C306" authorId="1">
      <text>
        <r>
          <rPr>
            <b/>
            <sz val="8"/>
            <rFont val="Tahoma"/>
            <family val="0"/>
          </rPr>
          <t>i30: Maurice and Ebai</t>
        </r>
        <r>
          <rPr>
            <sz val="8"/>
            <rFont val="Tahoma"/>
            <family val="0"/>
          </rPr>
          <t xml:space="preserve">
</t>
        </r>
      </text>
    </comment>
    <comment ref="C320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21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22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23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24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43" authorId="1">
      <text>
        <r>
          <rPr>
            <b/>
            <sz val="8"/>
            <rFont val="Tahoma"/>
            <family val="0"/>
          </rPr>
          <t>i25: Jorda</t>
        </r>
        <r>
          <rPr>
            <sz val="8"/>
            <rFont val="Tahoma"/>
            <family val="0"/>
          </rPr>
          <t xml:space="preserve">
</t>
        </r>
      </text>
    </comment>
    <comment ref="C344" authorId="1">
      <text>
        <r>
          <rPr>
            <b/>
            <sz val="8"/>
            <rFont val="Tahoma"/>
            <family val="0"/>
          </rPr>
          <t>i25: Kana</t>
        </r>
        <r>
          <rPr>
            <sz val="8"/>
            <rFont val="Tahoma"/>
            <family val="0"/>
          </rPr>
          <t xml:space="preserve">
</t>
        </r>
      </text>
    </comment>
    <comment ref="C388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389" authorId="1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390" authorId="1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391" authorId="1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392" authorId="1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393" authorId="1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421" authorId="1">
      <text>
        <r>
          <rPr>
            <b/>
            <sz val="8"/>
            <rFont val="Tahoma"/>
            <family val="0"/>
          </rPr>
          <t>i25: Sonfack</t>
        </r>
        <r>
          <rPr>
            <sz val="8"/>
            <rFont val="Tahoma"/>
            <family val="0"/>
          </rPr>
          <t xml:space="preserve">
</t>
        </r>
      </text>
    </comment>
    <comment ref="C422" authorId="1">
      <text>
        <r>
          <rPr>
            <b/>
            <sz val="8"/>
            <rFont val="Tahoma"/>
            <family val="0"/>
          </rPr>
          <t>i25: Augustin</t>
        </r>
        <r>
          <rPr>
            <sz val="8"/>
            <rFont val="Tahoma"/>
            <family val="0"/>
          </rPr>
          <t xml:space="preserve">
</t>
        </r>
      </text>
    </comment>
    <comment ref="C423" authorId="1">
      <text>
        <r>
          <rPr>
            <b/>
            <sz val="8"/>
            <rFont val="Tahoma"/>
            <family val="0"/>
          </rPr>
          <t>i25: Alice</t>
        </r>
        <r>
          <rPr>
            <sz val="8"/>
            <rFont val="Tahoma"/>
            <family val="0"/>
          </rPr>
          <t xml:space="preserve">
</t>
        </r>
      </text>
    </comment>
    <comment ref="C424" authorId="1">
      <text>
        <r>
          <rPr>
            <b/>
            <sz val="8"/>
            <rFont val="Tahoma"/>
            <family val="0"/>
          </rPr>
          <t>i25: Alice</t>
        </r>
        <r>
          <rPr>
            <sz val="8"/>
            <rFont val="Tahoma"/>
            <family val="0"/>
          </rPr>
          <t xml:space="preserve">
</t>
        </r>
      </text>
    </comment>
    <comment ref="C425" authorId="1">
      <text>
        <r>
          <rPr>
            <b/>
            <sz val="8"/>
            <rFont val="Tahoma"/>
            <family val="0"/>
          </rPr>
          <t>i25: Augustin</t>
        </r>
        <r>
          <rPr>
            <sz val="8"/>
            <rFont val="Tahoma"/>
            <family val="0"/>
          </rPr>
          <t xml:space="preserve">
</t>
        </r>
      </text>
    </comment>
    <comment ref="C434" authorId="1">
      <text>
        <r>
          <rPr>
            <b/>
            <sz val="8"/>
            <rFont val="Tahoma"/>
            <family val="0"/>
          </rPr>
          <t>User: operation in B'da</t>
        </r>
        <r>
          <rPr>
            <sz val="8"/>
            <rFont val="Tahoma"/>
            <family val="0"/>
          </rPr>
          <t xml:space="preserve">
</t>
        </r>
      </text>
    </comment>
    <comment ref="C435" authorId="1">
      <text>
        <r>
          <rPr>
            <b/>
            <sz val="8"/>
            <rFont val="Tahoma"/>
            <family val="0"/>
          </rPr>
          <t>user: follow up B'da operation</t>
        </r>
        <r>
          <rPr>
            <sz val="8"/>
            <rFont val="Tahoma"/>
            <family val="0"/>
          </rPr>
          <t xml:space="preserve">
</t>
        </r>
      </text>
    </comment>
    <comment ref="C461" authorId="1">
      <text>
        <r>
          <rPr>
            <b/>
            <sz val="8"/>
            <rFont val="Tahoma"/>
            <family val="0"/>
          </rPr>
          <t>i5: Kam</t>
        </r>
        <r>
          <rPr>
            <sz val="8"/>
            <rFont val="Tahoma"/>
            <family val="0"/>
          </rPr>
          <t xml:space="preserve">
</t>
        </r>
      </text>
    </comment>
    <comment ref="C462" authorId="1">
      <text>
        <r>
          <rPr>
            <b/>
            <sz val="8"/>
            <rFont val="Tahoma"/>
            <family val="0"/>
          </rPr>
          <t>i5: Kam</t>
        </r>
        <r>
          <rPr>
            <sz val="8"/>
            <rFont val="Tahoma"/>
            <family val="0"/>
          </rPr>
          <t xml:space="preserve">
</t>
        </r>
      </text>
    </comment>
    <comment ref="C466" authorId="1">
      <text>
        <r>
          <rPr>
            <b/>
            <sz val="8"/>
            <rFont val="Tahoma"/>
            <family val="0"/>
          </rPr>
          <t>i5: for recorder</t>
        </r>
        <r>
          <rPr>
            <sz val="8"/>
            <rFont val="Tahoma"/>
            <family val="0"/>
          </rPr>
          <t xml:space="preserve">
</t>
        </r>
      </text>
    </comment>
    <comment ref="C48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3 hrs (Fotabe house), 3 hrs (CCAS-net) for undercover, investigations</t>
        </r>
      </text>
    </comment>
    <comment ref="C51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Cindy, for information on scammer (Drogba) and undercover work</t>
        </r>
      </text>
    </comment>
    <comment ref="C512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Adolf, for work in Buea in investigation, surveillance and arresting scammer</t>
        </r>
      </text>
    </comment>
    <comment ref="C513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Cindy, for continuation of work</t>
        </r>
      </text>
    </comment>
    <comment ref="C51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Cindy, informant/undercover in Buea</t>
        </r>
      </text>
    </comment>
    <comment ref="C518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Adolf, police officer in Buea, for planification meeting</t>
        </r>
      </text>
    </comment>
    <comment ref="C519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Drogba (scammer), Cindy (Informant), Adolf (Police officer)</t>
        </r>
      </text>
    </comment>
    <comment ref="C52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Drogba (scammer), for provision of documents</t>
        </r>
      </text>
    </comment>
    <comment ref="C532" authorId="1">
      <text>
        <r>
          <rPr>
            <b/>
            <sz val="8"/>
            <rFont val="Tahoma"/>
            <family val="0"/>
          </rPr>
          <t>i30: Douala investigations</t>
        </r>
        <r>
          <rPr>
            <sz val="8"/>
            <rFont val="Tahoma"/>
            <family val="0"/>
          </rPr>
          <t xml:space="preserve">
</t>
        </r>
      </text>
    </comment>
    <comment ref="C533" authorId="1">
      <text>
        <r>
          <rPr>
            <b/>
            <sz val="8"/>
            <rFont val="Tahoma"/>
            <family val="0"/>
          </rPr>
          <t>i30: Douala investigations</t>
        </r>
        <r>
          <rPr>
            <sz val="8"/>
            <rFont val="Tahoma"/>
            <family val="0"/>
          </rPr>
          <t xml:space="preserve">
</t>
        </r>
      </text>
    </comment>
    <comment ref="C535" authorId="2">
      <text>
        <r>
          <rPr>
            <b/>
            <sz val="8"/>
            <rFont val="Tahoma"/>
            <family val="0"/>
          </rPr>
          <t>i30: D'la investigations</t>
        </r>
        <r>
          <rPr>
            <sz val="8"/>
            <rFont val="Tahoma"/>
            <family val="0"/>
          </rPr>
          <t xml:space="preserve">
</t>
        </r>
      </text>
    </comment>
    <comment ref="C536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537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541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542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543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544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546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547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548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54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563" authorId="1">
      <text>
        <r>
          <rPr>
            <b/>
            <sz val="8"/>
            <rFont val="Tahoma"/>
            <family val="0"/>
          </rPr>
          <t>i30: during operation</t>
        </r>
        <r>
          <rPr>
            <sz val="8"/>
            <rFont val="Tahoma"/>
            <family val="0"/>
          </rPr>
          <t xml:space="preserve">
</t>
        </r>
      </text>
    </comment>
    <comment ref="C594" authorId="1">
      <text>
        <r>
          <rPr>
            <b/>
            <sz val="8"/>
            <rFont val="Tahoma"/>
            <family val="0"/>
          </rPr>
          <t>i30: Kalla an myself</t>
        </r>
        <r>
          <rPr>
            <sz val="8"/>
            <rFont val="Tahoma"/>
            <family val="0"/>
          </rPr>
          <t xml:space="preserve">
</t>
        </r>
      </text>
    </comment>
    <comment ref="C595" authorId="1">
      <text>
        <r>
          <rPr>
            <b/>
            <sz val="8"/>
            <rFont val="Tahoma"/>
            <family val="0"/>
          </rPr>
          <t>i30: kalla and keke</t>
        </r>
        <r>
          <rPr>
            <sz val="8"/>
            <rFont val="Tahoma"/>
            <family val="0"/>
          </rPr>
          <t xml:space="preserve">
</t>
        </r>
      </text>
    </comment>
    <comment ref="C596" authorId="1">
      <text>
        <r>
          <rPr>
            <b/>
            <sz val="8"/>
            <rFont val="Tahoma"/>
            <family val="0"/>
          </rPr>
          <t>i30: Penda and JOE</t>
        </r>
        <r>
          <rPr>
            <sz val="8"/>
            <rFont val="Tahoma"/>
            <family val="0"/>
          </rPr>
          <t xml:space="preserve">
</t>
        </r>
      </text>
    </comment>
    <comment ref="C597" authorId="1">
      <text>
        <r>
          <rPr>
            <b/>
            <sz val="8"/>
            <rFont val="Tahoma"/>
            <family val="0"/>
          </rPr>
          <t>i30: Akolo and Ngole</t>
        </r>
        <r>
          <rPr>
            <sz val="8"/>
            <rFont val="Tahoma"/>
            <family val="0"/>
          </rPr>
          <t xml:space="preserve">
</t>
        </r>
      </text>
    </comment>
    <comment ref="C598" authorId="1">
      <text>
        <r>
          <rPr>
            <b/>
            <sz val="8"/>
            <rFont val="Tahoma"/>
            <family val="0"/>
          </rPr>
          <t>i30: chi, Ngole and Akolo</t>
        </r>
        <r>
          <rPr>
            <sz val="8"/>
            <rFont val="Tahoma"/>
            <family val="0"/>
          </rPr>
          <t xml:space="preserve">
</t>
        </r>
      </text>
    </comment>
    <comment ref="C599" authorId="1">
      <text>
        <r>
          <rPr>
            <b/>
            <sz val="8"/>
            <rFont val="Tahoma"/>
            <family val="0"/>
          </rPr>
          <t>i30: Njoh and myself</t>
        </r>
        <r>
          <rPr>
            <sz val="8"/>
            <rFont val="Tahoma"/>
            <family val="0"/>
          </rPr>
          <t xml:space="preserve">
</t>
        </r>
      </text>
    </comment>
    <comment ref="C600" authorId="1">
      <text>
        <r>
          <rPr>
            <b/>
            <sz val="8"/>
            <rFont val="Tahoma"/>
            <family val="0"/>
          </rPr>
          <t>i30: Akolo and Ngole</t>
        </r>
        <r>
          <rPr>
            <sz val="8"/>
            <rFont val="Tahoma"/>
            <family val="0"/>
          </rPr>
          <t xml:space="preserve">
</t>
        </r>
      </text>
    </comment>
    <comment ref="C620" authorId="1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621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47" authorId="1">
      <text>
        <r>
          <rPr>
            <b/>
            <sz val="8"/>
            <rFont val="Tahoma"/>
            <family val="0"/>
          </rPr>
          <t>i5: Kam</t>
        </r>
        <r>
          <rPr>
            <sz val="8"/>
            <rFont val="Tahoma"/>
            <family val="0"/>
          </rPr>
          <t xml:space="preserve">
</t>
        </r>
      </text>
    </comment>
    <comment ref="C648" authorId="1">
      <text>
        <r>
          <rPr>
            <b/>
            <sz val="8"/>
            <rFont val="Tahoma"/>
            <family val="0"/>
          </rPr>
          <t>i5: Mba</t>
        </r>
        <r>
          <rPr>
            <sz val="8"/>
            <rFont val="Tahoma"/>
            <family val="0"/>
          </rPr>
          <t xml:space="preserve">
</t>
        </r>
      </text>
    </comment>
    <comment ref="C665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666" authorId="1">
      <text>
        <r>
          <rPr>
            <b/>
            <sz val="8"/>
            <rFont val="Tahoma"/>
            <family val="0"/>
          </rPr>
          <t>i25: on bike</t>
        </r>
        <r>
          <rPr>
            <sz val="8"/>
            <rFont val="Tahoma"/>
            <family val="0"/>
          </rPr>
          <t xml:space="preserve">
</t>
        </r>
      </text>
    </comment>
    <comment ref="C667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68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76" authorId="2">
      <text>
        <r>
          <rPr>
            <b/>
            <sz val="8"/>
            <rFont val="Tahoma"/>
            <family val="0"/>
          </rPr>
          <t>Julius: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697" authorId="1">
      <text>
        <r>
          <rPr>
            <b/>
            <sz val="8"/>
            <rFont val="Tahoma"/>
            <family val="0"/>
          </rPr>
          <t>i25: Meume</t>
        </r>
        <r>
          <rPr>
            <sz val="8"/>
            <rFont val="Tahoma"/>
            <family val="0"/>
          </rPr>
          <t xml:space="preserve">
</t>
        </r>
      </text>
    </comment>
    <comment ref="C698" authorId="1">
      <text>
        <r>
          <rPr>
            <b/>
            <sz val="8"/>
            <rFont val="Tahoma"/>
            <family val="0"/>
          </rPr>
          <t>i25: Jean</t>
        </r>
        <r>
          <rPr>
            <sz val="8"/>
            <rFont val="Tahoma"/>
            <family val="0"/>
          </rPr>
          <t xml:space="preserve">
</t>
        </r>
      </text>
    </comment>
    <comment ref="C717" authorId="1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18" authorId="1">
      <text>
        <r>
          <rPr>
            <b/>
            <sz val="8"/>
            <rFont val="Tahoma"/>
            <family val="0"/>
          </rPr>
          <t xml:space="preserve">i5: on bike </t>
        </r>
        <r>
          <rPr>
            <sz val="8"/>
            <rFont val="Tahoma"/>
            <family val="0"/>
          </rPr>
          <t xml:space="preserve">
</t>
        </r>
      </text>
    </comment>
    <comment ref="C719" authorId="1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721" authorId="1">
      <text>
        <r>
          <rPr>
            <b/>
            <sz val="8"/>
            <rFont val="Tahoma"/>
            <family val="0"/>
          </rPr>
          <t>i5: on two bikes with informer Awono</t>
        </r>
      </text>
    </comment>
    <comment ref="C750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martin</t>
        </r>
      </text>
    </comment>
    <comment ref="C751" authorId="1">
      <text>
        <r>
          <rPr>
            <b/>
            <sz val="8"/>
            <rFont val="Tahoma"/>
            <family val="0"/>
          </rPr>
          <t>i5: Mbita and Atuba</t>
        </r>
        <r>
          <rPr>
            <sz val="8"/>
            <rFont val="Tahoma"/>
            <family val="0"/>
          </rPr>
          <t xml:space="preserve">
</t>
        </r>
      </text>
    </comment>
    <comment ref="C752" authorId="1">
      <text>
        <r>
          <rPr>
            <b/>
            <sz val="8"/>
            <rFont val="Tahoma"/>
            <family val="0"/>
          </rPr>
          <t>i5: Awono</t>
        </r>
        <r>
          <rPr>
            <sz val="8"/>
            <rFont val="Tahoma"/>
            <family val="0"/>
          </rPr>
          <t xml:space="preserve">
</t>
        </r>
      </text>
    </comment>
    <comment ref="C753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ismael</t>
        </r>
      </text>
    </comment>
    <comment ref="C764" authorId="1">
      <text>
        <r>
          <rPr>
            <b/>
            <sz val="8"/>
            <rFont val="Tahoma"/>
            <family val="0"/>
          </rPr>
          <t>i25: orange sim card no mtn network in campo</t>
        </r>
        <r>
          <rPr>
            <sz val="8"/>
            <rFont val="Tahoma"/>
            <family val="0"/>
          </rPr>
          <t xml:space="preserve">
</t>
        </r>
      </text>
    </comment>
    <comment ref="C768" authorId="1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771" authorId="1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72" authorId="1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73" authorId="1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74" authorId="1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75" authorId="1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76" authorId="1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95" authorId="1">
      <text>
        <r>
          <rPr>
            <b/>
            <sz val="8"/>
            <rFont val="Tahoma"/>
            <family val="0"/>
          </rPr>
          <t>i25: Blasse</t>
        </r>
        <r>
          <rPr>
            <sz val="8"/>
            <rFont val="Tahoma"/>
            <family val="0"/>
          </rPr>
          <t xml:space="preserve">
</t>
        </r>
      </text>
    </comment>
    <comment ref="C796" authorId="1">
      <text>
        <r>
          <rPr>
            <b/>
            <sz val="8"/>
            <rFont val="Tahoma"/>
            <family val="0"/>
          </rPr>
          <t>i25: Jagaud</t>
        </r>
        <r>
          <rPr>
            <sz val="8"/>
            <rFont val="Tahoma"/>
            <family val="0"/>
          </rPr>
          <t xml:space="preserve">
</t>
        </r>
      </text>
    </comment>
    <comment ref="C804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805" authorId="1">
      <text>
        <r>
          <rPr>
            <b/>
            <sz val="8"/>
            <rFont val="Tahoma"/>
            <family val="0"/>
          </rPr>
          <t xml:space="preserve">i25: transferred credit </t>
        </r>
        <r>
          <rPr>
            <sz val="8"/>
            <rFont val="Tahoma"/>
            <family val="0"/>
          </rPr>
          <t xml:space="preserve">
</t>
        </r>
      </text>
    </comment>
    <comment ref="C806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807" authorId="2">
      <text>
        <r>
          <rPr>
            <b/>
            <sz val="8"/>
            <rFont val="Tahoma"/>
            <family val="0"/>
          </rPr>
          <t>user: parrot investigation in Douala airport</t>
        </r>
        <r>
          <rPr>
            <sz val="8"/>
            <rFont val="Tahoma"/>
            <family val="0"/>
          </rPr>
          <t xml:space="preserve">
</t>
        </r>
      </text>
    </comment>
    <comment ref="C808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816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825" authorId="1">
      <text>
        <r>
          <rPr>
            <b/>
            <sz val="8"/>
            <rFont val="Tahoma"/>
            <family val="0"/>
          </rPr>
          <t>i25: movement within Douala</t>
        </r>
        <r>
          <rPr>
            <sz val="8"/>
            <rFont val="Tahoma"/>
            <family val="0"/>
          </rPr>
          <t xml:space="preserve">
</t>
        </r>
      </text>
    </comment>
    <comment ref="C840" authorId="1">
      <text>
        <r>
          <rPr>
            <b/>
            <sz val="8"/>
            <rFont val="Tahoma"/>
            <family val="0"/>
          </rPr>
          <t>i25: Balla</t>
        </r>
        <r>
          <rPr>
            <sz val="8"/>
            <rFont val="Tahoma"/>
            <family val="0"/>
          </rPr>
          <t xml:space="preserve">
</t>
        </r>
      </text>
    </comment>
    <comment ref="C841" authorId="1">
      <text>
        <r>
          <rPr>
            <b/>
            <sz val="8"/>
            <rFont val="Tahoma"/>
            <family val="0"/>
          </rPr>
          <t>i25: Richard and his frends(dealers)</t>
        </r>
        <r>
          <rPr>
            <sz val="8"/>
            <rFont val="Tahoma"/>
            <family val="0"/>
          </rPr>
          <t xml:space="preserve">
</t>
        </r>
      </text>
    </comment>
    <comment ref="C842" authorId="1">
      <text>
        <r>
          <rPr>
            <b/>
            <sz val="8"/>
            <rFont val="Tahoma"/>
            <family val="0"/>
          </rPr>
          <t>i25: Robert</t>
        </r>
        <r>
          <rPr>
            <sz val="8"/>
            <rFont val="Tahoma"/>
            <family val="0"/>
          </rPr>
          <t xml:space="preserve">
</t>
        </r>
      </text>
    </comment>
    <comment ref="C851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853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85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Calls from call box because credit was finished and telephone battery had run down</t>
        </r>
      </text>
    </comment>
    <comment ref="C85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Telephone cards: 3000 frs for Alain, 3000 frs for Horline, 2500 frs for Sone</t>
        </r>
      </text>
    </comment>
    <comment ref="C866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2000 each for Sone, Alain and J.P on day of operation on way back to Douala after taking parrots to the Limbe wildlife center. This was at about 1.30 a.m</t>
        </r>
      </text>
    </comment>
    <comment ref="C867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Fuel for transportation of parrots from airport to delegation</t>
        </r>
      </text>
    </comment>
    <comment ref="C868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Transport of 500 parrots from Douala to Limbe in a hired truck</t>
        </r>
      </text>
    </comment>
    <comment ref="C898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Felix at freight in Douala international airport to report if he sees any parrots at the freight for exportation</t>
        </r>
      </text>
    </comment>
    <comment ref="C899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Loading of 500 parrots at airport to MINFOF delegation Douala</t>
        </r>
      </text>
    </comment>
    <comment ref="C900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Loading of 500 parrots at delegation for transportation to Limbe</t>
        </r>
      </text>
    </comment>
    <comment ref="C901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Henry, worker of Douala Airport Authority for information on any other set of parrots destined for exportation</t>
        </r>
      </text>
    </comment>
    <comment ref="C905" authorId="1">
      <text>
        <r>
          <rPr>
            <b/>
            <sz val="8"/>
            <rFont val="Tahoma"/>
            <family val="0"/>
          </rPr>
          <t>i26: for digital camera</t>
        </r>
        <r>
          <rPr>
            <sz val="8"/>
            <rFont val="Tahoma"/>
            <family val="0"/>
          </rPr>
          <t xml:space="preserve">
</t>
        </r>
      </text>
    </comment>
    <comment ref="C920" authorId="1">
      <text>
        <r>
          <rPr>
            <b/>
            <sz val="8"/>
            <rFont val="Tahoma"/>
            <family val="0"/>
          </rPr>
          <t>i30: paid 17,000frs and negotiated a bed inside</t>
        </r>
        <r>
          <rPr>
            <sz val="8"/>
            <rFont val="Tahoma"/>
            <family val="0"/>
          </rPr>
          <t xml:space="preserve">
</t>
        </r>
      </text>
    </comment>
    <comment ref="C921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22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23" authorId="1">
      <text>
        <r>
          <rPr>
            <b/>
            <sz val="8"/>
            <rFont val="Tahoma"/>
            <family val="0"/>
          </rPr>
          <t>i30:  for informer on bike</t>
        </r>
        <r>
          <rPr>
            <sz val="8"/>
            <rFont val="Tahoma"/>
            <family val="0"/>
          </rPr>
          <t xml:space="preserve">
</t>
        </r>
      </text>
    </comment>
    <comment ref="C924" authorId="1">
      <text>
        <r>
          <rPr>
            <b/>
            <sz val="8"/>
            <rFont val="Tahoma"/>
            <family val="0"/>
          </rPr>
          <t>i30: for informer on bike</t>
        </r>
        <r>
          <rPr>
            <sz val="8"/>
            <rFont val="Tahoma"/>
            <family val="0"/>
          </rPr>
          <t xml:space="preserve">
</t>
        </r>
      </text>
    </comment>
    <comment ref="C925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26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27" authorId="1">
      <text>
        <r>
          <rPr>
            <b/>
            <sz val="8"/>
            <rFont val="Tahoma"/>
            <family val="0"/>
          </rPr>
          <t>i30:  for informer on bike</t>
        </r>
        <r>
          <rPr>
            <sz val="8"/>
            <rFont val="Tahoma"/>
            <family val="0"/>
          </rPr>
          <t xml:space="preserve">
</t>
        </r>
      </text>
    </comment>
    <comment ref="C928" authorId="1">
      <text>
        <r>
          <rPr>
            <b/>
            <sz val="8"/>
            <rFont val="Tahoma"/>
            <family val="0"/>
          </rPr>
          <t>i30: for informer on bike</t>
        </r>
        <r>
          <rPr>
            <sz val="8"/>
            <rFont val="Tahoma"/>
            <family val="0"/>
          </rPr>
          <t xml:space="preserve">
</t>
        </r>
      </text>
    </comment>
    <comment ref="C947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949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951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955" authorId="1">
      <text>
        <r>
          <rPr>
            <b/>
            <sz val="8"/>
            <rFont val="Tahoma"/>
            <family val="0"/>
          </rPr>
          <t>i30: Kwukam</t>
        </r>
        <r>
          <rPr>
            <sz val="8"/>
            <rFont val="Tahoma"/>
            <family val="0"/>
          </rPr>
          <t xml:space="preserve">
</t>
        </r>
      </text>
    </comment>
    <comment ref="C956" authorId="1">
      <text>
        <r>
          <rPr>
            <b/>
            <sz val="8"/>
            <rFont val="Tahoma"/>
            <family val="0"/>
          </rPr>
          <t>i30: Kwukam</t>
        </r>
        <r>
          <rPr>
            <sz val="8"/>
            <rFont val="Tahoma"/>
            <family val="0"/>
          </rPr>
          <t xml:space="preserve">
</t>
        </r>
      </text>
    </comment>
    <comment ref="C967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transfer credit to informant dieudonel</t>
        </r>
      </text>
    </comment>
    <comment ref="C972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byke</t>
        </r>
      </text>
    </comment>
    <comment ref="C973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used a byke with informant Dieudonel</t>
        </r>
      </text>
    </comment>
    <comment ref="C995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dieudonel</t>
        </r>
      </text>
    </comment>
    <comment ref="C999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Dieudonel</t>
        </r>
      </text>
    </comment>
    <comment ref="C1014" authorId="1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1015" authorId="1">
      <text>
        <r>
          <rPr>
            <b/>
            <sz val="8"/>
            <rFont val="Tahoma"/>
            <family val="0"/>
          </rPr>
          <t>i25: took private transport</t>
        </r>
        <r>
          <rPr>
            <sz val="8"/>
            <rFont val="Tahoma"/>
            <family val="0"/>
          </rPr>
          <t xml:space="preserve">
</t>
        </r>
      </text>
    </comment>
    <comment ref="C1037" authorId="1">
      <text>
        <r>
          <rPr>
            <b/>
            <sz val="8"/>
            <rFont val="Tahoma"/>
            <family val="0"/>
          </rPr>
          <t>i25 : Chacal</t>
        </r>
        <r>
          <rPr>
            <sz val="8"/>
            <rFont val="Tahoma"/>
            <family val="0"/>
          </rPr>
          <t xml:space="preserve">
</t>
        </r>
      </text>
    </comment>
    <comment ref="C1038" authorId="1">
      <text>
        <r>
          <rPr>
            <b/>
            <sz val="8"/>
            <rFont val="Tahoma"/>
            <family val="0"/>
          </rPr>
          <t>i25: Sergert</t>
        </r>
        <r>
          <rPr>
            <sz val="8"/>
            <rFont val="Tahoma"/>
            <family val="0"/>
          </rPr>
          <t xml:space="preserve">
</t>
        </r>
      </text>
    </comment>
    <comment ref="C1039" authorId="1">
      <text>
        <r>
          <rPr>
            <b/>
            <sz val="8"/>
            <rFont val="Tahoma"/>
            <family val="0"/>
          </rPr>
          <t>i25: Sergent</t>
        </r>
        <r>
          <rPr>
            <sz val="8"/>
            <rFont val="Tahoma"/>
            <family val="0"/>
          </rPr>
          <t xml:space="preserve">
</t>
        </r>
      </text>
    </comment>
    <comment ref="C1058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059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060" authorId="1">
      <text>
        <r>
          <rPr>
            <b/>
            <sz val="8"/>
            <rFont val="Tahoma"/>
            <family val="0"/>
          </rPr>
          <t>i30: for informer on bike</t>
        </r>
        <r>
          <rPr>
            <sz val="8"/>
            <rFont val="Tahoma"/>
            <family val="0"/>
          </rPr>
          <t xml:space="preserve">
</t>
        </r>
      </text>
    </comment>
    <comment ref="C1061" authorId="1">
      <text>
        <r>
          <rPr>
            <b/>
            <sz val="8"/>
            <rFont val="Tahoma"/>
            <family val="0"/>
          </rPr>
          <t>i30: for informer on bike</t>
        </r>
        <r>
          <rPr>
            <sz val="8"/>
            <rFont val="Tahoma"/>
            <family val="0"/>
          </rPr>
          <t xml:space="preserve">
</t>
        </r>
      </text>
    </comment>
    <comment ref="C1063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064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65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67" authorId="1">
      <text>
        <r>
          <rPr>
            <b/>
            <sz val="8"/>
            <rFont val="Tahoma"/>
            <family val="0"/>
          </rPr>
          <t>i30: paid 17,000frs and negotiated a bed inside</t>
        </r>
        <r>
          <rPr>
            <sz val="8"/>
            <rFont val="Tahoma"/>
            <family val="0"/>
          </rPr>
          <t xml:space="preserve">
</t>
        </r>
      </text>
    </comment>
    <comment ref="C1069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94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096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098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100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102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104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106" authorId="1">
      <text>
        <r>
          <rPr>
            <b/>
            <sz val="8"/>
            <rFont val="Tahoma"/>
            <family val="0"/>
          </rPr>
          <t>i30: bought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1111" authorId="1">
      <text>
        <r>
          <rPr>
            <b/>
            <sz val="8"/>
            <rFont val="Tahoma"/>
            <family val="0"/>
          </rPr>
          <t>i30: Kwukam</t>
        </r>
        <r>
          <rPr>
            <sz val="8"/>
            <rFont val="Tahoma"/>
            <family val="0"/>
          </rPr>
          <t xml:space="preserve">
</t>
        </r>
      </text>
    </comment>
    <comment ref="C1112" authorId="1">
      <text>
        <r>
          <rPr>
            <b/>
            <sz val="8"/>
            <rFont val="Tahoma"/>
            <family val="0"/>
          </rPr>
          <t>i30: Robert and myself</t>
        </r>
        <r>
          <rPr>
            <sz val="8"/>
            <rFont val="Tahoma"/>
            <family val="0"/>
          </rPr>
          <t xml:space="preserve">
</t>
        </r>
      </text>
    </comment>
    <comment ref="C1113" authorId="1">
      <text>
        <r>
          <rPr>
            <b/>
            <sz val="8"/>
            <rFont val="Tahoma"/>
            <family val="0"/>
          </rPr>
          <t>i30: Sileu and myself</t>
        </r>
        <r>
          <rPr>
            <sz val="8"/>
            <rFont val="Tahoma"/>
            <family val="0"/>
          </rPr>
          <t xml:space="preserve">
</t>
        </r>
      </text>
    </comment>
    <comment ref="C1114" authorId="1">
      <text>
        <r>
          <rPr>
            <b/>
            <sz val="8"/>
            <rFont val="Tahoma"/>
            <family val="0"/>
          </rPr>
          <t>i30: Mado</t>
        </r>
        <r>
          <rPr>
            <sz val="8"/>
            <rFont val="Tahoma"/>
            <family val="0"/>
          </rPr>
          <t xml:space="preserve">
</t>
        </r>
      </text>
    </comment>
    <comment ref="C1125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transfer credit to informant perica</t>
        </r>
      </text>
    </comment>
    <comment ref="C1126" authorId="2">
      <text>
        <r>
          <rPr>
            <b/>
            <sz val="8"/>
            <rFont val="Tahoma"/>
            <family val="0"/>
          </rPr>
          <t>i5: informer Garoua</t>
        </r>
        <r>
          <rPr>
            <sz val="8"/>
            <rFont val="Tahoma"/>
            <family val="0"/>
          </rPr>
          <t xml:space="preserve">
</t>
        </r>
      </text>
    </comment>
    <comment ref="C1127" authorId="2">
      <text>
        <r>
          <rPr>
            <b/>
            <sz val="8"/>
            <rFont val="Tahoma"/>
            <family val="0"/>
          </rPr>
          <t>i5: informer Maroua</t>
        </r>
        <r>
          <rPr>
            <sz val="8"/>
            <rFont val="Tahoma"/>
            <family val="0"/>
          </rPr>
          <t xml:space="preserve">
</t>
        </r>
      </text>
    </comment>
    <comment ref="C1132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hired a byke</t>
        </r>
      </text>
    </comment>
    <comment ref="C1133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byke</t>
        </r>
      </text>
    </comment>
    <comment ref="C1155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Eselemba </t>
        </r>
      </text>
    </comment>
    <comment ref="C1156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Andre</t>
        </r>
      </text>
    </comment>
    <comment ref="C1157" authorId="2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perica</t>
        </r>
      </text>
    </comment>
    <comment ref="C1176" authorId="2">
      <text>
        <r>
          <rPr>
            <b/>
            <sz val="8"/>
            <rFont val="Tahoma"/>
            <family val="0"/>
          </rPr>
          <t>i26: Douala parrots</t>
        </r>
        <r>
          <rPr>
            <sz val="8"/>
            <rFont val="Tahoma"/>
            <family val="0"/>
          </rPr>
          <t xml:space="preserve">
</t>
        </r>
      </text>
    </comment>
    <comment ref="C1177" authorId="2">
      <text>
        <r>
          <rPr>
            <b/>
            <sz val="8"/>
            <rFont val="Tahoma"/>
            <family val="0"/>
          </rPr>
          <t>I26: Nsimalen ivory</t>
        </r>
        <r>
          <rPr>
            <sz val="8"/>
            <rFont val="Tahoma"/>
            <family val="0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Amougou, to report on any parrots for exportation at Nsimalen and about Chinese ivory trafficker arrested at the Nsimalen airport</t>
        </r>
      </text>
    </comment>
    <comment ref="C1208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Abou, on information about chimp in Mballa 2</t>
        </r>
      </text>
    </comment>
    <comment ref="C1215" authorId="0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For information on a chinese arrested at the Nsimalen International airport, Yaounde for trafficking of 25 kgs of ivory. Information in the Nouvelle Expression newspaper</t>
        </r>
      </text>
    </comment>
    <comment ref="C1233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39" authorId="1">
      <text>
        <r>
          <rPr>
            <b/>
            <sz val="8"/>
            <rFont val="Tahoma"/>
            <family val="0"/>
          </rPr>
          <t>Julius:Bonaberi-new bell-deido-akwa-dakar-airport</t>
        </r>
        <r>
          <rPr>
            <sz val="8"/>
            <rFont val="Tahoma"/>
            <family val="0"/>
          </rPr>
          <t xml:space="preserve">
</t>
        </r>
      </text>
    </comment>
    <comment ref="C1240" authorId="1">
      <text>
        <r>
          <rPr>
            <b/>
            <sz val="8"/>
            <rFont val="Tahoma"/>
            <family val="0"/>
          </rPr>
          <t>Julius: Bonanjo-akwa-port-new bell</t>
        </r>
        <r>
          <rPr>
            <sz val="8"/>
            <rFont val="Tahoma"/>
            <family val="0"/>
          </rPr>
          <t xml:space="preserve">
</t>
        </r>
      </text>
    </comment>
    <comment ref="C1241" authorId="2">
      <text>
        <r>
          <rPr>
            <b/>
            <sz val="8"/>
            <rFont val="Tahoma"/>
            <family val="0"/>
          </rPr>
          <t>Julius: with informer</t>
        </r>
        <r>
          <rPr>
            <sz val="8"/>
            <rFont val="Tahoma"/>
            <family val="0"/>
          </rPr>
          <t xml:space="preserve">
</t>
        </r>
      </text>
    </comment>
    <comment ref="F1275" authorId="1">
      <text>
        <r>
          <rPr>
            <b/>
            <sz val="8"/>
            <rFont val="Tahoma"/>
            <family val="0"/>
          </rPr>
          <t xml:space="preserve">i30: 40.000frs for ivory operation Douala </t>
        </r>
      </text>
    </comment>
    <comment ref="C1290" authorId="1">
      <text>
        <r>
          <rPr>
            <b/>
            <sz val="8"/>
            <rFont val="Tahoma"/>
            <family val="0"/>
          </rPr>
          <t>User: operation in B'da</t>
        </r>
        <r>
          <rPr>
            <sz val="8"/>
            <rFont val="Tahoma"/>
            <family val="0"/>
          </rPr>
          <t xml:space="preserve">
</t>
        </r>
      </text>
    </comment>
    <comment ref="C1295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96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97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fueling the car of the north west delegation for the transportion of the mandrill to mvog vetsi Zoo</t>
        </r>
      </text>
    </comment>
    <comment ref="C1298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fueling the car of delegation back to bamanda</t>
        </r>
      </text>
    </comment>
    <comment ref="C1303" authorId="1">
      <text>
        <r>
          <rPr>
            <b/>
            <sz val="8"/>
            <rFont val="Tahoma"/>
            <family val="0"/>
          </rPr>
          <t>Julius: for undercover during operation</t>
        </r>
        <r>
          <rPr>
            <sz val="8"/>
            <rFont val="Tahoma"/>
            <family val="0"/>
          </rPr>
          <t xml:space="preserve">
</t>
        </r>
      </text>
    </comment>
    <comment ref="C1304" authorId="1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324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1334" authorId="1">
      <text>
        <r>
          <rPr>
            <b/>
            <sz val="8"/>
            <rFont val="Tahoma"/>
            <family val="0"/>
          </rPr>
          <t>Julius: x2 taxi for element for 5 hours each during operation</t>
        </r>
        <r>
          <rPr>
            <sz val="8"/>
            <rFont val="Tahoma"/>
            <family val="0"/>
          </rPr>
          <t xml:space="preserve">
</t>
        </r>
      </text>
    </comment>
    <comment ref="C1335" authorId="1">
      <text>
        <r>
          <rPr>
            <b/>
            <sz val="8"/>
            <rFont val="Tahoma"/>
            <family val="0"/>
          </rPr>
          <t>Julius: for undercovers during operation</t>
        </r>
        <r>
          <rPr>
            <sz val="8"/>
            <rFont val="Tahoma"/>
            <family val="0"/>
          </rPr>
          <t xml:space="preserve">
</t>
        </r>
      </text>
    </comment>
    <comment ref="C1353" authorId="1">
      <text>
        <r>
          <rPr>
            <b/>
            <sz val="8"/>
            <rFont val="Tahoma"/>
            <family val="0"/>
          </rPr>
          <t>Julius: ivory operation</t>
        </r>
        <r>
          <rPr>
            <sz val="8"/>
            <rFont val="Tahoma"/>
            <family val="0"/>
          </rPr>
          <t xml:space="preserve">
</t>
        </r>
      </text>
    </comment>
    <comment ref="C1354" authorId="1">
      <text>
        <r>
          <rPr>
            <b/>
            <sz val="8"/>
            <rFont val="Tahoma"/>
            <family val="0"/>
          </rPr>
          <t>Julius: ivory operation</t>
        </r>
        <r>
          <rPr>
            <sz val="8"/>
            <rFont val="Tahoma"/>
            <family val="0"/>
          </rPr>
          <t xml:space="preserve">
</t>
        </r>
      </text>
    </comment>
    <comment ref="C1366" authorId="1">
      <text>
        <r>
          <rPr>
            <b/>
            <sz val="8"/>
            <rFont val="Tahoma"/>
            <family val="0"/>
          </rPr>
          <t>Julius: during leopard skin operation</t>
        </r>
        <r>
          <rPr>
            <sz val="8"/>
            <rFont val="Tahoma"/>
            <family val="0"/>
          </rPr>
          <t xml:space="preserve">
</t>
        </r>
      </text>
    </comment>
    <comment ref="C1371" authorId="1">
      <text>
        <r>
          <rPr>
            <b/>
            <sz val="8"/>
            <rFont val="Tahoma"/>
            <family val="0"/>
          </rPr>
          <t>Julius: leopard skin operation</t>
        </r>
        <r>
          <rPr>
            <sz val="8"/>
            <rFont val="Tahoma"/>
            <family val="0"/>
          </rPr>
          <t xml:space="preserve">
</t>
        </r>
      </text>
    </comment>
    <comment ref="C1374" authorId="1">
      <text>
        <r>
          <rPr>
            <b/>
            <sz val="8"/>
            <rFont val="Tahoma"/>
            <family val="0"/>
          </rPr>
          <t>Julius: additional police called in for intervention  with police car</t>
        </r>
        <r>
          <rPr>
            <sz val="8"/>
            <rFont val="Tahoma"/>
            <family val="0"/>
          </rPr>
          <t xml:space="preserve">
</t>
        </r>
      </text>
    </comment>
    <comment ref="C1382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383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393" authorId="1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97" authorId="1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</t>
        </r>
      </text>
    </comment>
    <comment ref="C1398" authorId="2">
      <text>
        <r>
          <rPr>
            <b/>
            <sz val="8"/>
            <rFont val="Tahoma"/>
            <family val="0"/>
          </rPr>
          <t>Julius: during parrot operation</t>
        </r>
        <r>
          <rPr>
            <sz val="8"/>
            <rFont val="Tahoma"/>
            <family val="0"/>
          </rPr>
          <t xml:space="preserve">
</t>
        </r>
      </text>
    </comment>
    <comment ref="C1412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element from GMI to accompany the representator of internet Club in the court of bonandjo</t>
        </r>
      </text>
    </comment>
    <comment ref="C141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element from GMI to accompany the representator of internet Club in the court of bonandjo</t>
        </r>
      </text>
    </comment>
    <comment ref="C1439" authorId="2">
      <text>
        <r>
          <rPr>
            <b/>
            <sz val="8"/>
            <rFont val="Tahoma"/>
            <family val="0"/>
          </rPr>
          <t>Horline:Hearing in Garoua</t>
        </r>
        <r>
          <rPr>
            <sz val="8"/>
            <rFont val="Tahoma"/>
            <family val="0"/>
          </rPr>
          <t xml:space="preserve">
</t>
        </r>
      </text>
    </comment>
    <comment ref="C1449" authorId="1">
      <text>
        <r>
          <rPr>
            <b/>
            <sz val="8"/>
            <rFont val="Tahoma"/>
            <family val="0"/>
          </rPr>
          <t>User: operation in B'da</t>
        </r>
        <r>
          <rPr>
            <sz val="8"/>
            <rFont val="Tahoma"/>
            <family val="0"/>
          </rPr>
          <t xml:space="preserve">
</t>
        </r>
      </text>
    </comment>
    <comment ref="C1450" authorId="1">
      <text>
        <r>
          <rPr>
            <b/>
            <sz val="8"/>
            <rFont val="Tahoma"/>
            <family val="0"/>
          </rPr>
          <t>user: follow up B'da operation</t>
        </r>
        <r>
          <rPr>
            <sz val="8"/>
            <rFont val="Tahoma"/>
            <family val="0"/>
          </rPr>
          <t xml:space="preserve">
</t>
        </r>
      </text>
    </comment>
    <comment ref="C1451" authorId="1">
      <text>
        <r>
          <rPr>
            <b/>
            <sz val="8"/>
            <rFont val="Tahoma"/>
            <family val="0"/>
          </rPr>
          <t>User: call Bafia Delegate to prepare operation in Bafia</t>
        </r>
        <r>
          <rPr>
            <sz val="8"/>
            <rFont val="Tahoma"/>
            <family val="0"/>
          </rPr>
          <t xml:space="preserve">
</t>
        </r>
      </text>
    </comment>
    <comment ref="C1455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1456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1457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458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462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463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466" authorId="2">
      <text>
        <r>
          <rPr>
            <b/>
            <sz val="8"/>
            <rFont val="Tahoma"/>
            <family val="0"/>
          </rPr>
          <t>Josias: Hearing in Garoua</t>
        </r>
        <r>
          <rPr>
            <sz val="8"/>
            <rFont val="Tahoma"/>
            <family val="0"/>
          </rPr>
          <t xml:space="preserve">
</t>
        </r>
      </text>
    </comment>
    <comment ref="C1467" authorId="2">
      <text>
        <r>
          <rPr>
            <b/>
            <sz val="8"/>
            <rFont val="Tahoma"/>
            <family val="0"/>
          </rPr>
          <t>Josias: Hearing in Garoua</t>
        </r>
        <r>
          <rPr>
            <sz val="8"/>
            <rFont val="Tahoma"/>
            <family val="0"/>
          </rPr>
          <t xml:space="preserve">
</t>
        </r>
      </text>
    </comment>
    <comment ref="C1470" authorId="1">
      <text>
        <r>
          <rPr>
            <b/>
            <sz val="8"/>
            <rFont val="Tahoma"/>
            <family val="0"/>
          </rPr>
          <t>Josias: Djoum hearing</t>
        </r>
        <r>
          <rPr>
            <sz val="8"/>
            <rFont val="Tahoma"/>
            <family val="0"/>
          </rPr>
          <t xml:space="preserve">
</t>
        </r>
      </text>
    </comment>
    <comment ref="C1482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486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05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1506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07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12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60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buying a phonecard to call Ofir, Sone and Horline</t>
        </r>
      </text>
    </comment>
    <comment ref="C1561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buying the phonecard to call the delegate and chief of brigade</t>
        </r>
      </text>
    </comment>
    <comment ref="C156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buying a phonecard to call Me Mbuan, Josias, Horline and chief of brigade</t>
        </r>
      </text>
    </comment>
    <comment ref="C1609" authorId="2">
      <text>
        <r>
          <rPr>
            <b/>
            <sz val="8"/>
            <rFont val="Tahoma"/>
            <family val="0"/>
          </rPr>
          <t>Josias: took military truck</t>
        </r>
        <r>
          <rPr>
            <sz val="8"/>
            <rFont val="Tahoma"/>
            <family val="0"/>
          </rPr>
          <t xml:space="preserve">
</t>
        </r>
      </text>
    </comment>
    <comment ref="C1655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Bafoussam</t>
        </r>
      </text>
    </comment>
    <comment ref="C1656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Nkongsamba</t>
        </r>
      </text>
    </comment>
    <comment ref="C1657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Nkongsamba</t>
        </r>
      </text>
    </comment>
    <comment ref="C1658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Dschang</t>
        </r>
      </text>
    </comment>
    <comment ref="C1659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Bafoussam</t>
        </r>
      </text>
    </comment>
    <comment ref="C166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coming back in the night</t>
        </r>
      </text>
    </comment>
    <comment ref="C1670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671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67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675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676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coming back in the night</t>
        </r>
      </text>
    </comment>
    <comment ref="C1678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679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68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before the operation to go to airport</t>
        </r>
      </text>
    </comment>
    <comment ref="C1683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after the operation to go to Delegation</t>
        </r>
      </text>
    </comment>
    <comment ref="C1684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coming back in the night from Limbe</t>
        </r>
      </text>
    </comment>
    <comment ref="C1690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taxi in douala</t>
        </r>
      </text>
    </comment>
    <comment ref="C1691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arriving in yaoundé</t>
        </r>
      </text>
    </comment>
    <comment ref="C169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 before the travel</t>
        </r>
      </text>
    </comment>
    <comment ref="C1693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Yaoundé and Bamenda during the travel</t>
        </r>
      </text>
    </comment>
    <comment ref="C1721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in Yaounde before the travel</t>
        </r>
      </text>
    </comment>
    <comment ref="C1746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 </t>
        </r>
      </text>
    </comment>
    <comment ref="C1747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764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depot to the station going to dla</t>
        </r>
      </text>
    </comment>
    <comment ref="C1765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taxi in douala</t>
        </r>
      </text>
    </comment>
    <comment ref="C1766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depot to the house coming back late from dla</t>
        </r>
      </text>
    </comment>
    <comment ref="C1772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depot to the station going to dla</t>
        </r>
      </text>
    </comment>
    <comment ref="C177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taxi in douala</t>
        </r>
      </text>
    </comment>
    <comment ref="C1774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depot to the house coming back late from dla</t>
        </r>
      </text>
    </comment>
    <comment ref="C182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with the new delegate of Kumba and lawyer </t>
        </r>
      </text>
    </comment>
    <comment ref="C1860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Bread and drink for jail visit</t>
        </r>
      </text>
    </comment>
    <comment ref="F1860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could not get a receipt from the store</t>
        </r>
      </text>
    </comment>
    <comment ref="C1866" authorId="2">
      <text>
        <r>
          <rPr>
            <b/>
            <sz val="8"/>
            <rFont val="Tahoma"/>
            <family val="0"/>
          </rPr>
          <t>Horline:  mineral water</t>
        </r>
        <r>
          <rPr>
            <sz val="8"/>
            <rFont val="Tahoma"/>
            <family val="0"/>
          </rPr>
          <t xml:space="preserve">
</t>
        </r>
      </text>
    </comment>
    <comment ref="C1870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letter to give to the minister</t>
        </r>
      </text>
    </comment>
    <comment ref="C1871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arrest warrant </t>
        </r>
      </text>
    </comment>
    <comment ref="C1872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legal publication</t>
        </r>
      </text>
    </comment>
    <comment ref="C1873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legal publication</t>
        </r>
      </text>
    </comment>
    <comment ref="C1874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legal kit</t>
        </r>
      </text>
    </comment>
    <comment ref="C1875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the financial form</t>
        </r>
      </text>
    </comment>
    <comment ref="C1876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scan the CITES permit and certificate of origine</t>
        </r>
      </text>
    </comment>
    <comment ref="C1879" authorId="4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photocopy a financial form and certificate appeal</t>
        </r>
      </text>
    </comment>
    <comment ref="C1883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three copies of "loi cadre sur l'environnement"de 1996</t>
        </r>
      </text>
    </comment>
    <comment ref="C1887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Djoum for the case of the ecoguard and konglo</t>
        </r>
      </text>
    </comment>
    <comment ref="C1888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douala for the cases of Gameni&amp; others</t>
        </r>
      </text>
    </comment>
    <comment ref="C1889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douala for the club internet case</t>
        </r>
      </text>
    </comment>
    <comment ref="C1899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cost of appeal for the cases of Tchaptchet and Youmbissi in bafoussam</t>
        </r>
      </text>
    </comment>
    <comment ref="C1900" authorId="3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cost for the appeal inthe case of fondzemba &amp; chingo in djoum</t>
        </r>
      </text>
    </comment>
    <comment ref="C1945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949" authorId="2">
      <text>
        <r>
          <rPr>
            <b/>
            <sz val="8"/>
            <rFont val="Tahoma"/>
            <family val="0"/>
          </rPr>
          <t>user: Taiping 4 return</t>
        </r>
      </text>
    </comment>
    <comment ref="C1953" authorId="2">
      <text>
        <r>
          <rPr>
            <b/>
            <sz val="8"/>
            <rFont val="Tahoma"/>
            <family val="0"/>
          </rPr>
          <t>cynthia: internet problem</t>
        </r>
        <r>
          <rPr>
            <sz val="8"/>
            <rFont val="Tahoma"/>
            <family val="0"/>
          </rPr>
          <t xml:space="preserve">
</t>
        </r>
      </text>
    </comment>
    <comment ref="C1979" authorId="2">
      <text>
        <r>
          <rPr>
            <b/>
            <sz val="8"/>
            <rFont val="Tahoma"/>
            <family val="0"/>
          </rPr>
          <t>Eric: distribute credit</t>
        </r>
        <r>
          <rPr>
            <sz val="8"/>
            <rFont val="Tahoma"/>
            <family val="0"/>
          </rPr>
          <t xml:space="preserve">
</t>
        </r>
      </text>
    </comment>
    <comment ref="C1980" authorId="2">
      <text>
        <r>
          <rPr>
            <b/>
            <sz val="8"/>
            <rFont val="Tahoma"/>
            <family val="0"/>
          </rPr>
          <t>Eric:DJA trip</t>
        </r>
        <r>
          <rPr>
            <sz val="8"/>
            <rFont val="Tahoma"/>
            <family val="0"/>
          </rPr>
          <t xml:space="preserve">
</t>
        </r>
      </text>
    </comment>
    <comment ref="C1996" authorId="2">
      <text>
        <r>
          <rPr>
            <b/>
            <sz val="8"/>
            <rFont val="Tahoma"/>
            <family val="0"/>
          </rPr>
          <t>user: Taiping 4 return</t>
        </r>
      </text>
    </comment>
    <comment ref="C2021" authorId="5">
      <text>
        <r>
          <rPr>
            <b/>
            <sz val="8"/>
            <rFont val="Tahoma"/>
            <family val="0"/>
          </rPr>
          <t>vincent: 3 hours internet working on press release for written press.</t>
        </r>
        <r>
          <rPr>
            <sz val="8"/>
            <rFont val="Tahoma"/>
            <family val="0"/>
          </rPr>
          <t xml:space="preserve">
</t>
        </r>
      </text>
    </comment>
    <comment ref="C2022" authorId="6">
      <text>
        <r>
          <rPr>
            <b/>
            <sz val="9"/>
            <rFont val="Tahoma"/>
            <family val="0"/>
          </rPr>
          <t>vincent: two hours of typing press release</t>
        </r>
        <r>
          <rPr>
            <sz val="9"/>
            <rFont val="Tahoma"/>
            <family val="0"/>
          </rPr>
          <t xml:space="preserve">
</t>
        </r>
      </text>
    </comment>
    <comment ref="C2023" authorId="5">
      <text>
        <r>
          <rPr>
            <b/>
            <sz val="8"/>
            <rFont val="Tahoma"/>
            <family val="0"/>
          </rPr>
          <t>vincent: 3 hrs internet to attach  file to David Jay and work on vincent's e-mails.</t>
        </r>
        <r>
          <rPr>
            <sz val="8"/>
            <rFont val="Tahoma"/>
            <family val="0"/>
          </rPr>
          <t xml:space="preserve">
</t>
        </r>
      </text>
    </comment>
    <comment ref="C2024" authorId="5">
      <text>
        <r>
          <rPr>
            <b/>
            <sz val="8"/>
            <rFont val="Tahoma"/>
            <family val="0"/>
          </rPr>
          <t>Vincent: attachment of certified invitation letter to Stehpen Chacha.</t>
        </r>
        <r>
          <rPr>
            <sz val="8"/>
            <rFont val="Tahoma"/>
            <family val="0"/>
          </rPr>
          <t xml:space="preserve">
</t>
        </r>
      </text>
    </comment>
    <comment ref="C2025" authorId="6">
      <text>
        <r>
          <rPr>
            <b/>
            <sz val="9"/>
            <rFont val="Tahoma"/>
            <family val="0"/>
          </rPr>
          <t>vincent:correspondence with Chacha</t>
        </r>
        <r>
          <rPr>
            <sz val="9"/>
            <rFont val="Tahoma"/>
            <family val="0"/>
          </rPr>
          <t xml:space="preserve">
</t>
        </r>
      </text>
    </comment>
    <comment ref="C2026" authorId="7">
      <text>
        <r>
          <rPr>
            <b/>
            <sz val="8"/>
            <rFont val="Tahoma"/>
            <family val="0"/>
          </rPr>
          <t xml:space="preserve">vincent:correspondence with Stephen Chacha </t>
        </r>
        <r>
          <rPr>
            <sz val="8"/>
            <rFont val="Tahoma"/>
            <family val="0"/>
          </rPr>
          <t xml:space="preserve">
</t>
        </r>
      </text>
    </comment>
    <comment ref="C2027" authorId="7">
      <text>
        <r>
          <rPr>
            <b/>
            <sz val="8"/>
            <rFont val="Tahoma"/>
            <family val="0"/>
          </rPr>
          <t>vincent: correspondence with Chacha and search for embassy Number.</t>
        </r>
        <r>
          <rPr>
            <sz val="8"/>
            <rFont val="Tahoma"/>
            <family val="0"/>
          </rPr>
          <t xml:space="preserve">
</t>
        </r>
      </text>
    </comment>
    <comment ref="C2028" authorId="8">
      <text>
        <r>
          <rPr>
            <b/>
            <sz val="8"/>
            <rFont val="Tahoma"/>
            <family val="0"/>
          </rPr>
          <t>CYNTHIA: whitley award</t>
        </r>
        <r>
          <rPr>
            <sz val="8"/>
            <rFont val="Tahoma"/>
            <family val="0"/>
          </rPr>
          <t xml:space="preserve">
</t>
        </r>
      </text>
    </comment>
    <comment ref="C2029" authorId="8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whitley award</t>
        </r>
      </text>
    </comment>
    <comment ref="C2030" authorId="8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whitley award</t>
        </r>
      </text>
    </comment>
    <comment ref="C2109" authorId="7">
      <text>
        <r>
          <rPr>
            <b/>
            <sz val="8"/>
            <rFont val="Tahoma"/>
            <family val="0"/>
          </rPr>
          <t>vincent: Hiring of taxi to transport 'wildlife justice' from mvolye to office.</t>
        </r>
        <r>
          <rPr>
            <sz val="8"/>
            <rFont val="Tahoma"/>
            <family val="0"/>
          </rPr>
          <t xml:space="preserve">
</t>
        </r>
      </text>
    </comment>
    <comment ref="C2110" authorId="7">
      <text>
        <r>
          <rPr>
            <b/>
            <sz val="8"/>
            <rFont val="Tahoma"/>
            <family val="0"/>
          </rPr>
          <t>vincent:local transport in Douala town</t>
        </r>
        <r>
          <rPr>
            <sz val="8"/>
            <rFont val="Tahoma"/>
            <family val="0"/>
          </rPr>
          <t xml:space="preserve">
</t>
        </r>
      </text>
    </comment>
    <comment ref="C2111" authorId="7">
      <text>
        <r>
          <rPr>
            <b/>
            <sz val="8"/>
            <rFont val="Tahoma"/>
            <family val="0"/>
          </rPr>
          <t>vincent: local transport in limbe town</t>
        </r>
        <r>
          <rPr>
            <sz val="8"/>
            <rFont val="Tahoma"/>
            <family val="0"/>
          </rPr>
          <t xml:space="preserve">
</t>
        </r>
      </text>
    </comment>
    <comment ref="C2112" authorId="7">
      <text>
        <r>
          <rPr>
            <b/>
            <sz val="8"/>
            <rFont val="Tahoma"/>
            <family val="0"/>
          </rPr>
          <t>vincent: local transport in Limbe town.</t>
        </r>
        <r>
          <rPr>
            <sz val="8"/>
            <rFont val="Tahoma"/>
            <family val="0"/>
          </rPr>
          <t xml:space="preserve">
</t>
        </r>
      </text>
    </comment>
    <comment ref="C2116" authorId="7">
      <text>
        <r>
          <rPr>
            <b/>
            <sz val="8"/>
            <rFont val="Tahoma"/>
            <family val="0"/>
          </rPr>
          <t>vincent:taxi for Eric and Aisatou from MINFOF- Mvogbeti and back</t>
        </r>
      </text>
    </comment>
    <comment ref="C2119" authorId="7">
      <text>
        <r>
          <rPr>
            <b/>
            <sz val="8"/>
            <rFont val="Tahoma"/>
            <family val="0"/>
          </rPr>
          <t>vincent:searching for internet around town</t>
        </r>
        <r>
          <rPr>
            <sz val="8"/>
            <rFont val="Tahoma"/>
            <family val="0"/>
          </rPr>
          <t xml:space="preserve">
</t>
        </r>
      </text>
    </comment>
    <comment ref="C2120" authorId="7">
      <text>
        <r>
          <rPr>
            <b/>
            <sz val="8"/>
            <rFont val="Tahoma"/>
            <family val="0"/>
          </rPr>
          <t>vincent: Surplus local transport because of added responsibilities due to the absence of six laga personels to Dja reserve.</t>
        </r>
        <r>
          <rPr>
            <sz val="8"/>
            <rFont val="Tahoma"/>
            <family val="0"/>
          </rPr>
          <t xml:space="preserve">
</t>
        </r>
      </text>
    </comment>
    <comment ref="C2142" authorId="7">
      <text>
        <r>
          <rPr>
            <b/>
            <sz val="8"/>
            <rFont val="Tahoma"/>
            <family val="0"/>
          </rPr>
          <t>vincent:My taxi in town and transport for myself and carpenter to repair the storage roof in Mvogbeti</t>
        </r>
        <r>
          <rPr>
            <sz val="8"/>
            <rFont val="Tahoma"/>
            <family val="0"/>
          </rPr>
          <t xml:space="preserve">
</t>
        </r>
      </text>
    </comment>
    <comment ref="C2145" authorId="7">
      <text>
        <r>
          <rPr>
            <b/>
            <sz val="8"/>
            <rFont val="Tahoma"/>
            <family val="0"/>
          </rPr>
          <t>vincent: local transport in Limbe town.</t>
        </r>
        <r>
          <rPr>
            <sz val="8"/>
            <rFont val="Tahoma"/>
            <family val="0"/>
          </rPr>
          <t xml:space="preserve">
</t>
        </r>
      </text>
    </comment>
    <comment ref="C2166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transportation of computer from office to house</t>
        </r>
      </text>
    </comment>
    <comment ref="C2187" authorId="7">
      <text>
        <r>
          <rPr>
            <b/>
            <sz val="8"/>
            <rFont val="Tahoma"/>
            <family val="0"/>
          </rPr>
          <t>vincent: feeding for Reuter's journalist in d'la</t>
        </r>
        <r>
          <rPr>
            <sz val="8"/>
            <rFont val="Tahoma"/>
            <family val="0"/>
          </rPr>
          <t xml:space="preserve">
</t>
        </r>
      </text>
    </comment>
    <comment ref="C2189" authorId="7">
      <text>
        <r>
          <rPr>
            <b/>
            <sz val="8"/>
            <rFont val="Tahoma"/>
            <family val="0"/>
          </rPr>
          <t>vincent: feeding for Reuter's journalist in d'la</t>
        </r>
        <r>
          <rPr>
            <sz val="8"/>
            <rFont val="Tahoma"/>
            <family val="0"/>
          </rPr>
          <t xml:space="preserve">
</t>
        </r>
      </text>
    </comment>
    <comment ref="C2190" authorId="7">
      <text>
        <r>
          <rPr>
            <b/>
            <sz val="8"/>
            <rFont val="Tahoma"/>
            <family val="0"/>
          </rPr>
          <t xml:space="preserve">vincent: feeding for 27 people(better world project) </t>
        </r>
        <r>
          <rPr>
            <sz val="8"/>
            <rFont val="Tahoma"/>
            <family val="0"/>
          </rPr>
          <t xml:space="preserve">
</t>
        </r>
      </text>
    </comment>
    <comment ref="C2191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192" authorId="7">
      <text>
        <r>
          <rPr>
            <b/>
            <sz val="8"/>
            <rFont val="Tahoma"/>
            <family val="0"/>
          </rPr>
          <t>vincent: x1 bottle of mineral water</t>
        </r>
        <r>
          <rPr>
            <sz val="8"/>
            <rFont val="Tahoma"/>
            <family val="0"/>
          </rPr>
          <t xml:space="preserve">
</t>
        </r>
      </text>
    </comment>
    <comment ref="C2200" authorId="6">
      <text>
        <r>
          <rPr>
            <b/>
            <sz val="9"/>
            <rFont val="Tahoma"/>
            <family val="0"/>
          </rPr>
          <t xml:space="preserve">vincent: produced on the 31 of october 2007 but paid  in november </t>
        </r>
        <r>
          <rPr>
            <sz val="9"/>
            <rFont val="Tahoma"/>
            <family val="0"/>
          </rPr>
          <t xml:space="preserve">
</t>
        </r>
      </text>
    </comment>
    <comment ref="C2308" authorId="7">
      <text>
        <r>
          <rPr>
            <b/>
            <sz val="8"/>
            <rFont val="Tahoma"/>
            <family val="0"/>
          </rPr>
          <t>Vincent: photocopy of news feature and ccorud projects.</t>
        </r>
        <r>
          <rPr>
            <sz val="8"/>
            <rFont val="Tahoma"/>
            <family val="0"/>
          </rPr>
          <t xml:space="preserve">
</t>
        </r>
      </text>
    </comment>
    <comment ref="C2309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310" authorId="7">
      <text>
        <r>
          <rPr>
            <b/>
            <sz val="8"/>
            <rFont val="Tahoma"/>
            <family val="0"/>
          </rPr>
          <t>vincent:Photocopy of10 media kits for Rural Radio Programmed Nkambe.</t>
        </r>
        <r>
          <rPr>
            <sz val="8"/>
            <rFont val="Tahoma"/>
            <family val="0"/>
          </rPr>
          <t xml:space="preserve">
</t>
        </r>
      </text>
    </comment>
    <comment ref="C2311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312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317" authorId="7">
      <text>
        <r>
          <rPr>
            <b/>
            <sz val="8"/>
            <rFont val="Tahoma"/>
            <family val="0"/>
          </rPr>
          <t>vincent: photocopy of wildlife justice.</t>
        </r>
        <r>
          <rPr>
            <sz val="8"/>
            <rFont val="Tahoma"/>
            <family val="0"/>
          </rPr>
          <t xml:space="preserve">
</t>
        </r>
      </text>
    </comment>
    <comment ref="C2318" authorId="7">
      <text>
        <r>
          <rPr>
            <b/>
            <sz val="8"/>
            <rFont val="Tahoma"/>
            <family val="0"/>
          </rPr>
          <t>vincent: photocopy of French and English press releases.</t>
        </r>
        <r>
          <rPr>
            <sz val="8"/>
            <rFont val="Tahoma"/>
            <family val="0"/>
          </rPr>
          <t xml:space="preserve">
</t>
        </r>
      </text>
    </comment>
    <comment ref="C2319" authorId="7">
      <text>
        <r>
          <rPr>
            <b/>
            <sz val="8"/>
            <rFont val="Tahoma"/>
            <family val="0"/>
          </rPr>
          <t>vincent: photocopying of 8 packets of information kit.</t>
        </r>
        <r>
          <rPr>
            <sz val="8"/>
            <rFont val="Tahoma"/>
            <family val="0"/>
          </rPr>
          <t xml:space="preserve">
</t>
        </r>
      </text>
    </comment>
    <comment ref="C2320" authorId="7">
      <text>
        <r>
          <rPr>
            <b/>
            <sz val="8"/>
            <rFont val="Tahoma"/>
            <family val="0"/>
          </rPr>
          <t>Vincent: photocopy of press releases in French/ English and financial report sheet.</t>
        </r>
        <r>
          <rPr>
            <sz val="8"/>
            <rFont val="Tahoma"/>
            <family val="0"/>
          </rPr>
          <t xml:space="preserve">
</t>
        </r>
      </text>
    </comment>
    <comment ref="C2321" authorId="3">
      <text>
        <r>
          <rPr>
            <b/>
            <sz val="8"/>
            <rFont val="Tahoma"/>
            <family val="0"/>
          </rPr>
          <t xml:space="preserve">vincent: photocopy of news feature for Environnement newspaper </t>
        </r>
        <r>
          <rPr>
            <sz val="8"/>
            <rFont val="Tahoma"/>
            <family val="0"/>
          </rPr>
          <t xml:space="preserve">
</t>
        </r>
      </text>
    </comment>
    <comment ref="C2322" authorId="6">
      <text>
        <r>
          <rPr>
            <b/>
            <sz val="9"/>
            <rFont val="Tahoma"/>
            <family val="0"/>
          </rPr>
          <t xml:space="preserve">Vincent: passport photos Eric </t>
        </r>
        <r>
          <rPr>
            <sz val="9"/>
            <rFont val="Tahoma"/>
            <family val="0"/>
          </rPr>
          <t xml:space="preserve">
</t>
        </r>
      </text>
    </comment>
    <comment ref="C2323" authorId="3">
      <text>
        <r>
          <rPr>
            <b/>
            <sz val="8"/>
            <rFont val="Tahoma"/>
            <family val="2"/>
          </rPr>
          <t>vincent: photocopy of financial sheet.</t>
        </r>
        <r>
          <rPr>
            <sz val="8"/>
            <rFont val="Tahoma"/>
            <family val="2"/>
          </rPr>
          <t xml:space="preserve">
</t>
        </r>
      </text>
    </comment>
    <comment ref="C2328" authorId="7">
      <text>
        <r>
          <rPr>
            <b/>
            <sz val="8"/>
            <rFont val="Tahoma"/>
            <family val="0"/>
          </rPr>
          <t>vincent: photocopy of press releases in French and English for filing.</t>
        </r>
        <r>
          <rPr>
            <sz val="8"/>
            <rFont val="Tahoma"/>
            <family val="0"/>
          </rPr>
          <t xml:space="preserve">
</t>
        </r>
      </text>
    </comment>
    <comment ref="C2329" authorId="3">
      <text>
        <r>
          <rPr>
            <b/>
            <sz val="8"/>
            <rFont val="Tahoma"/>
            <family val="2"/>
          </rPr>
          <t>vincent: photocopy of documents to Shifu Ngalla and information kits</t>
        </r>
        <r>
          <rPr>
            <sz val="8"/>
            <rFont val="Tahoma"/>
            <family val="2"/>
          </rPr>
          <t xml:space="preserve">
</t>
        </r>
      </text>
    </comment>
    <comment ref="C2330" authorId="7">
      <text>
        <r>
          <rPr>
            <b/>
            <sz val="8"/>
            <rFont val="Tahoma"/>
            <family val="0"/>
          </rPr>
          <t>vincent: duplication of the legal book (green book)</t>
        </r>
        <r>
          <rPr>
            <sz val="8"/>
            <rFont val="Tahoma"/>
            <family val="0"/>
          </rPr>
          <t xml:space="preserve">
</t>
        </r>
      </text>
    </comment>
    <comment ref="C2331" authorId="7">
      <text>
        <r>
          <rPr>
            <b/>
            <sz val="8"/>
            <rFont val="Tahoma"/>
            <family val="0"/>
          </rPr>
          <t>Vincent: photocopy of 30 packets information kit for the T4 ceremony in limbe/douala.</t>
        </r>
        <r>
          <rPr>
            <sz val="8"/>
            <rFont val="Tahoma"/>
            <family val="0"/>
          </rPr>
          <t xml:space="preserve">
</t>
        </r>
      </text>
    </comment>
    <comment ref="C2332" authorId="7">
      <text>
        <r>
          <rPr>
            <b/>
            <sz val="8"/>
            <rFont val="Tahoma"/>
            <family val="0"/>
          </rPr>
          <t>vincent: Completing information kits</t>
        </r>
        <r>
          <rPr>
            <sz val="8"/>
            <rFont val="Tahoma"/>
            <family val="0"/>
          </rPr>
          <t xml:space="preserve">
</t>
        </r>
      </text>
    </comment>
    <comment ref="C2333" authorId="7">
      <text>
        <r>
          <rPr>
            <b/>
            <sz val="8"/>
            <rFont val="Tahoma"/>
            <family val="0"/>
          </rPr>
          <t>vincent: information kits to Limbe for the return of Taiping 4 gorillas</t>
        </r>
        <r>
          <rPr>
            <sz val="8"/>
            <rFont val="Tahoma"/>
            <family val="0"/>
          </rPr>
          <t xml:space="preserve">
</t>
        </r>
      </text>
    </comment>
    <comment ref="C2336" authorId="7">
      <text>
        <r>
          <rPr>
            <b/>
            <sz val="8"/>
            <rFont val="Tahoma"/>
            <family val="0"/>
          </rPr>
          <t>vincent: photocopy of information kit in Limbe.</t>
        </r>
        <r>
          <rPr>
            <sz val="8"/>
            <rFont val="Tahoma"/>
            <family val="0"/>
          </rPr>
          <t xml:space="preserve">
</t>
        </r>
      </text>
    </comment>
    <comment ref="C2337" authorId="7">
      <text>
        <r>
          <rPr>
            <b/>
            <sz val="8"/>
            <rFont val="Tahoma"/>
            <family val="0"/>
          </rPr>
          <t>vincent: photo on bird release.</t>
        </r>
        <r>
          <rPr>
            <sz val="8"/>
            <rFont val="Tahoma"/>
            <family val="0"/>
          </rPr>
          <t xml:space="preserve">
</t>
        </r>
      </text>
    </comment>
    <comment ref="C2338" authorId="7">
      <text>
        <r>
          <rPr>
            <b/>
            <sz val="8"/>
            <rFont val="Tahoma"/>
            <family val="0"/>
          </rPr>
          <t>vincent photocopy of additional media kits in Limbe.:</t>
        </r>
        <r>
          <rPr>
            <sz val="8"/>
            <rFont val="Tahoma"/>
            <family val="0"/>
          </rPr>
          <t xml:space="preserve">
</t>
        </r>
      </text>
    </comment>
    <comment ref="C2340" authorId="8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dja and jp's father funeral</t>
        </r>
      </text>
    </comment>
    <comment ref="C2341" authorId="8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mandrill operation in bamenda</t>
        </r>
      </text>
    </comment>
    <comment ref="C2419" authorId="1">
      <text>
        <r>
          <rPr>
            <b/>
            <sz val="8"/>
            <rFont val="Tahoma"/>
            <family val="0"/>
          </rPr>
          <t>Ofir: b'da operation</t>
        </r>
        <r>
          <rPr>
            <sz val="8"/>
            <rFont val="Tahoma"/>
            <family val="0"/>
          </rPr>
          <t xml:space="preserve">
</t>
        </r>
      </text>
    </comment>
    <comment ref="C2425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2427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28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29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30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31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32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33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2434" authorId="2">
      <text>
        <r>
          <rPr>
            <b/>
            <sz val="8"/>
            <rFont val="Tahoma"/>
            <family val="0"/>
          </rPr>
          <t>Ofir: Douala parrots and return of T4</t>
        </r>
        <r>
          <rPr>
            <sz val="8"/>
            <rFont val="Tahoma"/>
            <family val="0"/>
          </rPr>
          <t xml:space="preserve">
</t>
        </r>
      </text>
    </comment>
    <comment ref="C2467" authorId="2">
      <text>
        <r>
          <rPr>
            <b/>
            <sz val="8"/>
            <rFont val="Tahoma"/>
            <family val="0"/>
          </rPr>
          <t>Ofir: Office-central voyage</t>
        </r>
        <r>
          <rPr>
            <sz val="8"/>
            <rFont val="Tahoma"/>
            <family val="0"/>
          </rPr>
          <t xml:space="preserve">
</t>
        </r>
      </text>
    </comment>
    <comment ref="C2468" authorId="2">
      <text>
        <r>
          <rPr>
            <b/>
            <sz val="8"/>
            <rFont val="Tahoma"/>
            <family val="0"/>
          </rPr>
          <t>Ofir: within Douala</t>
        </r>
        <r>
          <rPr>
            <sz val="8"/>
            <rFont val="Tahoma"/>
            <family val="0"/>
          </rPr>
          <t xml:space="preserve">
</t>
        </r>
      </text>
    </comment>
    <comment ref="C2489" authorId="2">
      <text>
        <r>
          <rPr>
            <b/>
            <sz val="8"/>
            <rFont val="Tahoma"/>
            <family val="0"/>
          </rPr>
          <t>Emeline:financial report</t>
        </r>
        <r>
          <rPr>
            <sz val="8"/>
            <rFont val="Tahoma"/>
            <family val="0"/>
          </rPr>
          <t xml:space="preserve">
</t>
        </r>
      </text>
    </comment>
    <comment ref="C2497" authorId="2">
      <text>
        <r>
          <rPr>
            <b/>
            <sz val="8"/>
            <rFont val="Tahoma"/>
            <family val="0"/>
          </rPr>
          <t>Emeline: getting taxi for Stephen chacha to go to Fou national park</t>
        </r>
        <r>
          <rPr>
            <sz val="8"/>
            <rFont val="Tahoma"/>
            <family val="0"/>
          </rPr>
          <t xml:space="preserve">
</t>
        </r>
      </text>
    </comment>
    <comment ref="C2498" authorId="2">
      <text>
        <r>
          <rPr>
            <b/>
            <sz val="8"/>
            <rFont val="Tahoma"/>
            <family val="0"/>
          </rPr>
          <t>User: D'la operations</t>
        </r>
        <r>
          <rPr>
            <sz val="8"/>
            <rFont val="Tahoma"/>
            <family val="0"/>
          </rPr>
          <t xml:space="preserve">
</t>
        </r>
      </text>
    </comment>
    <comment ref="C2505" authorId="2">
      <text>
        <r>
          <rPr>
            <b/>
            <sz val="8"/>
            <rFont val="Tahoma"/>
            <family val="0"/>
          </rPr>
          <t>EMELINE: call and make sure Vincent, Josias, Eric and Ofir has credit</t>
        </r>
        <r>
          <rPr>
            <sz val="8"/>
            <rFont val="Tahoma"/>
            <family val="0"/>
          </rPr>
          <t xml:space="preserve">
</t>
        </r>
      </text>
    </comment>
    <comment ref="C2511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14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18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22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24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32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35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38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40" authorId="2">
      <text>
        <r>
          <rPr>
            <b/>
            <sz val="8"/>
            <rFont val="Tahoma"/>
            <family val="0"/>
          </rPr>
          <t>user: Unics - office</t>
        </r>
        <r>
          <rPr>
            <sz val="8"/>
            <rFont val="Tahoma"/>
            <family val="0"/>
          </rPr>
          <t xml:space="preserve">
</t>
        </r>
      </text>
    </comment>
    <comment ref="C2554" authorId="1">
      <text>
        <r>
          <rPr>
            <b/>
            <sz val="8"/>
            <rFont val="Tahoma"/>
            <family val="0"/>
          </rPr>
          <t>Emeline: financial report forms</t>
        </r>
      </text>
    </comment>
    <comment ref="C2574" authorId="1">
      <text>
        <r>
          <rPr>
            <b/>
            <sz val="8"/>
            <rFont val="Tahoma"/>
            <family val="0"/>
          </rPr>
          <t xml:space="preserve">Emeline:25,000frs to Julius in Bafoussam </t>
        </r>
        <r>
          <rPr>
            <sz val="8"/>
            <rFont val="Tahoma"/>
            <family val="0"/>
          </rPr>
          <t xml:space="preserve">
</t>
        </r>
      </text>
    </comment>
    <comment ref="C2575" authorId="1">
      <text>
        <r>
          <rPr>
            <b/>
            <sz val="8"/>
            <rFont val="Tahoma"/>
            <family val="0"/>
          </rPr>
          <t>Emeline:20,000frs to Alain in Nkongsamba</t>
        </r>
        <r>
          <rPr>
            <sz val="8"/>
            <rFont val="Tahoma"/>
            <family val="0"/>
          </rPr>
          <t xml:space="preserve">
</t>
        </r>
      </text>
    </comment>
    <comment ref="C2576" authorId="1">
      <text>
        <r>
          <rPr>
            <b/>
            <sz val="8"/>
            <rFont val="Tahoma"/>
            <family val="0"/>
          </rPr>
          <t>Emeline:10,000frs to Magdalene in Douala</t>
        </r>
        <r>
          <rPr>
            <sz val="8"/>
            <rFont val="Tahoma"/>
            <family val="0"/>
          </rPr>
          <t xml:space="preserve">
</t>
        </r>
      </text>
    </comment>
    <comment ref="C2577" authorId="1">
      <text>
        <r>
          <rPr>
            <b/>
            <sz val="8"/>
            <rFont val="Tahoma"/>
            <family val="0"/>
          </rPr>
          <t>Emeline:10,000frs to Alain in Nkongsamba</t>
        </r>
        <r>
          <rPr>
            <sz val="8"/>
            <rFont val="Tahoma"/>
            <family val="0"/>
          </rPr>
          <t xml:space="preserve">
</t>
        </r>
      </text>
    </comment>
    <comment ref="C2578" authorId="1">
      <text>
        <r>
          <rPr>
            <b/>
            <sz val="8"/>
            <rFont val="Tahoma"/>
            <family val="0"/>
          </rPr>
          <t>Emeline:70,000frs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79" authorId="1">
      <text>
        <r>
          <rPr>
            <b/>
            <sz val="8"/>
            <rFont val="Tahoma"/>
            <family val="0"/>
          </rPr>
          <t>Emeline: 27,000frs to Jp in Douala</t>
        </r>
        <r>
          <rPr>
            <sz val="8"/>
            <rFont val="Tahoma"/>
            <family val="0"/>
          </rPr>
          <t xml:space="preserve">
</t>
        </r>
      </text>
    </comment>
    <comment ref="C2580" authorId="1">
      <text>
        <r>
          <rPr>
            <b/>
            <sz val="8"/>
            <rFont val="Tahoma"/>
            <family val="0"/>
          </rPr>
          <t>Emeline: 9,000frs to Josias in Ngdere</t>
        </r>
        <r>
          <rPr>
            <sz val="8"/>
            <rFont val="Tahoma"/>
            <family val="0"/>
          </rPr>
          <t xml:space="preserve">
</t>
        </r>
      </text>
    </comment>
    <comment ref="C2581" authorId="1">
      <text>
        <r>
          <rPr>
            <b/>
            <sz val="8"/>
            <rFont val="Tahoma"/>
            <family val="0"/>
          </rPr>
          <t>Emeline:25,500frs to Jp in Bafoussam</t>
        </r>
        <r>
          <rPr>
            <sz val="8"/>
            <rFont val="Tahoma"/>
            <family val="0"/>
          </rPr>
          <t xml:space="preserve">
</t>
        </r>
      </text>
    </comment>
    <comment ref="C2582" authorId="1">
      <text>
        <r>
          <rPr>
            <b/>
            <sz val="8"/>
            <rFont val="Tahoma"/>
            <family val="0"/>
          </rPr>
          <t>Emeline:10,000frs to Alain in Bafoussam</t>
        </r>
        <r>
          <rPr>
            <sz val="8"/>
            <rFont val="Tahoma"/>
            <family val="0"/>
          </rPr>
          <t xml:space="preserve">
</t>
        </r>
      </text>
    </comment>
    <comment ref="C2583" authorId="1">
      <text>
        <r>
          <rPr>
            <b/>
            <sz val="8"/>
            <rFont val="Tahoma"/>
            <family val="0"/>
          </rPr>
          <t>Emeline: 17,500frs to Josias in Djoum</t>
        </r>
        <r>
          <rPr>
            <sz val="8"/>
            <rFont val="Tahoma"/>
            <family val="0"/>
          </rPr>
          <t xml:space="preserve">
</t>
        </r>
      </text>
    </comment>
    <comment ref="C2584" authorId="1">
      <text>
        <r>
          <rPr>
            <b/>
            <sz val="8"/>
            <rFont val="Tahoma"/>
            <family val="0"/>
          </rPr>
          <t>Emeline: 29,000 to Jp in Magba</t>
        </r>
        <r>
          <rPr>
            <sz val="8"/>
            <rFont val="Tahoma"/>
            <family val="0"/>
          </rPr>
          <t xml:space="preserve">
</t>
        </r>
      </text>
    </comment>
    <comment ref="C2585" authorId="1">
      <text>
        <r>
          <rPr>
            <b/>
            <sz val="8"/>
            <rFont val="Tahoma"/>
            <family val="0"/>
          </rPr>
          <t>Emeline: 5,000frs to Alain in Bafoussam</t>
        </r>
        <r>
          <rPr>
            <sz val="8"/>
            <rFont val="Tahoma"/>
            <family val="0"/>
          </rPr>
          <t xml:space="preserve">
</t>
        </r>
      </text>
    </comment>
    <comment ref="C2586" authorId="1">
      <text>
        <r>
          <rPr>
            <b/>
            <sz val="8"/>
            <rFont val="Tahoma"/>
            <family val="0"/>
          </rPr>
          <t>Emeline:100,000frs to Limson in Djoum</t>
        </r>
        <r>
          <rPr>
            <sz val="8"/>
            <rFont val="Tahoma"/>
            <family val="0"/>
          </rPr>
          <t xml:space="preserve">
</t>
        </r>
      </text>
    </comment>
    <comment ref="C2587" authorId="1">
      <text>
        <r>
          <rPr>
            <b/>
            <sz val="8"/>
            <rFont val="Tahoma"/>
            <family val="0"/>
          </rPr>
          <t>Emeline: 70,000frs to Magdalene in Muyuka</t>
        </r>
        <r>
          <rPr>
            <sz val="8"/>
            <rFont val="Tahoma"/>
            <family val="0"/>
          </rPr>
          <t xml:space="preserve">
</t>
        </r>
      </text>
    </comment>
    <comment ref="C2588" authorId="1">
      <text>
        <r>
          <rPr>
            <b/>
            <sz val="8"/>
            <rFont val="Tahoma"/>
            <family val="0"/>
          </rPr>
          <t>Emeline: 21,500frs to Jp in Dschang</t>
        </r>
        <r>
          <rPr>
            <sz val="8"/>
            <rFont val="Tahoma"/>
            <family val="0"/>
          </rPr>
          <t xml:space="preserve">
</t>
        </r>
      </text>
    </comment>
    <comment ref="C2589" authorId="1">
      <text>
        <r>
          <rPr>
            <b/>
            <sz val="8"/>
            <rFont val="Tahoma"/>
            <family val="0"/>
          </rPr>
          <t>Emeline: 34,500frs to Jp in Makenene</t>
        </r>
        <r>
          <rPr>
            <sz val="8"/>
            <rFont val="Tahoma"/>
            <family val="0"/>
          </rPr>
          <t xml:space="preserve">
</t>
        </r>
      </text>
    </comment>
    <comment ref="C2590" authorId="1">
      <text>
        <r>
          <rPr>
            <b/>
            <sz val="8"/>
            <rFont val="Tahoma"/>
            <family val="0"/>
          </rPr>
          <t>Emeline: 125,000frs to M Mbuam in Bamenda</t>
        </r>
        <r>
          <rPr>
            <sz val="8"/>
            <rFont val="Tahoma"/>
            <family val="0"/>
          </rPr>
          <t xml:space="preserve">
</t>
        </r>
      </text>
    </comment>
    <comment ref="C2591" authorId="1">
      <text>
        <r>
          <rPr>
            <b/>
            <sz val="8"/>
            <rFont val="Tahoma"/>
            <family val="0"/>
          </rPr>
          <t>Emeline : 74,000frs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592" authorId="1">
      <text>
        <r>
          <rPr>
            <b/>
            <sz val="8"/>
            <rFont val="Tahoma"/>
            <family val="0"/>
          </rPr>
          <t>Emeline: 20,000frs to Jp in Bafia</t>
        </r>
        <r>
          <rPr>
            <sz val="8"/>
            <rFont val="Tahoma"/>
            <family val="0"/>
          </rPr>
          <t xml:space="preserve">
</t>
        </r>
      </text>
    </comment>
    <comment ref="C2593" authorId="1">
      <text>
        <r>
          <rPr>
            <b/>
            <sz val="8"/>
            <rFont val="Tahoma"/>
            <family val="0"/>
          </rPr>
          <t>Emeline: 20,000frs toJiofack Therese in Bamenda</t>
        </r>
        <r>
          <rPr>
            <sz val="8"/>
            <rFont val="Tahoma"/>
            <family val="0"/>
          </rPr>
          <t xml:space="preserve">
</t>
        </r>
      </text>
    </comment>
    <comment ref="C2594" authorId="1">
      <text>
        <r>
          <rPr>
            <b/>
            <sz val="8"/>
            <rFont val="Tahoma"/>
            <family val="0"/>
          </rPr>
          <t>Emeline:57,000frs to Magdalene in ESSEC</t>
        </r>
        <r>
          <rPr>
            <sz val="8"/>
            <rFont val="Tahoma"/>
            <family val="0"/>
          </rPr>
          <t xml:space="preserve">
</t>
        </r>
      </text>
    </comment>
    <comment ref="C2595" authorId="1">
      <text>
        <r>
          <rPr>
            <b/>
            <sz val="8"/>
            <rFont val="Tahoma"/>
            <family val="0"/>
          </rPr>
          <t>Emeline:47,000frs to Josias in Bamenda</t>
        </r>
        <r>
          <rPr>
            <sz val="8"/>
            <rFont val="Tahoma"/>
            <family val="0"/>
          </rPr>
          <t xml:space="preserve">
</t>
        </r>
      </text>
    </comment>
    <comment ref="C2596" authorId="1">
      <text>
        <r>
          <rPr>
            <b/>
            <sz val="8"/>
            <rFont val="Tahoma"/>
            <family val="0"/>
          </rPr>
          <t>Emeline:62,000frs to Julius in Bafia</t>
        </r>
        <r>
          <rPr>
            <sz val="8"/>
            <rFont val="Tahoma"/>
            <family val="0"/>
          </rPr>
          <t xml:space="preserve">
</t>
        </r>
      </text>
    </comment>
    <comment ref="C2597" authorId="1">
      <text>
        <r>
          <rPr>
            <b/>
            <sz val="8"/>
            <rFont val="Tahoma"/>
            <family val="0"/>
          </rPr>
          <t>Emeline: 25,750frs to Magdalene in kumba</t>
        </r>
        <r>
          <rPr>
            <sz val="8"/>
            <rFont val="Tahoma"/>
            <family val="0"/>
          </rPr>
          <t xml:space="preserve">
</t>
        </r>
      </text>
    </comment>
    <comment ref="C2598" authorId="1">
      <text>
        <r>
          <rPr>
            <b/>
            <sz val="8"/>
            <rFont val="Tahoma"/>
            <family val="0"/>
          </rPr>
          <t>Emeline: 48,500frs to Magdalene in Douala</t>
        </r>
        <r>
          <rPr>
            <sz val="8"/>
            <rFont val="Tahoma"/>
            <family val="0"/>
          </rPr>
          <t xml:space="preserve">
</t>
        </r>
      </text>
    </comment>
    <comment ref="C2599" authorId="1">
      <text>
        <r>
          <rPr>
            <b/>
            <sz val="8"/>
            <rFont val="Tahoma"/>
            <family val="0"/>
          </rPr>
          <t>Emeline: 40,000frs to Josias in Garoua</t>
        </r>
        <r>
          <rPr>
            <sz val="8"/>
            <rFont val="Tahoma"/>
            <family val="0"/>
          </rPr>
          <t xml:space="preserve">
</t>
        </r>
      </text>
    </comment>
    <comment ref="C2600" authorId="1">
      <text>
        <r>
          <rPr>
            <b/>
            <sz val="8"/>
            <rFont val="Tahoma"/>
            <family val="0"/>
          </rPr>
          <t>Emeline:50,000frs to Magdalene in Baham</t>
        </r>
        <r>
          <rPr>
            <sz val="8"/>
            <rFont val="Tahoma"/>
            <family val="0"/>
          </rPr>
          <t xml:space="preserve">
</t>
        </r>
      </text>
    </comment>
    <comment ref="C2601" authorId="1">
      <text>
        <r>
          <rPr>
            <b/>
            <sz val="8"/>
            <rFont val="Tahoma"/>
            <family val="0"/>
          </rPr>
          <t>Emeline : 151,000frs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602" authorId="1">
      <text>
        <r>
          <rPr>
            <b/>
            <sz val="8"/>
            <rFont val="Tahoma"/>
            <family val="0"/>
          </rPr>
          <t>Emeline: 35,000frs to Jp in Douala</t>
        </r>
        <r>
          <rPr>
            <sz val="8"/>
            <rFont val="Tahoma"/>
            <family val="0"/>
          </rPr>
          <t xml:space="preserve">
</t>
        </r>
      </text>
    </comment>
    <comment ref="C2603" authorId="1">
      <text>
        <r>
          <rPr>
            <b/>
            <sz val="8"/>
            <rFont val="Tahoma"/>
            <family val="0"/>
          </rPr>
          <t>Emeline: 59,500frs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604" authorId="1">
      <text>
        <r>
          <rPr>
            <b/>
            <sz val="8"/>
            <rFont val="Tahoma"/>
            <family val="0"/>
          </rPr>
          <t>Emeline:43,000frs toJp in Douala</t>
        </r>
        <r>
          <rPr>
            <sz val="8"/>
            <rFont val="Tahoma"/>
            <family val="0"/>
          </rPr>
          <t xml:space="preserve">
</t>
        </r>
      </text>
    </comment>
    <comment ref="C2605" authorId="1">
      <text>
        <r>
          <rPr>
            <b/>
            <sz val="8"/>
            <rFont val="Tahoma"/>
            <family val="0"/>
          </rPr>
          <t>Emeline:27,000frs to Alain in Douala</t>
        </r>
        <r>
          <rPr>
            <sz val="8"/>
            <rFont val="Tahoma"/>
            <family val="0"/>
          </rPr>
          <t xml:space="preserve">
</t>
        </r>
      </text>
    </comment>
    <comment ref="C2606" authorId="1">
      <text>
        <r>
          <rPr>
            <b/>
            <sz val="8"/>
            <rFont val="Tahoma"/>
            <family val="0"/>
          </rPr>
          <t>Emeline : 16,000frs to limson in Sangmelima</t>
        </r>
        <r>
          <rPr>
            <sz val="8"/>
            <rFont val="Tahoma"/>
            <family val="0"/>
          </rPr>
          <t xml:space="preserve">
</t>
        </r>
      </text>
    </comment>
    <comment ref="C2607" authorId="1">
      <text>
        <r>
          <rPr>
            <b/>
            <sz val="8"/>
            <rFont val="Tahoma"/>
            <family val="0"/>
          </rPr>
          <t>Emeline: 28,000frs to M Mbuam in B'da</t>
        </r>
        <r>
          <rPr>
            <sz val="8"/>
            <rFont val="Tahoma"/>
            <family val="0"/>
          </rPr>
          <t xml:space="preserve">
</t>
        </r>
      </text>
    </comment>
    <comment ref="C2608" authorId="1">
      <text>
        <r>
          <rPr>
            <b/>
            <sz val="8"/>
            <rFont val="Tahoma"/>
            <family val="0"/>
          </rPr>
          <t>Emeline84,000frs to Julius in Douala</t>
        </r>
      </text>
    </comment>
    <comment ref="C2609" authorId="1">
      <text>
        <r>
          <rPr>
            <b/>
            <sz val="8"/>
            <rFont val="Tahoma"/>
            <family val="0"/>
          </rPr>
          <t>Emeline: 40,000frs to Sone in Douala</t>
        </r>
        <r>
          <rPr>
            <sz val="8"/>
            <rFont val="Tahoma"/>
            <family val="0"/>
          </rPr>
          <t xml:space="preserve">
</t>
        </r>
      </text>
    </comment>
    <comment ref="C2610" authorId="1">
      <text>
        <r>
          <rPr>
            <b/>
            <sz val="8"/>
            <rFont val="Tahoma"/>
            <family val="0"/>
          </rPr>
          <t>Emeline: 50,000frs to Sone in Douala</t>
        </r>
        <r>
          <rPr>
            <sz val="8"/>
            <rFont val="Tahoma"/>
            <family val="0"/>
          </rPr>
          <t xml:space="preserve">
</t>
        </r>
      </text>
    </comment>
    <comment ref="C2611" authorId="1">
      <text>
        <r>
          <rPr>
            <b/>
            <sz val="8"/>
            <rFont val="Tahoma"/>
            <family val="0"/>
          </rPr>
          <t>Emeline: 62,000frs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612" authorId="1">
      <text>
        <r>
          <rPr>
            <b/>
            <sz val="8"/>
            <rFont val="Tahoma"/>
            <family val="0"/>
          </rPr>
          <t>Emeline: 30,000frs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613" authorId="1">
      <text>
        <r>
          <rPr>
            <b/>
            <sz val="8"/>
            <rFont val="Tahoma"/>
            <family val="0"/>
          </rPr>
          <t>Emeline: 23,000frs to Alain in Douala</t>
        </r>
        <r>
          <rPr>
            <sz val="8"/>
            <rFont val="Tahoma"/>
            <family val="0"/>
          </rPr>
          <t xml:space="preserve">
</t>
        </r>
      </text>
    </comment>
    <comment ref="C2614" authorId="1">
      <text>
        <r>
          <rPr>
            <b/>
            <sz val="8"/>
            <rFont val="Tahoma"/>
            <family val="0"/>
          </rPr>
          <t>Emeline: 25,000frs to Sone in Douala</t>
        </r>
        <r>
          <rPr>
            <sz val="8"/>
            <rFont val="Tahoma"/>
            <family val="0"/>
          </rPr>
          <t xml:space="preserve">
</t>
        </r>
      </text>
    </comment>
    <comment ref="C2615" authorId="1">
      <text>
        <r>
          <rPr>
            <b/>
            <sz val="8"/>
            <rFont val="Tahoma"/>
            <family val="0"/>
          </rPr>
          <t>Emeline: 59,000frs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616" authorId="1">
      <text>
        <r>
          <rPr>
            <b/>
            <sz val="8"/>
            <rFont val="Tahoma"/>
            <family val="0"/>
          </rPr>
          <t>Emeline: 40,000frs to Magdalene in Ngdere</t>
        </r>
        <r>
          <rPr>
            <sz val="8"/>
            <rFont val="Tahoma"/>
            <family val="0"/>
          </rPr>
          <t xml:space="preserve">
</t>
        </r>
      </text>
    </comment>
    <comment ref="C2617" authorId="1">
      <text>
        <r>
          <rPr>
            <b/>
            <sz val="8"/>
            <rFont val="Tahoma"/>
            <family val="0"/>
          </rPr>
          <t>Emeline: 50,000frs to Julius in Douala</t>
        </r>
        <r>
          <rPr>
            <sz val="8"/>
            <rFont val="Tahoma"/>
            <family val="0"/>
          </rPr>
          <t xml:space="preserve">
</t>
        </r>
      </text>
    </comment>
    <comment ref="C2618" authorId="1">
      <text>
        <r>
          <rPr>
            <b/>
            <sz val="8"/>
            <rFont val="Tahoma"/>
            <family val="0"/>
          </rPr>
          <t>Emeline:27,000frs to Jp in Douala</t>
        </r>
        <r>
          <rPr>
            <sz val="8"/>
            <rFont val="Tahoma"/>
            <family val="0"/>
          </rPr>
          <t xml:space="preserve">
</t>
        </r>
      </text>
    </comment>
    <comment ref="C2619" authorId="1">
      <text>
        <r>
          <rPr>
            <b/>
            <sz val="8"/>
            <rFont val="Tahoma"/>
            <family val="0"/>
          </rPr>
          <t>Emeline: 22,000frs to Alain in Douala</t>
        </r>
        <r>
          <rPr>
            <sz val="8"/>
            <rFont val="Tahoma"/>
            <family val="0"/>
          </rPr>
          <t xml:space="preserve">
</t>
        </r>
      </text>
    </comment>
    <comment ref="C2620" authorId="1">
      <text>
        <r>
          <rPr>
            <b/>
            <sz val="8"/>
            <rFont val="Tahoma"/>
            <family val="0"/>
          </rPr>
          <t>Emeline: 47,000frs to Magdalene in Garoua</t>
        </r>
        <r>
          <rPr>
            <sz val="8"/>
            <rFont val="Tahoma"/>
            <family val="0"/>
          </rPr>
          <t xml:space="preserve">
</t>
        </r>
      </text>
    </comment>
    <comment ref="C2621" authorId="1">
      <text>
        <r>
          <rPr>
            <b/>
            <sz val="8"/>
            <rFont val="Tahoma"/>
            <family val="0"/>
          </rPr>
          <t>Emeline: 32,000frs to M Mbuam in B'da</t>
        </r>
        <r>
          <rPr>
            <sz val="8"/>
            <rFont val="Tahoma"/>
            <family val="0"/>
          </rPr>
          <t xml:space="preserve">
</t>
        </r>
      </text>
    </comment>
    <comment ref="C2622" authorId="1">
      <text>
        <r>
          <rPr>
            <b/>
            <sz val="8"/>
            <rFont val="Tahoma"/>
            <family val="0"/>
          </rPr>
          <t>Emeline: 5,000frs to Jp in B'da</t>
        </r>
        <r>
          <rPr>
            <sz val="8"/>
            <rFont val="Tahoma"/>
            <family val="0"/>
          </rPr>
          <t xml:space="preserve">
</t>
        </r>
      </text>
    </comment>
    <comment ref="C2035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036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034" authorId="7">
      <text>
        <r>
          <rPr>
            <b/>
            <sz val="8"/>
            <rFont val="Tahoma"/>
            <family val="0"/>
          </rPr>
          <t>Vincent: ccorud project</t>
        </r>
        <r>
          <rPr>
            <sz val="8"/>
            <rFont val="Tahoma"/>
            <family val="0"/>
          </rPr>
          <t xml:space="preserve">
</t>
        </r>
      </text>
    </comment>
    <comment ref="C2041" authorId="7">
      <text>
        <r>
          <rPr>
            <b/>
            <sz val="8"/>
            <rFont val="Tahoma"/>
            <family val="0"/>
          </rPr>
          <t>vincent: intercity transport for Reuter's journalist.</t>
        </r>
        <r>
          <rPr>
            <sz val="8"/>
            <rFont val="Tahoma"/>
            <family val="0"/>
          </rPr>
          <t xml:space="preserve">
</t>
        </r>
      </text>
    </comment>
    <comment ref="C2045" authorId="7">
      <text>
        <r>
          <rPr>
            <b/>
            <sz val="8"/>
            <rFont val="Tahoma"/>
            <family val="0"/>
          </rPr>
          <t>vincent: intercity transport for Reuter's journalist</t>
        </r>
      </text>
    </comment>
    <comment ref="C2049" authorId="6">
      <text>
        <r>
          <rPr>
            <b/>
            <sz val="9"/>
            <rFont val="Tahoma"/>
            <family val="0"/>
          </rPr>
          <t>vincent: inter city transport for tansa musa from limbe to douala</t>
        </r>
        <r>
          <rPr>
            <sz val="9"/>
            <rFont val="Tahoma"/>
            <family val="0"/>
          </rPr>
          <t xml:space="preserve">
</t>
        </r>
      </text>
    </comment>
    <comment ref="C2054" authorId="7">
      <text>
        <r>
          <rPr>
            <b/>
            <sz val="8"/>
            <rFont val="Tahoma"/>
            <family val="0"/>
          </rPr>
          <t>vincent: intercity transport for 2 daysfor 27 people (Better World)</t>
        </r>
        <r>
          <rPr>
            <sz val="8"/>
            <rFont val="Tahoma"/>
            <family val="0"/>
          </rPr>
          <t xml:space="preserve">
to and from limbe to partake in the ceremony of return of Taiping 4 Gorillas</t>
        </r>
      </text>
    </comment>
    <comment ref="C2180" authorId="7">
      <text>
        <r>
          <rPr>
            <b/>
            <sz val="8"/>
            <rFont val="Tahoma"/>
            <family val="0"/>
          </rPr>
          <t>Vincent: lodging for 27 people (better World)</t>
        </r>
        <r>
          <rPr>
            <sz val="8"/>
            <rFont val="Tahoma"/>
            <family val="0"/>
          </rPr>
          <t xml:space="preserve">
</t>
        </r>
      </text>
    </comment>
    <comment ref="C2181" authorId="7">
      <text>
        <r>
          <rPr>
            <b/>
            <sz val="8"/>
            <rFont val="Tahoma"/>
            <family val="0"/>
          </rPr>
          <t>vincent: lodging for 4days (ccorud project)</t>
        </r>
        <r>
          <rPr>
            <sz val="8"/>
            <rFont val="Tahoma"/>
            <family val="0"/>
          </rPr>
          <t xml:space="preserve">
</t>
        </r>
      </text>
    </comment>
    <comment ref="C2182" authorId="7">
      <text>
        <r>
          <rPr>
            <b/>
            <sz val="8"/>
            <rFont val="Tahoma"/>
            <family val="0"/>
          </rPr>
          <t>vincent: lodging from 2-7 november  (ccorud project)</t>
        </r>
        <r>
          <rPr>
            <sz val="8"/>
            <rFont val="Tahoma"/>
            <family val="0"/>
          </rPr>
          <t xml:space="preserve">
</t>
        </r>
      </text>
    </comment>
    <comment ref="C2653" authorId="7">
      <text>
        <r>
          <rPr>
            <b/>
            <sz val="8"/>
            <rFont val="Tahoma"/>
            <family val="0"/>
          </rPr>
          <t>vincent: x1 bottle of mineral water</t>
        </r>
        <r>
          <rPr>
            <sz val="8"/>
            <rFont val="Tahoma"/>
            <family val="0"/>
          </rPr>
          <t xml:space="preserve">
</t>
        </r>
      </text>
    </comment>
    <comment ref="C2654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x10 croissant</t>
        </r>
      </text>
    </comment>
    <comment ref="C2655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x10 small bottles of tangui</t>
        </r>
      </text>
    </comment>
    <comment ref="C2656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x10 gateaux</t>
        </r>
      </text>
    </comment>
    <comment ref="C2657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x7 bread</t>
        </r>
      </text>
    </comment>
    <comment ref="C2658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x3 sardines</t>
        </r>
      </text>
    </comment>
    <comment ref="C2659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x7 plates of food</t>
        </r>
      </text>
    </comment>
    <comment ref="C2660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x1pack of tangui</t>
        </r>
      </text>
    </comment>
    <comment ref="C2661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x7plates of food</t>
        </r>
      </text>
    </comment>
    <comment ref="C2662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x1 chocolate tin
</t>
        </r>
      </text>
    </comment>
    <comment ref="C2663" authorId="6">
      <text>
        <r>
          <rPr>
            <b/>
            <sz val="9"/>
            <rFont val="Tahoma"/>
            <family val="0"/>
          </rPr>
          <t>Cynthia:</t>
        </r>
        <r>
          <rPr>
            <sz val="9"/>
            <rFont val="Tahoma"/>
            <family val="0"/>
          </rPr>
          <t xml:space="preserve">
x7 plates of food</t>
        </r>
      </text>
    </comment>
    <comment ref="C2672" authorId="1">
      <text>
        <r>
          <rPr>
            <b/>
            <sz val="8"/>
            <rFont val="Tahoma"/>
            <family val="0"/>
          </rPr>
          <t>cynthia: to cross the Dja river</t>
        </r>
        <r>
          <rPr>
            <sz val="8"/>
            <rFont val="Tahoma"/>
            <family val="0"/>
          </rPr>
          <t xml:space="preserve">
</t>
        </r>
      </text>
    </comment>
    <comment ref="C2343" authorId="1">
      <text>
        <r>
          <rPr>
            <b/>
            <sz val="8"/>
            <rFont val="Tahoma"/>
            <family val="0"/>
          </rPr>
          <t>cynthia: French version of Wildlife Justice</t>
        </r>
        <r>
          <rPr>
            <sz val="8"/>
            <rFont val="Tahoma"/>
            <family val="0"/>
          </rPr>
          <t xml:space="preserve">
</t>
        </r>
      </text>
    </comment>
    <comment ref="C2396" authorId="7">
      <text>
        <r>
          <rPr>
            <b/>
            <sz val="8"/>
            <rFont val="Tahoma"/>
            <family val="0"/>
          </rPr>
          <t>vincent: certification of invitation letter for Stephen Chacha in the police station</t>
        </r>
        <r>
          <rPr>
            <sz val="8"/>
            <rFont val="Tahoma"/>
            <family val="0"/>
          </rPr>
          <t xml:space="preserve">
</t>
        </r>
      </text>
    </comment>
    <comment ref="C2397" authorId="7">
      <text>
        <r>
          <rPr>
            <b/>
            <sz val="8"/>
            <rFont val="Tahoma"/>
            <family val="0"/>
          </rPr>
          <t>vincent: certification of invitation letter for Stephen Chacha in the police station</t>
        </r>
        <r>
          <rPr>
            <sz val="8"/>
            <rFont val="Tahoma"/>
            <family val="0"/>
          </rPr>
          <t xml:space="preserve">
</t>
        </r>
      </text>
    </comment>
    <comment ref="C1424" authorId="7">
      <text>
        <r>
          <rPr>
            <b/>
            <sz val="8"/>
            <rFont val="Tahoma"/>
            <family val="0"/>
          </rPr>
          <t>vincent: repairs of the mvobetsi shorehouse zinc.</t>
        </r>
        <r>
          <rPr>
            <sz val="8"/>
            <rFont val="Tahoma"/>
            <family val="0"/>
          </rPr>
          <t xml:space="preserve">
</t>
        </r>
      </text>
    </comment>
    <comment ref="C2302" authorId="7">
      <text>
        <r>
          <rPr>
            <b/>
            <sz val="8"/>
            <rFont val="Tahoma"/>
            <family val="0"/>
          </rPr>
          <t>vincent: location of a camara man to film events during  ceremony for the return of gorillas in limbe.</t>
        </r>
        <r>
          <rPr>
            <sz val="8"/>
            <rFont val="Tahoma"/>
            <family val="0"/>
          </rPr>
          <t xml:space="preserve">
</t>
        </r>
      </text>
    </comment>
    <comment ref="C2347" authorId="7">
      <text>
        <r>
          <rPr>
            <b/>
            <sz val="8"/>
            <rFont val="Tahoma"/>
            <family val="0"/>
          </rPr>
          <t>vincent: dispatch fee for sending legal book and information kits to Nkambe.</t>
        </r>
        <r>
          <rPr>
            <sz val="8"/>
            <rFont val="Tahoma"/>
            <family val="0"/>
          </rPr>
          <t xml:space="preserve">
</t>
        </r>
      </text>
    </comment>
    <comment ref="C2348" authorId="7">
      <text>
        <r>
          <rPr>
            <b/>
            <sz val="8"/>
            <rFont val="Tahoma"/>
            <family val="0"/>
          </rPr>
          <t>vincent: dispatch fee for sending Vincents' complementary cards to him in Bamenda.</t>
        </r>
        <r>
          <rPr>
            <sz val="8"/>
            <rFont val="Tahoma"/>
            <family val="0"/>
          </rPr>
          <t xml:space="preserve">
</t>
        </r>
      </text>
    </comment>
    <comment ref="C2349" authorId="7">
      <text>
        <r>
          <rPr>
            <b/>
            <sz val="8"/>
            <rFont val="Tahoma"/>
            <family val="0"/>
          </rPr>
          <t>vincent: dispatch fee for sending cassette from Nkambe to Yaounde(ccorud project)</t>
        </r>
        <r>
          <rPr>
            <sz val="8"/>
            <rFont val="Tahoma"/>
            <family val="0"/>
          </rPr>
          <t xml:space="preserve">
</t>
        </r>
      </text>
    </comment>
    <comment ref="C2350" authorId="7">
      <text>
        <r>
          <rPr>
            <b/>
            <sz val="8"/>
            <rFont val="Tahoma"/>
            <family val="0"/>
          </rPr>
          <t>vincent: dispatch fee for sending cassette from Nkambe to Yaounde (ccorud project)</t>
        </r>
        <r>
          <rPr>
            <sz val="8"/>
            <rFont val="Tahoma"/>
            <family val="0"/>
          </rPr>
          <t xml:space="preserve">
</t>
        </r>
      </text>
    </comment>
    <comment ref="C2354" authorId="7">
      <text>
        <r>
          <rPr>
            <b/>
            <sz val="8"/>
            <rFont val="Tahoma"/>
            <family val="0"/>
          </rPr>
          <t>vincent:for ccorud project Quiz prices</t>
        </r>
        <r>
          <rPr>
            <sz val="8"/>
            <rFont val="Tahoma"/>
            <family val="0"/>
          </rPr>
          <t xml:space="preserve">
</t>
        </r>
      </text>
    </comment>
    <comment ref="C2359" authorId="7">
      <text>
        <r>
          <rPr>
            <b/>
            <sz val="8"/>
            <rFont val="Tahoma"/>
            <family val="0"/>
          </rPr>
          <t>vincent: Better World project for the ceremony of the taiping four gprillas.</t>
        </r>
        <r>
          <rPr>
            <sz val="8"/>
            <rFont val="Tahoma"/>
            <family val="0"/>
          </rPr>
          <t xml:space="preserve">
</t>
        </r>
      </text>
    </comment>
    <comment ref="C2360" authorId="7">
      <text>
        <r>
          <rPr>
            <b/>
            <sz val="8"/>
            <rFont val="Tahoma"/>
            <family val="0"/>
          </rPr>
          <t>vincent: completion of money for printing Better world project for the ceremony of taiping four gorillas.</t>
        </r>
        <r>
          <rPr>
            <sz val="8"/>
            <rFont val="Tahoma"/>
            <family val="0"/>
          </rPr>
          <t xml:space="preserve">
</t>
        </r>
      </text>
    </comment>
    <comment ref="C2361" authorId="6">
      <text>
        <r>
          <rPr>
            <b/>
            <sz val="9"/>
            <rFont val="Tahoma"/>
            <family val="0"/>
          </rPr>
          <t>vincent:completion of printing money for better world t shirts</t>
        </r>
        <r>
          <rPr>
            <sz val="9"/>
            <rFont val="Tahoma"/>
            <family val="0"/>
          </rPr>
          <t xml:space="preserve">
</t>
        </r>
      </text>
    </comment>
    <comment ref="C1954" authorId="1">
      <text>
        <r>
          <rPr>
            <b/>
            <sz val="8"/>
            <rFont val="Tahoma"/>
            <family val="0"/>
          </rPr>
          <t>cynthia: coordinating Dja trip</t>
        </r>
        <r>
          <rPr>
            <sz val="8"/>
            <rFont val="Tahoma"/>
            <family val="0"/>
          </rPr>
          <t xml:space="preserve">
</t>
        </r>
      </text>
    </comment>
    <comment ref="C1993" authorId="2">
      <text>
        <r>
          <rPr>
            <b/>
            <sz val="8"/>
            <rFont val="Tahoma"/>
            <family val="0"/>
          </rPr>
          <t>user: Taiping 4 return</t>
        </r>
      </text>
    </comment>
    <comment ref="C1994" authorId="2">
      <text>
        <r>
          <rPr>
            <b/>
            <sz val="8"/>
            <rFont val="Tahoma"/>
            <family val="0"/>
          </rPr>
          <t>user: Taiping 4 return</t>
        </r>
      </text>
    </comment>
    <comment ref="C1947" authorId="2">
      <text>
        <r>
          <rPr>
            <b/>
            <sz val="8"/>
            <rFont val="Tahoma"/>
            <family val="0"/>
          </rPr>
          <t>user: Taiping 4 return</t>
        </r>
      </text>
    </comment>
    <comment ref="C1948" authorId="2">
      <text>
        <r>
          <rPr>
            <b/>
            <sz val="8"/>
            <rFont val="Tahoma"/>
            <family val="0"/>
          </rPr>
          <t>user: Taiping 4 return</t>
        </r>
      </text>
    </comment>
    <comment ref="C2642" authorId="1">
      <text>
        <r>
          <rPr>
            <b/>
            <sz val="8"/>
            <rFont val="Tahoma"/>
            <family val="0"/>
          </rPr>
          <t xml:space="preserve">Cynthia: hired car </t>
        </r>
        <r>
          <rPr>
            <sz val="8"/>
            <rFont val="Tahoma"/>
            <family val="0"/>
          </rPr>
          <t xml:space="preserve">
</t>
        </r>
      </text>
    </comment>
    <comment ref="C2643" authorId="1">
      <text>
        <r>
          <rPr>
            <b/>
            <sz val="8"/>
            <rFont val="Tahoma"/>
            <family val="0"/>
          </rPr>
          <t>cynthia: Fuel for hired car</t>
        </r>
        <r>
          <rPr>
            <sz val="8"/>
            <rFont val="Tahoma"/>
            <family val="0"/>
          </rPr>
          <t xml:space="preserve">
</t>
        </r>
      </text>
    </comment>
    <comment ref="C2649" authorId="1">
      <text>
        <r>
          <rPr>
            <b/>
            <sz val="8"/>
            <rFont val="Tahoma"/>
            <family val="0"/>
          </rPr>
          <t>cynthia:  for 9  people for 1 night in Dja</t>
        </r>
        <r>
          <rPr>
            <sz val="8"/>
            <rFont val="Tahoma"/>
            <family val="0"/>
          </rPr>
          <t xml:space="preserve">
</t>
        </r>
      </text>
    </comment>
    <comment ref="C1385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386" authorId="2">
      <text>
        <r>
          <rPr>
            <b/>
            <sz val="8"/>
            <rFont val="Tahoma"/>
            <family val="0"/>
          </rPr>
          <t>user: parrot investigation in Douala airport</t>
        </r>
        <r>
          <rPr>
            <sz val="8"/>
            <rFont val="Tahoma"/>
            <family val="0"/>
          </rPr>
          <t xml:space="preserve">
</t>
        </r>
      </text>
    </comment>
    <comment ref="C1387" authorId="2">
      <text>
        <r>
          <rPr>
            <b/>
            <sz val="8"/>
            <rFont val="Tahoma"/>
            <family val="0"/>
          </rPr>
          <t>user: parrot investigation in Douala airport</t>
        </r>
        <r>
          <rPr>
            <sz val="8"/>
            <rFont val="Tahoma"/>
            <family val="0"/>
          </rPr>
          <t xml:space="preserve">
</t>
        </r>
      </text>
    </comment>
    <comment ref="C1388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545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01" authorId="1">
      <text>
        <r>
          <rPr>
            <b/>
            <sz val="8"/>
            <rFont val="Tahoma"/>
            <family val="0"/>
          </rPr>
          <t>i30: Bonji and Jean pierre</t>
        </r>
        <r>
          <rPr>
            <sz val="8"/>
            <rFont val="Tahoma"/>
            <family val="0"/>
          </rPr>
          <t xml:space="preserve">
</t>
        </r>
      </text>
    </comment>
    <comment ref="C602" authorId="1">
      <text>
        <r>
          <rPr>
            <b/>
            <sz val="8"/>
            <rFont val="Tahoma"/>
            <family val="0"/>
          </rPr>
          <t>i30: Kwenkam and myself</t>
        </r>
        <r>
          <rPr>
            <sz val="8"/>
            <rFont val="Tahoma"/>
            <family val="0"/>
          </rPr>
          <t xml:space="preserve">
</t>
        </r>
      </text>
    </comment>
    <comment ref="C272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F1273" authorId="2">
      <text>
        <r>
          <rPr>
            <b/>
            <sz val="8"/>
            <rFont val="Tahoma"/>
            <family val="0"/>
          </rPr>
          <t>user: 30.000frs for leopard operation in Douala</t>
        </r>
        <r>
          <rPr>
            <sz val="8"/>
            <rFont val="Tahoma"/>
            <family val="0"/>
          </rPr>
          <t xml:space="preserve">
</t>
        </r>
      </text>
    </comment>
    <comment ref="C1890" authorId="2">
      <text>
        <r>
          <rPr>
            <b/>
            <sz val="8"/>
            <rFont val="Tahoma"/>
            <family val="0"/>
          </rPr>
          <t>user: for the case of</t>
        </r>
        <r>
          <rPr>
            <sz val="8"/>
            <rFont val="Tahoma"/>
            <family val="0"/>
          </rPr>
          <t xml:space="preserve">
for the case of Njung Bonshe</t>
        </r>
      </text>
    </comment>
    <comment ref="C189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Abong Emmanuel,Begah Joseph and Awollo Raymond</t>
        </r>
      </text>
    </comment>
    <comment ref="C18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Emmanuela Beri</t>
        </r>
      </text>
    </comment>
    <comment ref="C189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Djeukeng and Feudjo</t>
        </r>
      </text>
    </comment>
    <comment ref="C18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Djofang Henri</t>
        </r>
      </text>
    </comment>
    <comment ref="C273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2439" authorId="2">
      <text>
        <r>
          <rPr>
            <b/>
            <sz val="8"/>
            <rFont val="Tahoma"/>
            <family val="0"/>
          </rPr>
          <t>Ofir: took private transport</t>
        </r>
        <r>
          <rPr>
            <sz val="8"/>
            <rFont val="Tahoma"/>
            <family val="0"/>
          </rPr>
          <t xml:space="preserve">
</t>
        </r>
      </text>
    </comment>
    <comment ref="C2365" authorId="2">
      <text>
        <r>
          <rPr>
            <b/>
            <sz val="8"/>
            <rFont val="Tahoma"/>
            <family val="0"/>
          </rPr>
          <t>VINCENT: Reprint 200 copies first edition, 200 copies of second edition, 80 copies of third edition of Wildlife Justice</t>
        </r>
        <r>
          <rPr>
            <sz val="8"/>
            <rFont val="Tahoma"/>
            <family val="0"/>
          </rPr>
          <t xml:space="preserve">
</t>
        </r>
      </text>
    </comment>
    <comment ref="C2366" authorId="2">
      <text>
        <r>
          <rPr>
            <b/>
            <sz val="8"/>
            <rFont val="Tahoma"/>
            <family val="0"/>
          </rPr>
          <t>Vincent: 120 copies of third edition, 200 copies of forth edition of Wildlife Justice</t>
        </r>
        <r>
          <rPr>
            <sz val="8"/>
            <rFont val="Tahoma"/>
            <family val="0"/>
          </rPr>
          <t xml:space="preserve">
</t>
        </r>
      </text>
    </comment>
    <comment ref="C2567" authorId="1">
      <text>
        <r>
          <rPr>
            <b/>
            <sz val="8"/>
            <rFont val="Tahoma"/>
            <family val="0"/>
          </rPr>
          <t>cynthia: professional cards</t>
        </r>
        <r>
          <rPr>
            <sz val="8"/>
            <rFont val="Tahoma"/>
            <family val="0"/>
          </rPr>
          <t xml:space="preserve">
</t>
        </r>
      </text>
    </comment>
    <comment ref="C1549" authorId="1">
      <text>
        <r>
          <rPr>
            <b/>
            <sz val="8"/>
            <rFont val="Tahoma"/>
            <family val="0"/>
          </rPr>
          <t>user: Djoum hearing</t>
        </r>
        <r>
          <rPr>
            <sz val="8"/>
            <rFont val="Tahoma"/>
            <family val="0"/>
          </rPr>
          <t xml:space="preserve">
</t>
        </r>
      </text>
    </comment>
    <comment ref="C1550" authorId="1">
      <text>
        <r>
          <rPr>
            <b/>
            <sz val="8"/>
            <rFont val="Tahoma"/>
            <family val="0"/>
          </rPr>
          <t>user: Djoum hearing</t>
        </r>
        <r>
          <rPr>
            <sz val="8"/>
            <rFont val="Tahoma"/>
            <family val="0"/>
          </rPr>
          <t xml:space="preserve">
</t>
        </r>
      </text>
    </comment>
    <comment ref="C1551" authorId="1">
      <text>
        <r>
          <rPr>
            <b/>
            <sz val="8"/>
            <rFont val="Tahoma"/>
            <family val="0"/>
          </rPr>
          <t>user: Djoum hearing</t>
        </r>
        <r>
          <rPr>
            <sz val="8"/>
            <rFont val="Tahoma"/>
            <family val="0"/>
          </rPr>
          <t xml:space="preserve">
</t>
        </r>
      </text>
    </comment>
    <comment ref="C1552" authorId="1">
      <text>
        <r>
          <rPr>
            <b/>
            <sz val="8"/>
            <rFont val="Tahoma"/>
            <family val="0"/>
          </rPr>
          <t>User:B'da operation</t>
        </r>
        <r>
          <rPr>
            <sz val="8"/>
            <rFont val="Tahoma"/>
            <family val="0"/>
          </rPr>
          <t xml:space="preserve">
</t>
        </r>
      </text>
    </comment>
    <comment ref="C1553" authorId="1">
      <text>
        <r>
          <rPr>
            <b/>
            <sz val="8"/>
            <rFont val="Tahoma"/>
            <family val="0"/>
          </rPr>
          <t>user: follow up B'da operation</t>
        </r>
        <r>
          <rPr>
            <sz val="8"/>
            <rFont val="Tahoma"/>
            <family val="0"/>
          </rPr>
          <t xml:space="preserve">
</t>
        </r>
      </text>
    </comment>
    <comment ref="C1554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55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56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57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58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559" authorId="2">
      <text>
        <r>
          <rPr>
            <b/>
            <sz val="8"/>
            <rFont val="Tahoma"/>
            <family val="0"/>
          </rPr>
          <t>user: parrot operation in D'la</t>
        </r>
        <r>
          <rPr>
            <sz val="8"/>
            <rFont val="Tahoma"/>
            <family val="0"/>
          </rPr>
          <t xml:space="preserve">
</t>
        </r>
      </text>
    </comment>
    <comment ref="C1882" authorId="2">
      <text>
        <r>
          <rPr>
            <b/>
            <sz val="8"/>
            <rFont val="Tahoma"/>
            <family val="0"/>
          </rPr>
          <t>Horline: for DNA test</t>
        </r>
        <r>
          <rPr>
            <sz val="8"/>
            <rFont val="Tahoma"/>
            <family val="0"/>
          </rPr>
          <t xml:space="preserve">
</t>
        </r>
      </text>
    </comment>
    <comment ref="F1277" authorId="2">
      <text>
        <r>
          <rPr>
            <b/>
            <sz val="8"/>
            <rFont val="Tahoma"/>
            <family val="0"/>
          </rPr>
          <t>i30: compensation for medical bills during mission described in the medical book</t>
        </r>
        <r>
          <rPr>
            <sz val="8"/>
            <rFont val="Tahoma"/>
            <family val="0"/>
          </rPr>
          <t xml:space="preserve">
</t>
        </r>
      </text>
    </comment>
    <comment ref="F1276" authorId="2">
      <text>
        <r>
          <rPr>
            <b/>
            <sz val="8"/>
            <rFont val="Tahoma"/>
            <family val="0"/>
          </rPr>
          <t xml:space="preserve">user: 30.000frs for leopard  operation in Douala
</t>
        </r>
        <r>
          <rPr>
            <sz val="8"/>
            <rFont val="Tahoma"/>
            <family val="0"/>
          </rPr>
          <t xml:space="preserve">
</t>
        </r>
      </text>
    </comment>
    <comment ref="C2127" authorId="7">
      <text>
        <r>
          <rPr>
            <b/>
            <sz val="8"/>
            <rFont val="Tahoma"/>
            <family val="0"/>
          </rPr>
          <t>vincent:taxi for Eric and Aisatou from MINFOF- Mvogbeti and back</t>
        </r>
      </text>
    </comment>
    <comment ref="C2136" authorId="7">
      <text>
        <r>
          <rPr>
            <b/>
            <sz val="8"/>
            <rFont val="Tahoma"/>
            <family val="0"/>
          </rPr>
          <t>vincent: X2 taxi for Eric and Aisatou from MINFOF- Mvogbeti and back</t>
        </r>
      </text>
    </comment>
    <comment ref="C2339" authorId="2">
      <text>
        <r>
          <rPr>
            <b/>
            <sz val="8"/>
            <rFont val="Tahoma"/>
            <family val="0"/>
          </rPr>
          <t>Vincemt: Taiping 4 pictures given to the communication officer of MINFOF</t>
        </r>
        <r>
          <rPr>
            <sz val="8"/>
            <rFont val="Tahoma"/>
            <family val="0"/>
          </rPr>
          <t xml:space="preserve">
</t>
        </r>
      </text>
    </comment>
    <comment ref="C2355" authorId="7">
      <text>
        <r>
          <rPr>
            <b/>
            <sz val="8"/>
            <rFont val="Tahoma"/>
            <family val="0"/>
          </rPr>
          <t>vincent:for ccorud project Quiz prices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<sst xmlns="http://schemas.openxmlformats.org/spreadsheetml/2006/main" count="11584" uniqueCount="1508">
  <si>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</si>
  <si>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</si>
  <si>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</si>
  <si>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</si>
  <si>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</si>
  <si>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</si>
  <si>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</si>
  <si>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</si>
  <si>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</si>
  <si>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</si>
  <si>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</si>
  <si>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</si>
  <si>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</si>
  <si>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</si>
  <si>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1-4/11/2007</t>
  </si>
  <si>
    <t>Littoral</t>
  </si>
  <si>
    <t>Douala</t>
  </si>
  <si>
    <t>Hippopotamus</t>
  </si>
  <si>
    <t>i26</t>
  </si>
  <si>
    <t>1-phone-28</t>
  </si>
  <si>
    <t>2/11</t>
  </si>
  <si>
    <t>Phone</t>
  </si>
  <si>
    <t>1-phone-54</t>
  </si>
  <si>
    <t>3/11</t>
  </si>
  <si>
    <t>1-phone-72</t>
  </si>
  <si>
    <t>4/11</t>
  </si>
  <si>
    <t>x2 hrs Internet</t>
  </si>
  <si>
    <t>communication</t>
  </si>
  <si>
    <t>1-i26-r</t>
  </si>
  <si>
    <t>Yaounde-Douala</t>
  </si>
  <si>
    <t>Travelling expenses</t>
  </si>
  <si>
    <t>1-i26-1</t>
  </si>
  <si>
    <t>Douala-Yaounde</t>
  </si>
  <si>
    <t>1-i26-4</t>
  </si>
  <si>
    <t>inter-city transport</t>
  </si>
  <si>
    <t>Transport</t>
  </si>
  <si>
    <t>Local Transport</t>
  </si>
  <si>
    <t>Local transport</t>
  </si>
  <si>
    <t>lodging</t>
  </si>
  <si>
    <t>1-i26-2</t>
  </si>
  <si>
    <t>feeding</t>
  </si>
  <si>
    <t>Informer Fee</t>
  </si>
  <si>
    <t>External Assistance</t>
  </si>
  <si>
    <t>1-i26-3</t>
  </si>
  <si>
    <t>Drinks with Informer</t>
  </si>
  <si>
    <t>Trust Building</t>
  </si>
  <si>
    <t>Mission 2</t>
  </si>
  <si>
    <t>3-4/11/2007</t>
  </si>
  <si>
    <t>North West</t>
  </si>
  <si>
    <t>Bamenda</t>
  </si>
  <si>
    <t>i25</t>
  </si>
  <si>
    <t>2-phone-71</t>
  </si>
  <si>
    <t>D'la-B'da</t>
  </si>
  <si>
    <t>travelling expenses</t>
  </si>
  <si>
    <t>2-i25-1</t>
  </si>
  <si>
    <t>transport</t>
  </si>
  <si>
    <t>local transport</t>
  </si>
  <si>
    <t>2-i25-r</t>
  </si>
  <si>
    <t>l</t>
  </si>
  <si>
    <t>2-i25-2</t>
  </si>
  <si>
    <t>Drink with informer</t>
  </si>
  <si>
    <t>trust building</t>
  </si>
  <si>
    <t>Mission 3</t>
  </si>
  <si>
    <t>5-9/11/2007</t>
  </si>
  <si>
    <t>West</t>
  </si>
  <si>
    <t>Bafoussam/Magba</t>
  </si>
  <si>
    <t>3-phone-83</t>
  </si>
  <si>
    <t>5/11</t>
  </si>
  <si>
    <t>I25</t>
  </si>
  <si>
    <t>3-phone-109</t>
  </si>
  <si>
    <t>6/11</t>
  </si>
  <si>
    <t>3-phone-128</t>
  </si>
  <si>
    <t>7/11</t>
  </si>
  <si>
    <t>Julius</t>
  </si>
  <si>
    <t>3-phone-93-94</t>
  </si>
  <si>
    <t>3-phone-117-118</t>
  </si>
  <si>
    <t>3-phone-155-156</t>
  </si>
  <si>
    <t>8/11</t>
  </si>
  <si>
    <t>3-phone-178-179</t>
  </si>
  <si>
    <t>9/11</t>
  </si>
  <si>
    <t>B'da-Bssam</t>
  </si>
  <si>
    <t>3-i25-r</t>
  </si>
  <si>
    <t>Bssam-Magba</t>
  </si>
  <si>
    <t>3-i25-4</t>
  </si>
  <si>
    <t>Magba-Banage-Magba</t>
  </si>
  <si>
    <t>3-i25-3</t>
  </si>
  <si>
    <t>3-i25-5</t>
  </si>
  <si>
    <t>Mission 4</t>
  </si>
  <si>
    <t>2-6/11/2007</t>
  </si>
  <si>
    <t>i5</t>
  </si>
  <si>
    <t>4-phone-37-38</t>
  </si>
  <si>
    <t>4-phone-64-65</t>
  </si>
  <si>
    <t>Olivia</t>
  </si>
  <si>
    <t>4-phone-29</t>
  </si>
  <si>
    <t>4-phone-76-77</t>
  </si>
  <si>
    <t>4-phone-97-100</t>
  </si>
  <si>
    <t>I5</t>
  </si>
  <si>
    <t>4-phone-110</t>
  </si>
  <si>
    <t>X4 hrs internet</t>
  </si>
  <si>
    <t>4-i5-r</t>
  </si>
  <si>
    <t>Y'de-Soa</t>
  </si>
  <si>
    <t>Soa-Y'de</t>
  </si>
  <si>
    <t>Y'de-Bssam</t>
  </si>
  <si>
    <t>4-i5-1</t>
  </si>
  <si>
    <t>Bssam-Y'de</t>
  </si>
  <si>
    <t>4-i5-4</t>
  </si>
  <si>
    <t>1/11</t>
  </si>
  <si>
    <t>4-i5-2</t>
  </si>
  <si>
    <t>drink to informer</t>
  </si>
  <si>
    <t>Mission 5</t>
  </si>
  <si>
    <t>7-12/11/2007</t>
  </si>
  <si>
    <t>South</t>
  </si>
  <si>
    <t>Djoum</t>
  </si>
  <si>
    <t>Ivory</t>
  </si>
  <si>
    <t>5-phone-140-141</t>
  </si>
  <si>
    <t>5-phone-149</t>
  </si>
  <si>
    <t>5-phone-168</t>
  </si>
  <si>
    <t>5-phone-186</t>
  </si>
  <si>
    <t>10/11</t>
  </si>
  <si>
    <t>5-phone-205</t>
  </si>
  <si>
    <t>11/11</t>
  </si>
  <si>
    <t>5-phone-211</t>
  </si>
  <si>
    <t>12/11</t>
  </si>
  <si>
    <t>Y'de-Sangmelima</t>
  </si>
  <si>
    <t>5-i5-5</t>
  </si>
  <si>
    <t>Sangmelima-Djoum</t>
  </si>
  <si>
    <t>5-i5-7</t>
  </si>
  <si>
    <t>Djoum-op-Djoum</t>
  </si>
  <si>
    <t>5-i5-r</t>
  </si>
  <si>
    <t>Djoum-Mintum-Djoum</t>
  </si>
  <si>
    <t>Djoum-Yen-Djoum</t>
  </si>
  <si>
    <t>Djoum-Mebanne-Djoum</t>
  </si>
  <si>
    <t>Djoum-Sangmelima</t>
  </si>
  <si>
    <t>5-i5-9</t>
  </si>
  <si>
    <t>Sangmelima-Y'de</t>
  </si>
  <si>
    <t>5-i5-10</t>
  </si>
  <si>
    <t>5-i5-6</t>
  </si>
  <si>
    <t>5-i5-8</t>
  </si>
  <si>
    <t>informer fees</t>
  </si>
  <si>
    <t>external assistance</t>
  </si>
  <si>
    <t>Mission 6</t>
  </si>
  <si>
    <t>South West</t>
  </si>
  <si>
    <t>Buea,Munyengue,Limbe,Idenau</t>
  </si>
  <si>
    <t>Protected species</t>
  </si>
  <si>
    <t>i30</t>
  </si>
  <si>
    <t>6-phone-95-96</t>
  </si>
  <si>
    <t>6-phone-127</t>
  </si>
  <si>
    <t>6-7/11</t>
  </si>
  <si>
    <t>6-phone-161-162</t>
  </si>
  <si>
    <t>6-phone-1180-182</t>
  </si>
  <si>
    <t>6-phone-198-200</t>
  </si>
  <si>
    <t>6-phone-207-210</t>
  </si>
  <si>
    <t>6-phone-224-226</t>
  </si>
  <si>
    <t>Y'de-Buea</t>
  </si>
  <si>
    <t>6-i30-1</t>
  </si>
  <si>
    <t>I30</t>
  </si>
  <si>
    <t>Buea-Muyuka</t>
  </si>
  <si>
    <t>6-i30-r</t>
  </si>
  <si>
    <t>Muyuka-Muyenge</t>
  </si>
  <si>
    <t>Muyenge-Muyuka</t>
  </si>
  <si>
    <t>Muyuka-Ekona-Muhuka</t>
  </si>
  <si>
    <t>Muyuka-Buea</t>
  </si>
  <si>
    <t>Buea-Limbe</t>
  </si>
  <si>
    <t>Limbe-Muyuka</t>
  </si>
  <si>
    <t>6-i30-3</t>
  </si>
  <si>
    <t>Muyuka-Idenau</t>
  </si>
  <si>
    <t>6-i30-4</t>
  </si>
  <si>
    <t>Idenau-Douala</t>
  </si>
  <si>
    <t>Douala-Loum</t>
  </si>
  <si>
    <t>6-i30-5</t>
  </si>
  <si>
    <t>6-i30-2</t>
  </si>
  <si>
    <t>6-i30-6</t>
  </si>
  <si>
    <t>Mission 7</t>
  </si>
  <si>
    <t>8-10/11/2007</t>
  </si>
  <si>
    <t>Foumban/Dschang</t>
  </si>
  <si>
    <t>Leopard skins</t>
  </si>
  <si>
    <t>7-phone-152</t>
  </si>
  <si>
    <t>7-phone-164</t>
  </si>
  <si>
    <t>7-phone-188</t>
  </si>
  <si>
    <t>Magba-Foumban</t>
  </si>
  <si>
    <t>7-i25-r</t>
  </si>
  <si>
    <t>Foumban-Bssam</t>
  </si>
  <si>
    <t>Bssam-Dschang</t>
  </si>
  <si>
    <t>Dschang-Balenomly-Dschang</t>
  </si>
  <si>
    <t>Dschang-Bssam</t>
  </si>
  <si>
    <t>7-i25-6</t>
  </si>
  <si>
    <t>Mission 8</t>
  </si>
  <si>
    <t>9-12/11/2007</t>
  </si>
  <si>
    <t>Center</t>
  </si>
  <si>
    <t>Ezeka</t>
  </si>
  <si>
    <t>Lion skull</t>
  </si>
  <si>
    <t>Bernard</t>
  </si>
  <si>
    <t>8-phone-163</t>
  </si>
  <si>
    <t>Y'de-Ezeka</t>
  </si>
  <si>
    <t>8-Ben-1</t>
  </si>
  <si>
    <t>Ezeka-Y'de</t>
  </si>
  <si>
    <t>8-Ben-3</t>
  </si>
  <si>
    <t>8-Ben-r</t>
  </si>
  <si>
    <t>8-Ben-2</t>
  </si>
  <si>
    <t>Mission 9</t>
  </si>
  <si>
    <t>Makenene/Ndikinimiki</t>
  </si>
  <si>
    <t>9-phone-204</t>
  </si>
  <si>
    <t>9-phone-214</t>
  </si>
  <si>
    <t>9-phone-240</t>
  </si>
  <si>
    <t>13/10</t>
  </si>
  <si>
    <t>9-phone-256</t>
  </si>
  <si>
    <t>14/11</t>
  </si>
  <si>
    <t>Bssam-Makenene</t>
  </si>
  <si>
    <t>9-i25-r</t>
  </si>
  <si>
    <t>Makenene-Tonga</t>
  </si>
  <si>
    <t>Tonga-makenene</t>
  </si>
  <si>
    <t>Makenene-Ndiki-Makenene</t>
  </si>
  <si>
    <t>13/11</t>
  </si>
  <si>
    <t>Makenene-Tonga-Makenene</t>
  </si>
  <si>
    <t>9-i25-7</t>
  </si>
  <si>
    <t>Mission 10</t>
  </si>
  <si>
    <t>13-15/11/2007</t>
  </si>
  <si>
    <t>10-phone-233</t>
  </si>
  <si>
    <t>10-phone-264-266</t>
  </si>
  <si>
    <t>10-phone-293-294</t>
  </si>
  <si>
    <t>15/11</t>
  </si>
  <si>
    <t>Yde-B'da</t>
  </si>
  <si>
    <t>10-i5-11</t>
  </si>
  <si>
    <t>B'da-Y'de</t>
  </si>
  <si>
    <t>10-i5-13</t>
  </si>
  <si>
    <t>10-i5-r</t>
  </si>
  <si>
    <t>10-i5-12</t>
  </si>
  <si>
    <t>battery</t>
  </si>
  <si>
    <t>material</t>
  </si>
  <si>
    <t>Mission 11</t>
  </si>
  <si>
    <t>13-16/11/2007</t>
  </si>
  <si>
    <t>Buea</t>
  </si>
  <si>
    <t>Internet Fraud</t>
  </si>
  <si>
    <t>11-phone-238</t>
  </si>
  <si>
    <t>11-phone-257</t>
  </si>
  <si>
    <t>11-phone-287</t>
  </si>
  <si>
    <t>x3 hrs Internet</t>
  </si>
  <si>
    <t>11-i26-r</t>
  </si>
  <si>
    <t>x4 hrs Internet</t>
  </si>
  <si>
    <t>x6 hrs Internet</t>
  </si>
  <si>
    <t>Yaounde-Buea</t>
  </si>
  <si>
    <t>11-i26-6</t>
  </si>
  <si>
    <t>Buea-Yaounde</t>
  </si>
  <si>
    <t>11-i26-8</t>
  </si>
  <si>
    <t>16/11</t>
  </si>
  <si>
    <t>Lodging</t>
  </si>
  <si>
    <t>11-i26-7</t>
  </si>
  <si>
    <t>Feeding</t>
  </si>
  <si>
    <t>Mission 12</t>
  </si>
  <si>
    <t>13-22/11/2007</t>
  </si>
  <si>
    <t>Loum/Douala</t>
  </si>
  <si>
    <t>12-phone-243-245</t>
  </si>
  <si>
    <t>12-phone-262-263</t>
  </si>
  <si>
    <t>12-phone-297-298</t>
  </si>
  <si>
    <t>12-phone-323-325</t>
  </si>
  <si>
    <t>12-phone-332-332b</t>
  </si>
  <si>
    <t>17/11</t>
  </si>
  <si>
    <t>12-phone-349-350</t>
  </si>
  <si>
    <t>18/11</t>
  </si>
  <si>
    <t>12-phone-362</t>
  </si>
  <si>
    <t>19/11</t>
  </si>
  <si>
    <t>12-phone-385-386</t>
  </si>
  <si>
    <t>20/11</t>
  </si>
  <si>
    <t>12-phone-395-396</t>
  </si>
  <si>
    <t>21/11</t>
  </si>
  <si>
    <t>12-phone-425-427</t>
  </si>
  <si>
    <t>22/11</t>
  </si>
  <si>
    <t>Loum-Mesore</t>
  </si>
  <si>
    <t>12-i30-r</t>
  </si>
  <si>
    <t>Mesore-Loum</t>
  </si>
  <si>
    <t>Loum-Njombe-Loum</t>
  </si>
  <si>
    <t>Loum-Penja-Loum</t>
  </si>
  <si>
    <t>Loum-Douala</t>
  </si>
  <si>
    <t>Douala-Japoma</t>
  </si>
  <si>
    <t>Japoma-Douala</t>
  </si>
  <si>
    <t>Douala-Pongo</t>
  </si>
  <si>
    <t>Pongo-Douala</t>
  </si>
  <si>
    <t>Douala-Y'de</t>
  </si>
  <si>
    <t>12-i30-8</t>
  </si>
  <si>
    <t xml:space="preserve">x1 hrs bike </t>
  </si>
  <si>
    <t>12-i30-6</t>
  </si>
  <si>
    <t>12-i30-7</t>
  </si>
  <si>
    <t>Mission 13</t>
  </si>
  <si>
    <t>16-19/11/2007</t>
  </si>
  <si>
    <t>Ape</t>
  </si>
  <si>
    <t>13-phone-318</t>
  </si>
  <si>
    <t>13-phone-334</t>
  </si>
  <si>
    <t>13-phone-345</t>
  </si>
  <si>
    <t>13-phone-359</t>
  </si>
  <si>
    <t>Y'de-B'da</t>
  </si>
  <si>
    <t>13-i5-14</t>
  </si>
  <si>
    <t>B'da-Kumbo</t>
  </si>
  <si>
    <t>13-i5-15</t>
  </si>
  <si>
    <t>Kumbo-B'da</t>
  </si>
  <si>
    <t>13-i5-16</t>
  </si>
  <si>
    <t>B'da-Bali-B'da</t>
  </si>
  <si>
    <t>13-i5-r</t>
  </si>
  <si>
    <t>B'da-Wum</t>
  </si>
  <si>
    <t>Wum-Issu-Wum</t>
  </si>
  <si>
    <t>13-i5-17</t>
  </si>
  <si>
    <t>Wum-B'da</t>
  </si>
  <si>
    <t>13-i5-19</t>
  </si>
  <si>
    <t>13-i5-18</t>
  </si>
  <si>
    <t>Mission 14</t>
  </si>
  <si>
    <t>15-17/11/2007</t>
  </si>
  <si>
    <t>Bafia</t>
  </si>
  <si>
    <t>14-phone-286</t>
  </si>
  <si>
    <t>14-phone-311-313</t>
  </si>
  <si>
    <t>14-phone-333</t>
  </si>
  <si>
    <t>14-phone-320</t>
  </si>
  <si>
    <t>14-phone-336</t>
  </si>
  <si>
    <t>14-phone-347-348</t>
  </si>
  <si>
    <t>Makenene-Bafia</t>
  </si>
  <si>
    <t>14-i25-r</t>
  </si>
  <si>
    <t>Bafia-Baymom-Bafia</t>
  </si>
  <si>
    <t>Bssam-Bafia</t>
  </si>
  <si>
    <t>14-Jul-r</t>
  </si>
  <si>
    <t>Bafia-Bssam</t>
  </si>
  <si>
    <t>14-i25-8</t>
  </si>
  <si>
    <t>14-i25-9</t>
  </si>
  <si>
    <t>x4 undercovers</t>
  </si>
  <si>
    <t>14-Jul-6</t>
  </si>
  <si>
    <t>Mission 15</t>
  </si>
  <si>
    <t>20-26/11/2007</t>
  </si>
  <si>
    <t>15-phone-371</t>
  </si>
  <si>
    <t>15-phone-388</t>
  </si>
  <si>
    <t>15-phone-423-424</t>
  </si>
  <si>
    <t>15-phone-435</t>
  </si>
  <si>
    <t>23/11</t>
  </si>
  <si>
    <t>15-phone-468</t>
  </si>
  <si>
    <t>24/11</t>
  </si>
  <si>
    <t>15-phone-495</t>
  </si>
  <si>
    <t>25/11</t>
  </si>
  <si>
    <t>15-phone-501</t>
  </si>
  <si>
    <t>26/11</t>
  </si>
  <si>
    <t>15-i5-20</t>
  </si>
  <si>
    <t>15-i5-r</t>
  </si>
  <si>
    <t>15-i5-23</t>
  </si>
  <si>
    <t>x2 Sangmelima-Olounou-Sangmelima</t>
  </si>
  <si>
    <t>15-i5-25</t>
  </si>
  <si>
    <t>15-i5-21</t>
  </si>
  <si>
    <t>15-i5-22</t>
  </si>
  <si>
    <t>15-i5-24</t>
  </si>
  <si>
    <t>Mission 16</t>
  </si>
  <si>
    <t>17-20/11/2007</t>
  </si>
  <si>
    <t>Campo</t>
  </si>
  <si>
    <t>16-phone-342</t>
  </si>
  <si>
    <t>16-phone-366-367</t>
  </si>
  <si>
    <t>16-phone-383-384</t>
  </si>
  <si>
    <t>sim card</t>
  </si>
  <si>
    <t>16-i25-r</t>
  </si>
  <si>
    <t>BafiaY'de</t>
  </si>
  <si>
    <t>Y'de-Kribi</t>
  </si>
  <si>
    <t>16-i25-10</t>
  </si>
  <si>
    <t>Kribi-Kampo</t>
  </si>
  <si>
    <t>16-i25-11</t>
  </si>
  <si>
    <t>Campo-Mvass-Campo</t>
  </si>
  <si>
    <t>Campo-Beach-Campo</t>
  </si>
  <si>
    <t>Campo-Ipoma</t>
  </si>
  <si>
    <t>Ipoma-Campo</t>
  </si>
  <si>
    <t>16-i25-12</t>
  </si>
  <si>
    <t>Mission 17</t>
  </si>
  <si>
    <t>20-28/11/2007</t>
  </si>
  <si>
    <t>leopard skins</t>
  </si>
  <si>
    <t>17-phone-397-399</t>
  </si>
  <si>
    <t>17-i25-r</t>
  </si>
  <si>
    <t>17-phone-428-429</t>
  </si>
  <si>
    <t>17-phone-447-448</t>
  </si>
  <si>
    <t>17-phone-488-489</t>
  </si>
  <si>
    <t>17-phone-498</t>
  </si>
  <si>
    <t>17-phone-507</t>
  </si>
  <si>
    <t>17-phone-528</t>
  </si>
  <si>
    <t>27/11</t>
  </si>
  <si>
    <t>17-phone-551</t>
  </si>
  <si>
    <t>28/11</t>
  </si>
  <si>
    <t>Campo-Kribi</t>
  </si>
  <si>
    <t>Kribi-D'la</t>
  </si>
  <si>
    <t>17-i25-13</t>
  </si>
  <si>
    <t>x2 D'la-pk 14-D'la</t>
  </si>
  <si>
    <t>Mission 18</t>
  </si>
  <si>
    <t>23-28/11/2007</t>
  </si>
  <si>
    <t>Parrots</t>
  </si>
  <si>
    <t>18-phone-443-444</t>
  </si>
  <si>
    <t>18-phone-469-471</t>
  </si>
  <si>
    <t>18-phone-500</t>
  </si>
  <si>
    <t>18phone-539-540</t>
  </si>
  <si>
    <t>18phone-555</t>
  </si>
  <si>
    <t>18-i26-r</t>
  </si>
  <si>
    <t>18-i26-16</t>
  </si>
  <si>
    <t>18-i26-17</t>
  </si>
  <si>
    <t>18-i26-11</t>
  </si>
  <si>
    <t>Airport-Delegation</t>
  </si>
  <si>
    <t>18-i26-13</t>
  </si>
  <si>
    <t>Douala-Limbe</t>
  </si>
  <si>
    <t>18-i26-14</t>
  </si>
  <si>
    <t>18-i26-18</t>
  </si>
  <si>
    <t>18-i26-12</t>
  </si>
  <si>
    <t>18-i26-15</t>
  </si>
  <si>
    <t xml:space="preserve">Battery </t>
  </si>
  <si>
    <t>Mission 19</t>
  </si>
  <si>
    <t>23-26/11/2007</t>
  </si>
  <si>
    <t>Adamawa</t>
  </si>
  <si>
    <t>Ngoundere/Likok</t>
  </si>
  <si>
    <t>Ivory/Leopard skins</t>
  </si>
  <si>
    <t>19-phone-453-454</t>
  </si>
  <si>
    <t>19-phone-466</t>
  </si>
  <si>
    <t>19-phone-494</t>
  </si>
  <si>
    <t>19-phone-512</t>
  </si>
  <si>
    <t>train Yaounde-Ngdere</t>
  </si>
  <si>
    <t>19-i30-9</t>
  </si>
  <si>
    <t>Ngdere-Lilok</t>
  </si>
  <si>
    <t>19-i30-r</t>
  </si>
  <si>
    <t>Likok-Ngdere</t>
  </si>
  <si>
    <t>19-i30-10</t>
  </si>
  <si>
    <t>Mission 20</t>
  </si>
  <si>
    <t>27-29/11/2007</t>
  </si>
  <si>
    <t>Nanga Eboko</t>
  </si>
  <si>
    <t>20-phone-531</t>
  </si>
  <si>
    <t>20-phone-552</t>
  </si>
  <si>
    <t>20-phone-587</t>
  </si>
  <si>
    <t>29/11</t>
  </si>
  <si>
    <t>20-i5-r</t>
  </si>
  <si>
    <t>Y'de-Nanga eboko</t>
  </si>
  <si>
    <t>20-i5-26</t>
  </si>
  <si>
    <t>nanga-nkoabang</t>
  </si>
  <si>
    <t>nanga-kaa village-Nanag eboko</t>
  </si>
  <si>
    <t>20-i5-27</t>
  </si>
  <si>
    <t>Mission 21</t>
  </si>
  <si>
    <t>28-30/11/2007</t>
  </si>
  <si>
    <t>Santchou</t>
  </si>
  <si>
    <t>21--phone-551</t>
  </si>
  <si>
    <t>21-phone-608</t>
  </si>
  <si>
    <t>30/11</t>
  </si>
  <si>
    <t>D'la-Santchou</t>
  </si>
  <si>
    <t>21-i25-14</t>
  </si>
  <si>
    <t>Santchou-Kwata-Santchou</t>
  </si>
  <si>
    <t>21-i25-r</t>
  </si>
  <si>
    <t>Santchou-Dschang</t>
  </si>
  <si>
    <t>Dschang-Douala</t>
  </si>
  <si>
    <t>21-i25-16</t>
  </si>
  <si>
    <t>21-i25-15</t>
  </si>
  <si>
    <t>Mission 22</t>
  </si>
  <si>
    <t>24-04/12/2007</t>
  </si>
  <si>
    <t>22-phone-547-548</t>
  </si>
  <si>
    <t>22-phone-553</t>
  </si>
  <si>
    <t>22-phone-585</t>
  </si>
  <si>
    <t>22-phone-625-626</t>
  </si>
  <si>
    <t>Ngdere-Martap</t>
  </si>
  <si>
    <t>22-i30-r</t>
  </si>
  <si>
    <t>Martap-Ngdere</t>
  </si>
  <si>
    <t>Ngdere-Garoua</t>
  </si>
  <si>
    <t>22-i30-11</t>
  </si>
  <si>
    <t>Garoua-Ngong-Garoua</t>
  </si>
  <si>
    <t>Garoua-ReyBouba-Garoua</t>
  </si>
  <si>
    <t>ReyBouba-Garoua</t>
  </si>
  <si>
    <t>Garoua-Ngdere</t>
  </si>
  <si>
    <t>22-i30-13</t>
  </si>
  <si>
    <t>1/12</t>
  </si>
  <si>
    <t>train Ngdere-Y'de</t>
  </si>
  <si>
    <t>22-i30-16</t>
  </si>
  <si>
    <t>3/12</t>
  </si>
  <si>
    <t>22-i30-17</t>
  </si>
  <si>
    <t>4/12</t>
  </si>
  <si>
    <t>Bssam-Batie</t>
  </si>
  <si>
    <t>2/12</t>
  </si>
  <si>
    <t>22-i30-12</t>
  </si>
  <si>
    <t>22-i30-14</t>
  </si>
  <si>
    <t>others</t>
  </si>
  <si>
    <t>Mission 23</t>
  </si>
  <si>
    <t>30-02/12/2007</t>
  </si>
  <si>
    <t>East</t>
  </si>
  <si>
    <t>Abongmbang</t>
  </si>
  <si>
    <t>23-phone-609</t>
  </si>
  <si>
    <t>23-i5-r</t>
  </si>
  <si>
    <t>leon</t>
  </si>
  <si>
    <t>23-phone-604</t>
  </si>
  <si>
    <t>Hasan</t>
  </si>
  <si>
    <t>23-phone-605</t>
  </si>
  <si>
    <t>Nanga-yde</t>
  </si>
  <si>
    <t>23-i5-28</t>
  </si>
  <si>
    <t>Yde-Abg Mbang</t>
  </si>
  <si>
    <t>23-i5-29</t>
  </si>
  <si>
    <t>AbgMbg-Motchemboum</t>
  </si>
  <si>
    <t>30/12</t>
  </si>
  <si>
    <t>AbgMbg-loumie</t>
  </si>
  <si>
    <t>AbgMbg-yde</t>
  </si>
  <si>
    <t>23-i5-31</t>
  </si>
  <si>
    <t>23-i5-30</t>
  </si>
  <si>
    <t>Mission 24</t>
  </si>
  <si>
    <t>1-30/11/2007</t>
  </si>
  <si>
    <t>Yaounde</t>
  </si>
  <si>
    <t>24-phone-20</t>
  </si>
  <si>
    <t>24-phone-82</t>
  </si>
  <si>
    <t>24-phone-126</t>
  </si>
  <si>
    <t>24-phone-150</t>
  </si>
  <si>
    <t>24-phone-165</t>
  </si>
  <si>
    <t>24-phone-189</t>
  </si>
  <si>
    <t>24-phone-215</t>
  </si>
  <si>
    <t>24-phone-328</t>
  </si>
  <si>
    <t>24-phone-361</t>
  </si>
  <si>
    <t>24-phone-376</t>
  </si>
  <si>
    <t>24-phone-392</t>
  </si>
  <si>
    <t>24-phone-430-431</t>
  </si>
  <si>
    <t>24-phone-601-602</t>
  </si>
  <si>
    <t>24-phone-611</t>
  </si>
  <si>
    <t>x1 hr Internet</t>
  </si>
  <si>
    <t>24-i26-r</t>
  </si>
  <si>
    <t>Battery for hidden camera</t>
  </si>
  <si>
    <t>Office</t>
  </si>
  <si>
    <t>24-i26-9</t>
  </si>
  <si>
    <t>x2 maps of Cameroon</t>
  </si>
  <si>
    <t>24-i26-10</t>
  </si>
  <si>
    <t>x4 passport size photographs</t>
  </si>
  <si>
    <t>x2 newspapers</t>
  </si>
  <si>
    <t>Mission 25</t>
  </si>
  <si>
    <t>26-30/11/2007</t>
  </si>
  <si>
    <t>25-phone-513</t>
  </si>
  <si>
    <t>25-phone-526</t>
  </si>
  <si>
    <t>25-phone-564-568</t>
  </si>
  <si>
    <t>25-phone-583</t>
  </si>
  <si>
    <t>25-phone-613</t>
  </si>
  <si>
    <t>Bssam-D'la</t>
  </si>
  <si>
    <t>25-Jul-42</t>
  </si>
  <si>
    <t>D'la-Bssam</t>
  </si>
  <si>
    <t>25-Jul-r</t>
  </si>
  <si>
    <t>x4 hrs taxi</t>
  </si>
  <si>
    <t>25-Jul-44</t>
  </si>
  <si>
    <t>x5 hrs taxi</t>
  </si>
  <si>
    <t>25-Jul-49</t>
  </si>
  <si>
    <t>x3 hrs bike</t>
  </si>
  <si>
    <t>25-Jul-43</t>
  </si>
  <si>
    <t>x3 police</t>
  </si>
  <si>
    <t>Bonus</t>
  </si>
  <si>
    <t>25-Jul-45-47</t>
  </si>
  <si>
    <t>x1 undercover</t>
  </si>
  <si>
    <t>25-Jul-48</t>
  </si>
  <si>
    <t>25-Jul-50-52</t>
  </si>
  <si>
    <t>25-Jul-53</t>
  </si>
  <si>
    <t>Bonuses</t>
  </si>
  <si>
    <t>x3 tear gas</t>
  </si>
  <si>
    <t>4-i5-3</t>
  </si>
  <si>
    <t>bank file</t>
  </si>
  <si>
    <t>Sone Nkoke</t>
  </si>
  <si>
    <t>Investigations</t>
  </si>
  <si>
    <t>salaries</t>
  </si>
  <si>
    <t>operations</t>
  </si>
  <si>
    <t>operation</t>
  </si>
  <si>
    <t>10-phone-222-223</t>
  </si>
  <si>
    <t>10-phone-246-247</t>
  </si>
  <si>
    <t>10-phone-267-270</t>
  </si>
  <si>
    <t>10-phone-281</t>
  </si>
  <si>
    <t>Bssam-B'da</t>
  </si>
  <si>
    <t>10-Jul-r</t>
  </si>
  <si>
    <t>traveling expensive</t>
  </si>
  <si>
    <t>hor-4</t>
  </si>
  <si>
    <t>horline</t>
  </si>
  <si>
    <t>hor-6</t>
  </si>
  <si>
    <t>x3 hrs taxi</t>
  </si>
  <si>
    <t>10-Jul-1-3</t>
  </si>
  <si>
    <t>10-Jul-4</t>
  </si>
  <si>
    <t>MINFOF</t>
  </si>
  <si>
    <t>legal</t>
  </si>
  <si>
    <t>hor-5</t>
  </si>
  <si>
    <t>bonuses</t>
  </si>
  <si>
    <t>19-21/11/2007</t>
  </si>
  <si>
    <t>12-phone-363</t>
  </si>
  <si>
    <t>12-phone-372</t>
  </si>
  <si>
    <t>12-phone-402-404</t>
  </si>
  <si>
    <t>12-Jul-7</t>
  </si>
  <si>
    <t>12-Jul-r</t>
  </si>
  <si>
    <t>x2 special taxi</t>
  </si>
  <si>
    <t>12-Jul-11-12</t>
  </si>
  <si>
    <t>x2 special bikes</t>
  </si>
  <si>
    <t>12-Jul-8</t>
  </si>
  <si>
    <t>12-Jul-8a</t>
  </si>
  <si>
    <t>12-Jul-13</t>
  </si>
  <si>
    <t>12-Jul-9</t>
  </si>
  <si>
    <t>12-Jul-10</t>
  </si>
  <si>
    <t>x10 police</t>
  </si>
  <si>
    <t>12-Jul-14-23</t>
  </si>
  <si>
    <t>x2 undercovers</t>
  </si>
  <si>
    <t>12-Jul-24-25</t>
  </si>
  <si>
    <t>21-22/11/2007</t>
  </si>
  <si>
    <t>17-phone-414</t>
  </si>
  <si>
    <t>17-Jul-r</t>
  </si>
  <si>
    <t>17-Jul-26-28</t>
  </si>
  <si>
    <t>17-Jul-29</t>
  </si>
  <si>
    <t>x4 MINFOF</t>
  </si>
  <si>
    <t>17-Jul-38-41</t>
  </si>
  <si>
    <t>17-Jul-35-37</t>
  </si>
  <si>
    <t>23-25/11/2007</t>
  </si>
  <si>
    <t>18-phone-459-460</t>
  </si>
  <si>
    <t>18-phone-474-477</t>
  </si>
  <si>
    <t>18-phone-496</t>
  </si>
  <si>
    <t>18-Jul-r</t>
  </si>
  <si>
    <t>special bike</t>
  </si>
  <si>
    <t>18-Jul-30</t>
  </si>
  <si>
    <t>Jul-r</t>
  </si>
  <si>
    <t>18-Jul-31-33</t>
  </si>
  <si>
    <t>18-Jul-34</t>
  </si>
  <si>
    <t>X1 police</t>
  </si>
  <si>
    <t>al-r</t>
  </si>
  <si>
    <t>alain</t>
  </si>
  <si>
    <t>Salary</t>
  </si>
  <si>
    <t>Legal</t>
  </si>
  <si>
    <t>phone-1-5</t>
  </si>
  <si>
    <t>phone-32</t>
  </si>
  <si>
    <t>phone-56</t>
  </si>
  <si>
    <t>phone-106-108</t>
  </si>
  <si>
    <t>phone-125</t>
  </si>
  <si>
    <t>phone-153-154</t>
  </si>
  <si>
    <t>phone-167</t>
  </si>
  <si>
    <t>phone-185</t>
  </si>
  <si>
    <t>phone-212</t>
  </si>
  <si>
    <t>phone-241</t>
  </si>
  <si>
    <t>phone-271-280</t>
  </si>
  <si>
    <t>phone-299-302</t>
  </si>
  <si>
    <t>phone-321-322</t>
  </si>
  <si>
    <t>phone-335</t>
  </si>
  <si>
    <t>phone-358</t>
  </si>
  <si>
    <t>phone-373</t>
  </si>
  <si>
    <t>phone-405-407</t>
  </si>
  <si>
    <t>phone-420-422</t>
  </si>
  <si>
    <t>phone-461-462</t>
  </si>
  <si>
    <t>phone-484-487</t>
  </si>
  <si>
    <t>phone-492</t>
  </si>
  <si>
    <t>phone-514-515</t>
  </si>
  <si>
    <t>phone-543-546</t>
  </si>
  <si>
    <t>phone-562-563</t>
  </si>
  <si>
    <t>phone-584</t>
  </si>
  <si>
    <t>phone-623-624</t>
  </si>
  <si>
    <t>Josias</t>
  </si>
  <si>
    <t>phone-12-13</t>
  </si>
  <si>
    <t>phone-25-25a</t>
  </si>
  <si>
    <t>phone-49</t>
  </si>
  <si>
    <t>phone-90-92</t>
  </si>
  <si>
    <t>phone-115-115a</t>
  </si>
  <si>
    <t>phone-157-158</t>
  </si>
  <si>
    <t>phone-176-177</t>
  </si>
  <si>
    <t>phone-193</t>
  </si>
  <si>
    <t>phone-219</t>
  </si>
  <si>
    <t>phone-235</t>
  </si>
  <si>
    <t>phone-251</t>
  </si>
  <si>
    <t>phone-285</t>
  </si>
  <si>
    <t>phone-312</t>
  </si>
  <si>
    <t>phone-341</t>
  </si>
  <si>
    <t>phone-353</t>
  </si>
  <si>
    <t>phone-387</t>
  </si>
  <si>
    <t>phone-451-452</t>
  </si>
  <si>
    <t>phone-506</t>
  </si>
  <si>
    <t>phone-525</t>
  </si>
  <si>
    <t>phone-581</t>
  </si>
  <si>
    <t>phone-618-622</t>
  </si>
  <si>
    <t>Alain</t>
  </si>
  <si>
    <t>phone-17</t>
  </si>
  <si>
    <t>phone-35-36</t>
  </si>
  <si>
    <t>phone-59-61</t>
  </si>
  <si>
    <t>phone-74-75</t>
  </si>
  <si>
    <t>phone-101-105</t>
  </si>
  <si>
    <t>phone-119-120</t>
  </si>
  <si>
    <t>phone-133-134</t>
  </si>
  <si>
    <t>phone-159-160</t>
  </si>
  <si>
    <t>phone-194-195</t>
  </si>
  <si>
    <t>phone-248-249</t>
  </si>
  <si>
    <t>phone-260-261</t>
  </si>
  <si>
    <t>phone-295-296</t>
  </si>
  <si>
    <t>phone-315</t>
  </si>
  <si>
    <t>phone-331</t>
  </si>
  <si>
    <t>phone-343</t>
  </si>
  <si>
    <t>phone-364</t>
  </si>
  <si>
    <t>phone-381-382</t>
  </si>
  <si>
    <t>phone-400-401</t>
  </si>
  <si>
    <t>phone-418-419</t>
  </si>
  <si>
    <t>phone-455-456</t>
  </si>
  <si>
    <t>phone-481-483</t>
  </si>
  <si>
    <t>phone-499</t>
  </si>
  <si>
    <t>phone-502</t>
  </si>
  <si>
    <t>phone-537-538</t>
  </si>
  <si>
    <t>phone-575-577</t>
  </si>
  <si>
    <t>phone-582</t>
  </si>
  <si>
    <t>phone-612</t>
  </si>
  <si>
    <t>al-15</t>
  </si>
  <si>
    <t>al-17</t>
  </si>
  <si>
    <t>al-18</t>
  </si>
  <si>
    <t>ken-r</t>
  </si>
  <si>
    <t>al-16</t>
  </si>
  <si>
    <t>hor-1,2</t>
  </si>
  <si>
    <t>Yde-Bafoussam</t>
  </si>
  <si>
    <t>al-1</t>
  </si>
  <si>
    <t>Bfsam-Dschg</t>
  </si>
  <si>
    <t>Dschg-Nkgsamba</t>
  </si>
  <si>
    <t>Nkgsamba-Dcshg</t>
  </si>
  <si>
    <t>Dschg-Bfsam</t>
  </si>
  <si>
    <t>Bfsam-Bamenda</t>
  </si>
  <si>
    <t>Bamenda-Bfsam</t>
  </si>
  <si>
    <t>Bfsam-Yde</t>
  </si>
  <si>
    <t>al-6</t>
  </si>
  <si>
    <t>Yde-Douala</t>
  </si>
  <si>
    <t>al-7</t>
  </si>
  <si>
    <t>Douala-Mbanga</t>
  </si>
  <si>
    <t>Mbanga-Kumba</t>
  </si>
  <si>
    <t>al-8</t>
  </si>
  <si>
    <t>Kumba-Mbanga</t>
  </si>
  <si>
    <t>al-11</t>
  </si>
  <si>
    <t>Mbanga-Douala</t>
  </si>
  <si>
    <t>Douala-Yde</t>
  </si>
  <si>
    <t>al-12</t>
  </si>
  <si>
    <t>al-13</t>
  </si>
  <si>
    <t>al-19</t>
  </si>
  <si>
    <t>Yde-Bamenda</t>
  </si>
  <si>
    <t>ken-1</t>
  </si>
  <si>
    <t>kenneth</t>
  </si>
  <si>
    <t>ken-3</t>
  </si>
  <si>
    <t>ken-4</t>
  </si>
  <si>
    <t>Yde-Bfsam</t>
  </si>
  <si>
    <t>ken-5</t>
  </si>
  <si>
    <t>Bfsam-Bafang</t>
  </si>
  <si>
    <t>Bafang-Bfsam</t>
  </si>
  <si>
    <t>ken-7</t>
  </si>
  <si>
    <t>ken-8</t>
  </si>
  <si>
    <t>Bamenda-Yde</t>
  </si>
  <si>
    <t>ken-10</t>
  </si>
  <si>
    <t>Yde-Bafia</t>
  </si>
  <si>
    <t>ken-11</t>
  </si>
  <si>
    <t>Bafia-Yde</t>
  </si>
  <si>
    <t>ken-12</t>
  </si>
  <si>
    <t>ken-13</t>
  </si>
  <si>
    <t>ken-14</t>
  </si>
  <si>
    <t>ken-15</t>
  </si>
  <si>
    <t>ken-16</t>
  </si>
  <si>
    <t>ken-17</t>
  </si>
  <si>
    <t>ken-19</t>
  </si>
  <si>
    <t>ken-20</t>
  </si>
  <si>
    <t>ken-21</t>
  </si>
  <si>
    <t>ken-22</t>
  </si>
  <si>
    <t>Yde-Sgmelima</t>
  </si>
  <si>
    <t>jos-1</t>
  </si>
  <si>
    <t>josias</t>
  </si>
  <si>
    <t>Sgmelima-Djoum</t>
  </si>
  <si>
    <t>jos-r</t>
  </si>
  <si>
    <t>Djoum-Sgmelima</t>
  </si>
  <si>
    <t>jos-4</t>
  </si>
  <si>
    <t>Sgmelima-Yde</t>
  </si>
  <si>
    <t>jos-5</t>
  </si>
  <si>
    <t>jos-6</t>
  </si>
  <si>
    <t>jos-8</t>
  </si>
  <si>
    <t>Yde-Ngndere</t>
  </si>
  <si>
    <t>jos-9</t>
  </si>
  <si>
    <t>Ngndere-Garoua</t>
  </si>
  <si>
    <t>jos-10</t>
  </si>
  <si>
    <t>Garoua-Ngndere</t>
  </si>
  <si>
    <t>jos-12</t>
  </si>
  <si>
    <t>Ngndere-Yde</t>
  </si>
  <si>
    <t>jos-13</t>
  </si>
  <si>
    <t>jos-15</t>
  </si>
  <si>
    <t>hor-7</t>
  </si>
  <si>
    <t>hor-8</t>
  </si>
  <si>
    <t>hor-9</t>
  </si>
  <si>
    <t>hor-10</t>
  </si>
  <si>
    <t>aim-r</t>
  </si>
  <si>
    <t>aime</t>
  </si>
  <si>
    <t>hor-r</t>
  </si>
  <si>
    <t>local  transport</t>
  </si>
  <si>
    <t>al-2</t>
  </si>
  <si>
    <t>al-3</t>
  </si>
  <si>
    <t>al-4a</t>
  </si>
  <si>
    <t>al-4b</t>
  </si>
  <si>
    <t>al-9a</t>
  </si>
  <si>
    <t>al-9b</t>
  </si>
  <si>
    <t>al-14</t>
  </si>
  <si>
    <t>ken-2</t>
  </si>
  <si>
    <t>ken-6</t>
  </si>
  <si>
    <t>ken-9</t>
  </si>
  <si>
    <t>ken-18</t>
  </si>
  <si>
    <t>jos-2</t>
  </si>
  <si>
    <t>jos-7</t>
  </si>
  <si>
    <t>jos-11</t>
  </si>
  <si>
    <t>jos-16</t>
  </si>
  <si>
    <t>relation with new authorities</t>
  </si>
  <si>
    <t>al-10</t>
  </si>
  <si>
    <t>x11 photocopy</t>
  </si>
  <si>
    <t>office</t>
  </si>
  <si>
    <t>x3 photocopy</t>
  </si>
  <si>
    <t>transparent files</t>
  </si>
  <si>
    <t>aim-1</t>
  </si>
  <si>
    <t>x456 photocopy</t>
  </si>
  <si>
    <t>aim-2</t>
  </si>
  <si>
    <t>x345 photocopy</t>
  </si>
  <si>
    <t>aim-3</t>
  </si>
  <si>
    <t>x36 photocopy</t>
  </si>
  <si>
    <t>aim-5</t>
  </si>
  <si>
    <t>x8scanning</t>
  </si>
  <si>
    <t>x2 photocopy</t>
  </si>
  <si>
    <t>x12 photocopy</t>
  </si>
  <si>
    <t>x6 photocopy</t>
  </si>
  <si>
    <t>x1 CITES stamp</t>
  </si>
  <si>
    <t>hor-12</t>
  </si>
  <si>
    <t>x180photocopy</t>
  </si>
  <si>
    <t>hor-3</t>
  </si>
  <si>
    <t>lawyer fees</t>
  </si>
  <si>
    <t>Me Mbuan</t>
  </si>
  <si>
    <t>mb-1</t>
  </si>
  <si>
    <t>mb-2</t>
  </si>
  <si>
    <t>mb-3</t>
  </si>
  <si>
    <t>court fees</t>
  </si>
  <si>
    <t>appeal cost</t>
  </si>
  <si>
    <t>al-5</t>
  </si>
  <si>
    <t>jos-3</t>
  </si>
  <si>
    <t>x 30 legal book</t>
  </si>
  <si>
    <t>legal programm</t>
  </si>
  <si>
    <t>Sensitisation materials</t>
  </si>
  <si>
    <t>photo</t>
  </si>
  <si>
    <t>professional card</t>
  </si>
  <si>
    <t>aim-4</t>
  </si>
  <si>
    <t>jos-14</t>
  </si>
  <si>
    <t>hor-11</t>
  </si>
  <si>
    <t>Media</t>
  </si>
  <si>
    <t>media</t>
  </si>
  <si>
    <t>Vincent</t>
  </si>
  <si>
    <t>phone-14-15</t>
  </si>
  <si>
    <t>phone-33-34</t>
  </si>
  <si>
    <t>phone-51</t>
  </si>
  <si>
    <t>phone-79</t>
  </si>
  <si>
    <t>phone-111</t>
  </si>
  <si>
    <t>phone-131-132</t>
  </si>
  <si>
    <t>phone-148</t>
  </si>
  <si>
    <t>phone-183-184</t>
  </si>
  <si>
    <t>phone-190</t>
  </si>
  <si>
    <t>phone-229-230</t>
  </si>
  <si>
    <t>phone-239</t>
  </si>
  <si>
    <t>phone-255</t>
  </si>
  <si>
    <t>phone-288</t>
  </si>
  <si>
    <t>phone-326-327</t>
  </si>
  <si>
    <t>phone-330</t>
  </si>
  <si>
    <t>phone-355</t>
  </si>
  <si>
    <t>phone-368-369</t>
  </si>
  <si>
    <t>phone-374</t>
  </si>
  <si>
    <t>phone-391</t>
  </si>
  <si>
    <t>phone-417</t>
  </si>
  <si>
    <t>phone-445-446</t>
  </si>
  <si>
    <t>phone-472-473</t>
  </si>
  <si>
    <t>phone-516-517</t>
  </si>
  <si>
    <t>phone-529</t>
  </si>
  <si>
    <t>phone-573-574</t>
  </si>
  <si>
    <t>phone-591-592</t>
  </si>
  <si>
    <t>phone-614-615</t>
  </si>
  <si>
    <t>Cynthia</t>
  </si>
  <si>
    <t>phone-19</t>
  </si>
  <si>
    <t>phone-24</t>
  </si>
  <si>
    <t>phone-53</t>
  </si>
  <si>
    <t>phone-87-89</t>
  </si>
  <si>
    <t>phone-121-122</t>
  </si>
  <si>
    <t>phone-146</t>
  </si>
  <si>
    <t>phone-166</t>
  </si>
  <si>
    <t>phone-187</t>
  </si>
  <si>
    <t>phone-216</t>
  </si>
  <si>
    <t>phone-237</t>
  </si>
  <si>
    <t>phone-254</t>
  </si>
  <si>
    <t>phone-284</t>
  </si>
  <si>
    <t>phone-317</t>
  </si>
  <si>
    <t>phone-329</t>
  </si>
  <si>
    <t>phone-360</t>
  </si>
  <si>
    <t>phone-375</t>
  </si>
  <si>
    <t>phone-390</t>
  </si>
  <si>
    <t>phone-416</t>
  </si>
  <si>
    <t>phone-437</t>
  </si>
  <si>
    <t>phone-465</t>
  </si>
  <si>
    <t>phone-508</t>
  </si>
  <si>
    <t>phone-530</t>
  </si>
  <si>
    <t>phone-556</t>
  </si>
  <si>
    <t>phone-590</t>
  </si>
  <si>
    <t>phone-610</t>
  </si>
  <si>
    <t>Eric</t>
  </si>
  <si>
    <t>phone-23</t>
  </si>
  <si>
    <t>phone-57</t>
  </si>
  <si>
    <t>phone-73</t>
  </si>
  <si>
    <t>phone-78</t>
  </si>
  <si>
    <t>phone-113-113a</t>
  </si>
  <si>
    <t>phone-137-139</t>
  </si>
  <si>
    <t>phone-142</t>
  </si>
  <si>
    <t>phone-172-173</t>
  </si>
  <si>
    <t>phone-191</t>
  </si>
  <si>
    <t>phone-220</t>
  </si>
  <si>
    <t>phone-232</t>
  </si>
  <si>
    <t>phone-250</t>
  </si>
  <si>
    <t>phone-290</t>
  </si>
  <si>
    <t>phone-316</t>
  </si>
  <si>
    <t>phone-365</t>
  </si>
  <si>
    <t>phone-378</t>
  </si>
  <si>
    <t>phone-389</t>
  </si>
  <si>
    <t>phone-440</t>
  </si>
  <si>
    <t>phone-522-523</t>
  </si>
  <si>
    <t>phone-535-536</t>
  </si>
  <si>
    <t>phone-588</t>
  </si>
  <si>
    <t>phone-616-617</t>
  </si>
  <si>
    <t>Anna</t>
  </si>
  <si>
    <t>phone-22</t>
  </si>
  <si>
    <t>phone-50</t>
  </si>
  <si>
    <t>phone-124</t>
  </si>
  <si>
    <t>phone-145</t>
  </si>
  <si>
    <t>phone-169</t>
  </si>
  <si>
    <t>phone-192</t>
  </si>
  <si>
    <t>phone-217</t>
  </si>
  <si>
    <t>phone-231</t>
  </si>
  <si>
    <t>phone-252</t>
  </si>
  <si>
    <t>phone-289</t>
  </si>
  <si>
    <t>phone-314</t>
  </si>
  <si>
    <t>phone-356</t>
  </si>
  <si>
    <t>phone-370</t>
  </si>
  <si>
    <t>phone-415</t>
  </si>
  <si>
    <t>phone-441</t>
  </si>
  <si>
    <t>phone-463</t>
  </si>
  <si>
    <t>phone-505</t>
  </si>
  <si>
    <t>phone-534</t>
  </si>
  <si>
    <t>phone-550</t>
  </si>
  <si>
    <t>phone-578</t>
  </si>
  <si>
    <t>phone-607</t>
  </si>
  <si>
    <t>x3hrs internet</t>
  </si>
  <si>
    <t>vin-8</t>
  </si>
  <si>
    <t>vincent</t>
  </si>
  <si>
    <t>x2 hours internet</t>
  </si>
  <si>
    <t>vin-9</t>
  </si>
  <si>
    <t>vin-10</t>
  </si>
  <si>
    <t>x3 internet</t>
  </si>
  <si>
    <t>vin-14</t>
  </si>
  <si>
    <t>x1hour internet</t>
  </si>
  <si>
    <t>vin-17</t>
  </si>
  <si>
    <t>vin-33</t>
  </si>
  <si>
    <t>vin-34</t>
  </si>
  <si>
    <t>vin-50</t>
  </si>
  <si>
    <t>x1hr internet</t>
  </si>
  <si>
    <t>cyn-2</t>
  </si>
  <si>
    <t>cynthia</t>
  </si>
  <si>
    <t>cyn-3</t>
  </si>
  <si>
    <t>cyn-15</t>
  </si>
  <si>
    <t>B'da-Nkambe</t>
  </si>
  <si>
    <t>vin-4</t>
  </si>
  <si>
    <t>D'la- limbe</t>
  </si>
  <si>
    <t>vin-78</t>
  </si>
  <si>
    <t>D'la-Limbe</t>
  </si>
  <si>
    <t>vin-63</t>
  </si>
  <si>
    <t>vin-66</t>
  </si>
  <si>
    <t>vin-70</t>
  </si>
  <si>
    <t>L'mbe- Douala</t>
  </si>
  <si>
    <t>vin-r</t>
  </si>
  <si>
    <t>L'mbe-Douala</t>
  </si>
  <si>
    <t>vin-79</t>
  </si>
  <si>
    <t>vin-81</t>
  </si>
  <si>
    <t>vin-83</t>
  </si>
  <si>
    <t>Nkambe-Y'de</t>
  </si>
  <si>
    <t>vin-36</t>
  </si>
  <si>
    <t>l'mbe-dla</t>
  </si>
  <si>
    <t>Y'de-Bamenda</t>
  </si>
  <si>
    <t>vin-3</t>
  </si>
  <si>
    <t>Y'de-Douala</t>
  </si>
  <si>
    <t>vin-62</t>
  </si>
  <si>
    <t>vin-65</t>
  </si>
  <si>
    <t>vin-69</t>
  </si>
  <si>
    <t>vin-76</t>
  </si>
  <si>
    <t>vin-56</t>
  </si>
  <si>
    <t>cyn-6</t>
  </si>
  <si>
    <t>cyn-7</t>
  </si>
  <si>
    <t>intercity transport</t>
  </si>
  <si>
    <t>ann-r</t>
  </si>
  <si>
    <t>eri-r</t>
  </si>
  <si>
    <t>cyn-r</t>
  </si>
  <si>
    <t>depot</t>
  </si>
  <si>
    <t>x1 feeding</t>
  </si>
  <si>
    <t xml:space="preserve">x27 feeding  </t>
  </si>
  <si>
    <t>x9 feeding</t>
  </si>
  <si>
    <t>vin-73</t>
  </si>
  <si>
    <t>cyn-4</t>
  </si>
  <si>
    <t>cyn-5</t>
  </si>
  <si>
    <t xml:space="preserve">feeding </t>
  </si>
  <si>
    <t>cyn-14</t>
  </si>
  <si>
    <t>x1 lodging</t>
  </si>
  <si>
    <t>vin-64</t>
  </si>
  <si>
    <t>vin-68</t>
  </si>
  <si>
    <t>vin-71</t>
  </si>
  <si>
    <t>vin-77</t>
  </si>
  <si>
    <t>vin-75</t>
  </si>
  <si>
    <t>vin-20</t>
  </si>
  <si>
    <t>camera fee</t>
  </si>
  <si>
    <t>cyn-8</t>
  </si>
  <si>
    <t>fee tour guide</t>
  </si>
  <si>
    <t>cyn-9</t>
  </si>
  <si>
    <t>cyn-10</t>
  </si>
  <si>
    <t>x8 entrance fee</t>
  </si>
  <si>
    <t>cyn-11</t>
  </si>
  <si>
    <t>fee ecoguard</t>
  </si>
  <si>
    <t>cyn-12</t>
  </si>
  <si>
    <t>fee local guide</t>
  </si>
  <si>
    <t>cyn-13</t>
  </si>
  <si>
    <t>cyn-10a</t>
  </si>
  <si>
    <t>Bonuses scaled to results</t>
  </si>
  <si>
    <t>The Herald newspaper E</t>
  </si>
  <si>
    <t>Evolution of wildlife conservation</t>
  </si>
  <si>
    <t>31/10</t>
  </si>
  <si>
    <t>evolution of wildflife conservation</t>
  </si>
  <si>
    <t>news flash E</t>
  </si>
  <si>
    <t>A military officer arrested for illegal trade in apes</t>
  </si>
  <si>
    <t>Le Liberal newspaper F</t>
  </si>
  <si>
    <t>The Herald news paper E</t>
  </si>
  <si>
    <t>news flash F</t>
  </si>
  <si>
    <t>news feature E</t>
  </si>
  <si>
    <t>British support for wildlife enforcement</t>
  </si>
  <si>
    <t>Reuters-Africa E</t>
  </si>
  <si>
    <t>Douala leopard skin arrest &amp; T4</t>
  </si>
  <si>
    <t>International cooperation in wildlife law enforcement</t>
  </si>
  <si>
    <t>TV news feature E</t>
  </si>
  <si>
    <t>Maroua lion skin dealers sentenced</t>
  </si>
  <si>
    <t>Melong leopard skin arrest</t>
  </si>
  <si>
    <t>Taiping 4</t>
  </si>
  <si>
    <t>Two Ghanian arrested for export of about 500 parrots</t>
  </si>
  <si>
    <t xml:space="preserve">news flash F </t>
  </si>
  <si>
    <t>Editing costs</t>
  </si>
  <si>
    <t>x1 cd production</t>
  </si>
  <si>
    <t>implementing the minister circular</t>
  </si>
  <si>
    <t>vin-19</t>
  </si>
  <si>
    <t>recording of radio news flashes, features, and talk shows</t>
  </si>
  <si>
    <t>vin-58</t>
  </si>
  <si>
    <t>x1cd production</t>
  </si>
  <si>
    <t>maroua lion skin dealers sentenced</t>
  </si>
  <si>
    <t>vin-11</t>
  </si>
  <si>
    <t>x9 photocopy</t>
  </si>
  <si>
    <t>vin-1</t>
  </si>
  <si>
    <t>x12 cassette</t>
  </si>
  <si>
    <t>vin-5</t>
  </si>
  <si>
    <t>x200photocopy</t>
  </si>
  <si>
    <t>vin-6</t>
  </si>
  <si>
    <t>vin-7</t>
  </si>
  <si>
    <t>vin-12</t>
  </si>
  <si>
    <t>vin-13</t>
  </si>
  <si>
    <t>vin-15</t>
  </si>
  <si>
    <t>vin-16</t>
  </si>
  <si>
    <t>x1  cd</t>
  </si>
  <si>
    <t>eri-18</t>
  </si>
  <si>
    <t>vin-21</t>
  </si>
  <si>
    <t>vin-25</t>
  </si>
  <si>
    <t>x40 battery</t>
  </si>
  <si>
    <t>vin-26</t>
  </si>
  <si>
    <t>x100envelope</t>
  </si>
  <si>
    <t>vin-27</t>
  </si>
  <si>
    <t>x10cassette</t>
  </si>
  <si>
    <t>vin-28</t>
  </si>
  <si>
    <t>x19 photocopy</t>
  </si>
  <si>
    <t>vin-29</t>
  </si>
  <si>
    <t>x14 photocopy</t>
  </si>
  <si>
    <t>vin-30</t>
  </si>
  <si>
    <t>vin-31a</t>
  </si>
  <si>
    <t>x2 radio set</t>
  </si>
  <si>
    <t>vin-31b</t>
  </si>
  <si>
    <t>x32 plastic buckets</t>
  </si>
  <si>
    <t>vin-32</t>
  </si>
  <si>
    <t>vin-35</t>
  </si>
  <si>
    <t>x40 photocopy</t>
  </si>
  <si>
    <t>vin-38</t>
  </si>
  <si>
    <t>vin-39</t>
  </si>
  <si>
    <t>vin-40</t>
  </si>
  <si>
    <t>x5 photo</t>
  </si>
  <si>
    <t>vin-41</t>
  </si>
  <si>
    <t>vin-42</t>
  </si>
  <si>
    <t>x2 newspaper</t>
  </si>
  <si>
    <t>vin-43</t>
  </si>
  <si>
    <t>x1liberal newspaper</t>
  </si>
  <si>
    <t>vin-44</t>
  </si>
  <si>
    <t>x10 cassette</t>
  </si>
  <si>
    <t>vin-45</t>
  </si>
  <si>
    <t>x16photocopy</t>
  </si>
  <si>
    <t>vin-46</t>
  </si>
  <si>
    <t>x20photocopy</t>
  </si>
  <si>
    <t>vin-47</t>
  </si>
  <si>
    <t>vin-51</t>
  </si>
  <si>
    <t>vin-52</t>
  </si>
  <si>
    <t>vin-53</t>
  </si>
  <si>
    <t>x619 photocopy</t>
  </si>
  <si>
    <t>vin-54</t>
  </si>
  <si>
    <t>vin-59</t>
  </si>
  <si>
    <t>x30 photocopy</t>
  </si>
  <si>
    <t>vin-60</t>
  </si>
  <si>
    <t>x450 photocopy</t>
  </si>
  <si>
    <t>vin-61</t>
  </si>
  <si>
    <t>x6 battery</t>
  </si>
  <si>
    <t>vin-67</t>
  </si>
  <si>
    <t>vin-72</t>
  </si>
  <si>
    <t>x260 photocopy</t>
  </si>
  <si>
    <t>vin-74</t>
  </si>
  <si>
    <t>vin-85</t>
  </si>
  <si>
    <t>x100 photocopy</t>
  </si>
  <si>
    <t>vin-86</t>
  </si>
  <si>
    <t>hiring a camera-man</t>
  </si>
  <si>
    <t>vin-87</t>
  </si>
  <si>
    <t>cyn-1</t>
  </si>
  <si>
    <t>cyn-16</t>
  </si>
  <si>
    <t>cyn-17</t>
  </si>
  <si>
    <t>x1keyboard</t>
  </si>
  <si>
    <t>x1litre of la croix</t>
  </si>
  <si>
    <t>vin-2</t>
  </si>
  <si>
    <t>x6 gloves</t>
  </si>
  <si>
    <t>vin-22</t>
  </si>
  <si>
    <t>x1toothbush &amp; 250ml la croix</t>
  </si>
  <si>
    <t>vin-23</t>
  </si>
  <si>
    <t>x1 saw</t>
  </si>
  <si>
    <t>vin-24</t>
  </si>
  <si>
    <t>x1 lamp holder</t>
  </si>
  <si>
    <t>vin-48</t>
  </si>
  <si>
    <t>x1 bulb</t>
  </si>
  <si>
    <t>vin-49</t>
  </si>
  <si>
    <t>vin-55</t>
  </si>
  <si>
    <t>x4 bulb</t>
  </si>
  <si>
    <t>vin-57</t>
  </si>
  <si>
    <t>x5talkshows</t>
  </si>
  <si>
    <t>ccorud-media</t>
  </si>
  <si>
    <t>wildlife law enforcement in the rural area</t>
  </si>
  <si>
    <t>local radio</t>
  </si>
  <si>
    <t>7-16/11</t>
  </si>
  <si>
    <t>x 9 quizzes</t>
  </si>
  <si>
    <t>x9 news features</t>
  </si>
  <si>
    <t>x9 news flashes</t>
  </si>
  <si>
    <t>Policy &amp; External Relations</t>
  </si>
  <si>
    <t>phone international</t>
  </si>
  <si>
    <t>policy and external relations</t>
  </si>
  <si>
    <t>phone-43-47</t>
  </si>
  <si>
    <t>T4</t>
  </si>
  <si>
    <t>phone-309</t>
  </si>
  <si>
    <t>phone-510</t>
  </si>
  <si>
    <t>phone-511</t>
  </si>
  <si>
    <t>phone-549</t>
  </si>
  <si>
    <t>phone-636</t>
  </si>
  <si>
    <t>house-report</t>
  </si>
  <si>
    <t>Management</t>
  </si>
  <si>
    <t>management</t>
  </si>
  <si>
    <t>Ofir</t>
  </si>
  <si>
    <t>phone-18</t>
  </si>
  <si>
    <t>phone-26</t>
  </si>
  <si>
    <t>phone-55</t>
  </si>
  <si>
    <t>phone-70</t>
  </si>
  <si>
    <t>phone-85</t>
  </si>
  <si>
    <t>phone-112-112a</t>
  </si>
  <si>
    <t>phone-129</t>
  </si>
  <si>
    <t>phone-144</t>
  </si>
  <si>
    <t>phone-171</t>
  </si>
  <si>
    <t>phone-201</t>
  </si>
  <si>
    <t>phone-202</t>
  </si>
  <si>
    <t>phone-221</t>
  </si>
  <si>
    <t>phone-242</t>
  </si>
  <si>
    <t>phone-303-307a</t>
  </si>
  <si>
    <t>phone-310</t>
  </si>
  <si>
    <t>phone-337</t>
  </si>
  <si>
    <t>phone-344</t>
  </si>
  <si>
    <t>phone-357</t>
  </si>
  <si>
    <t>phone-380</t>
  </si>
  <si>
    <t>phone-408-410</t>
  </si>
  <si>
    <t>phone-413</t>
  </si>
  <si>
    <t>phone-457-458</t>
  </si>
  <si>
    <t>phone-478-480</t>
  </si>
  <si>
    <t>phone-497-497c</t>
  </si>
  <si>
    <t>phone-520-521</t>
  </si>
  <si>
    <t>phone-524-524c</t>
  </si>
  <si>
    <t>phone-557-561</t>
  </si>
  <si>
    <t>phone-596-600</t>
  </si>
  <si>
    <t>phone-632-635</t>
  </si>
  <si>
    <t>Y'de-D'la</t>
  </si>
  <si>
    <t>Ofir-1</t>
  </si>
  <si>
    <t>Ofir-r</t>
  </si>
  <si>
    <t>special taxi</t>
  </si>
  <si>
    <t>Director</t>
  </si>
  <si>
    <t>salary</t>
  </si>
  <si>
    <t>Emeline</t>
  </si>
  <si>
    <t>phone-16</t>
  </si>
  <si>
    <t>phone-27</t>
  </si>
  <si>
    <t>phone-58</t>
  </si>
  <si>
    <t>phone-68</t>
  </si>
  <si>
    <t>phone-86</t>
  </si>
  <si>
    <t>phone-147</t>
  </si>
  <si>
    <t>phone-174-175</t>
  </si>
  <si>
    <t>phone-196-197</t>
  </si>
  <si>
    <t>phone-206</t>
  </si>
  <si>
    <t>phone-227-228</t>
  </si>
  <si>
    <t>phone-236</t>
  </si>
  <si>
    <t>phone-258-259</t>
  </si>
  <si>
    <t>phone-283</t>
  </si>
  <si>
    <t>phone-319</t>
  </si>
  <si>
    <t>phone-339-340</t>
  </si>
  <si>
    <t>phone-346</t>
  </si>
  <si>
    <t>phone-354</t>
  </si>
  <si>
    <t>phone-411-412</t>
  </si>
  <si>
    <t>phone-432-433a</t>
  </si>
  <si>
    <t>phone-438</t>
  </si>
  <si>
    <t>phone-467</t>
  </si>
  <si>
    <t>phone-518-519</t>
  </si>
  <si>
    <t>phone-532</t>
  </si>
  <si>
    <t>phone-569-570</t>
  </si>
  <si>
    <t>phone-586</t>
  </si>
  <si>
    <t>phone-627-629</t>
  </si>
  <si>
    <t>Eme-r</t>
  </si>
  <si>
    <t>x1 lock</t>
  </si>
  <si>
    <t>Eme-5</t>
  </si>
  <si>
    <t>x2 Super Glue</t>
  </si>
  <si>
    <t>Eme-9</t>
  </si>
  <si>
    <t>x1 bloc note</t>
  </si>
  <si>
    <t>Eme-10</t>
  </si>
  <si>
    <t>x1 packet papers</t>
  </si>
  <si>
    <t>Eme-13c</t>
  </si>
  <si>
    <t>x6 toilet tissues</t>
  </si>
  <si>
    <t>Eme-15</t>
  </si>
  <si>
    <t>x5 bloc notes</t>
  </si>
  <si>
    <t>Eme-16</t>
  </si>
  <si>
    <t>Eme-17</t>
  </si>
  <si>
    <t>office cleaner</t>
  </si>
  <si>
    <t>Eme-21</t>
  </si>
  <si>
    <t>x80 photocopies</t>
  </si>
  <si>
    <t>Eme-22</t>
  </si>
  <si>
    <t>x1 black ink</t>
  </si>
  <si>
    <t>Eme-28</t>
  </si>
  <si>
    <t>Eme-31</t>
  </si>
  <si>
    <t>Eme-32</t>
  </si>
  <si>
    <t>x3 bloc note</t>
  </si>
  <si>
    <t>Eme-41</t>
  </si>
  <si>
    <t>x1 corrector</t>
  </si>
  <si>
    <t>x1 stapler</t>
  </si>
  <si>
    <t>Eme-42</t>
  </si>
  <si>
    <t>x1 color  ink</t>
  </si>
  <si>
    <t>Eme-43</t>
  </si>
  <si>
    <t>transfer fees</t>
  </si>
  <si>
    <t>Express Union</t>
  </si>
  <si>
    <t>Eme-1</t>
  </si>
  <si>
    <t>Eme-2</t>
  </si>
  <si>
    <t>Eme-3</t>
  </si>
  <si>
    <t>Eme-4</t>
  </si>
  <si>
    <t>Eme-6</t>
  </si>
  <si>
    <t>Eme-7</t>
  </si>
  <si>
    <t>Eme-8</t>
  </si>
  <si>
    <t>Eme-11</t>
  </si>
  <si>
    <t>Eme-12</t>
  </si>
  <si>
    <t>Eme-13</t>
  </si>
  <si>
    <t>Eme-13a</t>
  </si>
  <si>
    <t>Eme-13b</t>
  </si>
  <si>
    <t>Eme-14</t>
  </si>
  <si>
    <t>Eme-19</t>
  </si>
  <si>
    <t>Eme-20</t>
  </si>
  <si>
    <t>Eme-23</t>
  </si>
  <si>
    <t>Eme-24</t>
  </si>
  <si>
    <t>Eme-25</t>
  </si>
  <si>
    <t>Eme-26</t>
  </si>
  <si>
    <t>Eme-27</t>
  </si>
  <si>
    <t>Eme-29</t>
  </si>
  <si>
    <t>Eme-30</t>
  </si>
  <si>
    <t>Eme-33</t>
  </si>
  <si>
    <t>Eme-34</t>
  </si>
  <si>
    <t>Eme-35</t>
  </si>
  <si>
    <t>Eme-36</t>
  </si>
  <si>
    <t>Eme-37</t>
  </si>
  <si>
    <t>Eme-38</t>
  </si>
  <si>
    <t>Eme-39</t>
  </si>
  <si>
    <t>Eme-40</t>
  </si>
  <si>
    <t>Eme-44</t>
  </si>
  <si>
    <t>Eme-45</t>
  </si>
  <si>
    <t>Eme-46</t>
  </si>
  <si>
    <t>Eme-47</t>
  </si>
  <si>
    <t>Eme-48</t>
  </si>
  <si>
    <t>Eme-49</t>
  </si>
  <si>
    <t>Eme-50</t>
  </si>
  <si>
    <t>Eme-51</t>
  </si>
  <si>
    <t>Eme-52</t>
  </si>
  <si>
    <t>Eme-53</t>
  </si>
  <si>
    <t>Eme-54</t>
  </si>
  <si>
    <t>Eme-55</t>
  </si>
  <si>
    <t>Eme-56</t>
  </si>
  <si>
    <t>Eme-57</t>
  </si>
  <si>
    <t>Eme-58</t>
  </si>
  <si>
    <t>Eme-59</t>
  </si>
  <si>
    <t>Eme-60</t>
  </si>
  <si>
    <t>Eme-61</t>
  </si>
  <si>
    <t>Eme-62</t>
  </si>
  <si>
    <t>Bank charges</t>
  </si>
  <si>
    <t>UNICS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</si>
  <si>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</si>
  <si>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</si>
  <si>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</si>
  <si>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</si>
  <si>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</si>
  <si>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</si>
  <si>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</si>
  <si>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</si>
  <si>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Secretary</t>
  </si>
  <si>
    <t>legal book and kits</t>
  </si>
  <si>
    <t>complementary cards</t>
  </si>
  <si>
    <t>cassettes</t>
  </si>
  <si>
    <t>x4 photos printing</t>
  </si>
  <si>
    <t>x45 photos printing</t>
  </si>
  <si>
    <t>x5 photos printing</t>
  </si>
  <si>
    <t>DNA Testing</t>
  </si>
  <si>
    <t>x1 4pages typing</t>
  </si>
  <si>
    <t>x1hr high speed  internet</t>
  </si>
  <si>
    <t>x30 mins high speed internet</t>
  </si>
  <si>
    <t>Better World</t>
  </si>
  <si>
    <t>CCORUD Project</t>
  </si>
  <si>
    <t>x5 lodging</t>
  </si>
  <si>
    <t xml:space="preserve">x27 lodging </t>
  </si>
  <si>
    <t>LAGA Family</t>
  </si>
  <si>
    <t>ferry fees</t>
  </si>
  <si>
    <t>Postage</t>
  </si>
  <si>
    <t>x108 photocopy</t>
  </si>
  <si>
    <t>recordings</t>
  </si>
  <si>
    <t>Ivory room</t>
  </si>
  <si>
    <t>repairs of roof</t>
  </si>
  <si>
    <t xml:space="preserve">T4 return </t>
  </si>
  <si>
    <t>media officer</t>
  </si>
  <si>
    <t>Development assistant</t>
  </si>
  <si>
    <t>Anna Egbe</t>
  </si>
  <si>
    <t>Salaries</t>
  </si>
  <si>
    <t>Nya Aime</t>
  </si>
  <si>
    <t>bonus</t>
  </si>
  <si>
    <t>Alain bernard</t>
  </si>
  <si>
    <t>Kennedy</t>
  </si>
  <si>
    <t>Amount CFA</t>
  </si>
  <si>
    <t>Budget line</t>
  </si>
  <si>
    <t>Details</t>
  </si>
  <si>
    <t>Amount USD</t>
  </si>
  <si>
    <t>Operations</t>
  </si>
  <si>
    <t>Coordination</t>
  </si>
  <si>
    <t>total exp</t>
  </si>
  <si>
    <t xml:space="preserve">      TOTAL EXPENDITURE NOVEMBER</t>
  </si>
  <si>
    <t>AmountCFA</t>
  </si>
  <si>
    <t>Donor</t>
  </si>
  <si>
    <t>Born Free</t>
  </si>
  <si>
    <t>Used</t>
  </si>
  <si>
    <t>BHC</t>
  </si>
  <si>
    <t>FWS</t>
  </si>
  <si>
    <t>Body Shop</t>
  </si>
  <si>
    <t>UNEP-Congo</t>
  </si>
  <si>
    <t>UNEP-General</t>
  </si>
  <si>
    <t>Rufford Foundation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</si>
  <si>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</si>
  <si>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</si>
  <si>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</si>
  <si>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</si>
  <si>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</si>
  <si>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</si>
  <si>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</si>
  <si>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</si>
  <si>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</si>
  <si>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</si>
  <si>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</si>
  <si>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</si>
  <si>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</si>
  <si>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</si>
  <si>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</si>
  <si>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</si>
  <si>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</si>
  <si>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</si>
  <si>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Used March</t>
  </si>
  <si>
    <t>US FWS</t>
  </si>
  <si>
    <t>Donated March</t>
  </si>
  <si>
    <t>bankfile</t>
  </si>
  <si>
    <t>12/3</t>
  </si>
  <si>
    <t>UNEP</t>
  </si>
  <si>
    <t>UNEP General</t>
  </si>
  <si>
    <t xml:space="preserve">Advance payments  </t>
  </si>
  <si>
    <t>Guarantee</t>
  </si>
  <si>
    <t>equipping office</t>
  </si>
  <si>
    <t>House-rep</t>
  </si>
  <si>
    <t>November</t>
  </si>
  <si>
    <t>x1picture printing</t>
  </si>
  <si>
    <t>x6 printing + plastification</t>
  </si>
  <si>
    <t>toll gate fee</t>
  </si>
  <si>
    <t>Y'de-Dja reserve-Y'de</t>
  </si>
  <si>
    <t>Fuel</t>
  </si>
  <si>
    <t>Louis-1</t>
  </si>
  <si>
    <t>Louis-2</t>
  </si>
  <si>
    <t>2-phone-67a</t>
  </si>
  <si>
    <t>21-phone-589</t>
  </si>
  <si>
    <t>22-phone-9-10</t>
  </si>
  <si>
    <t>22-phone-15</t>
  </si>
  <si>
    <t>22-phone-20</t>
  </si>
  <si>
    <t>22-phone-47</t>
  </si>
  <si>
    <t>23-phone-12-13</t>
  </si>
  <si>
    <t>23-phone-17</t>
  </si>
  <si>
    <t>hamidu</t>
  </si>
  <si>
    <t>18-phone-464</t>
  </si>
  <si>
    <t>25-phone-579</t>
  </si>
  <si>
    <t>Francis</t>
  </si>
  <si>
    <t>18-Fran-r</t>
  </si>
  <si>
    <t>18-phone-393-394</t>
  </si>
  <si>
    <t>18-phone-442</t>
  </si>
  <si>
    <t>18-phone-490-491</t>
  </si>
  <si>
    <t>18-phone-580</t>
  </si>
  <si>
    <t xml:space="preserve">legal </t>
  </si>
  <si>
    <t>18-i26-15a</t>
  </si>
  <si>
    <t>18-i26-15b</t>
  </si>
  <si>
    <t>Horline</t>
  </si>
  <si>
    <t>North</t>
  </si>
  <si>
    <t>Garoua</t>
  </si>
  <si>
    <t>skins/ivory</t>
  </si>
  <si>
    <t>Invitation letter</t>
  </si>
  <si>
    <t>x1hr 15mins  high  speed internet</t>
  </si>
  <si>
    <t>wildlife law enforcement intensified in Douala</t>
  </si>
  <si>
    <t>x2 litters la croix</t>
  </si>
  <si>
    <t>x10 garbage plastic</t>
  </si>
  <si>
    <t>x2 litters liquid soap</t>
  </si>
  <si>
    <t>Used November</t>
  </si>
  <si>
    <t>Donated November</t>
  </si>
  <si>
    <t>Passing to December 07</t>
  </si>
  <si>
    <t>Passing to December  07</t>
  </si>
  <si>
    <t>x3hrs high speed internet</t>
  </si>
  <si>
    <t>x4 lodging</t>
  </si>
  <si>
    <t xml:space="preserve">25 inv,9 provinces </t>
  </si>
  <si>
    <t>4 Operation, against 8 dealers</t>
  </si>
  <si>
    <t>follow up 35cases 12 locked subjects</t>
  </si>
  <si>
    <t xml:space="preserve">42 media pieces </t>
  </si>
  <si>
    <t>T4/Geneva/Tanzania</t>
  </si>
  <si>
    <t>Ivory/skins</t>
  </si>
  <si>
    <t>professional fees</t>
  </si>
  <si>
    <t>mb-4</t>
  </si>
  <si>
    <t>mb-5</t>
  </si>
  <si>
    <t>mb-6</t>
  </si>
  <si>
    <t>mb-7</t>
  </si>
  <si>
    <t>mb-8</t>
  </si>
  <si>
    <t>Shinning World</t>
  </si>
  <si>
    <t>used November</t>
  </si>
  <si>
    <t>12-i30-8a</t>
  </si>
  <si>
    <t>Passing to Deceber 07</t>
  </si>
  <si>
    <t>LAGA trip to the Dja Reserve</t>
  </si>
  <si>
    <t>Reserve fee</t>
  </si>
  <si>
    <t>Limbe-D'la</t>
  </si>
  <si>
    <t>certification stamp</t>
  </si>
  <si>
    <t>CITES -Geneva</t>
  </si>
  <si>
    <t>Wildlife Justice Magazine</t>
  </si>
  <si>
    <t>x100 AA battery</t>
  </si>
  <si>
    <t>x10mini DV</t>
  </si>
  <si>
    <t>Douala recent operations</t>
  </si>
  <si>
    <t>A military officer arrested trading primates</t>
  </si>
  <si>
    <t>(general internet problem in office and yaounde town)</t>
  </si>
  <si>
    <t>Foumban elephant tail and leopard skin dealer court sentence</t>
  </si>
  <si>
    <t>480 reprint of Wildlife Justice</t>
  </si>
  <si>
    <t>320 reprint of Wildlife Justice</t>
  </si>
  <si>
    <t>x12 printing of  t-shirt</t>
  </si>
  <si>
    <t>x24 printing of t-shirt</t>
  </si>
  <si>
    <t>x14printing of t-shirt</t>
  </si>
  <si>
    <t>31/11</t>
  </si>
  <si>
    <t xml:space="preserve"> INTERPOL-Tanzania</t>
  </si>
  <si>
    <t>CCORUD- Rural Radio Programme Nkambe.</t>
  </si>
  <si>
    <t>X2 days Bus hire y'de-Lbe-yde</t>
  </si>
  <si>
    <t>total ccorud- Rural Radio Programme Nkambe</t>
  </si>
  <si>
    <t>phone-21</t>
  </si>
  <si>
    <t>phone-31</t>
  </si>
  <si>
    <t>phone-48</t>
  </si>
  <si>
    <t>phone-69</t>
  </si>
  <si>
    <t>phone-84</t>
  </si>
  <si>
    <t>phone-114</t>
  </si>
  <si>
    <t>phone-130</t>
  </si>
  <si>
    <t>phone-143</t>
  </si>
  <si>
    <t>phone-170</t>
  </si>
  <si>
    <t>phone-203</t>
  </si>
  <si>
    <t>phone-213</t>
  </si>
  <si>
    <t>phone-379</t>
  </si>
  <si>
    <t>phone-434</t>
  </si>
  <si>
    <t>phone-436</t>
  </si>
  <si>
    <t>phone-493</t>
  </si>
  <si>
    <t>phone-509</t>
  </si>
  <si>
    <t>phone-533</t>
  </si>
  <si>
    <t>phone-606</t>
  </si>
  <si>
    <t>Aime</t>
  </si>
  <si>
    <t>phone-30</t>
  </si>
  <si>
    <t>phone-52</t>
  </si>
  <si>
    <t>phone-80</t>
  </si>
  <si>
    <t>Mbuam</t>
  </si>
  <si>
    <t>phone-81</t>
  </si>
  <si>
    <t>phone-116</t>
  </si>
  <si>
    <t>phone-123</t>
  </si>
  <si>
    <t>phone-134-136</t>
  </si>
  <si>
    <t>phone-151</t>
  </si>
  <si>
    <t>phone-218</t>
  </si>
  <si>
    <t>phone-234</t>
  </si>
  <si>
    <t>phone-253</t>
  </si>
  <si>
    <t>phone-282</t>
  </si>
  <si>
    <t>phone-291-291</t>
  </si>
  <si>
    <t>phone-351</t>
  </si>
  <si>
    <t>phone-377</t>
  </si>
  <si>
    <t>phone-439</t>
  </si>
  <si>
    <t>phone-449-450</t>
  </si>
  <si>
    <t>phone-503</t>
  </si>
  <si>
    <t>phone-504</t>
  </si>
  <si>
    <t>phone-527</t>
  </si>
  <si>
    <t>phone-541-542</t>
  </si>
  <si>
    <t>phone-554</t>
  </si>
  <si>
    <t>phone-571-572</t>
  </si>
  <si>
    <t>phone-593-595</t>
  </si>
  <si>
    <t>phone-603</t>
  </si>
  <si>
    <t>phone-193a</t>
  </si>
  <si>
    <t>phone-630-631</t>
  </si>
  <si>
    <t>Live Drill military man</t>
  </si>
  <si>
    <t>African Grey Parrots</t>
  </si>
  <si>
    <t>DNA Testing for ivory</t>
  </si>
  <si>
    <t>10-14/11/2007</t>
  </si>
  <si>
    <t>informer Fee</t>
  </si>
  <si>
    <t>Apes</t>
  </si>
  <si>
    <t>x3 Mutengene-Douala</t>
  </si>
  <si>
    <t>undercover</t>
  </si>
  <si>
    <t>x2 police</t>
  </si>
  <si>
    <t>carrier fees</t>
  </si>
  <si>
    <t>x160 photocopy</t>
  </si>
  <si>
    <t>x90 photocopy+ typing</t>
  </si>
  <si>
    <t xml:space="preserve"> special bike</t>
  </si>
  <si>
    <t xml:space="preserve">FINANCIAL REPORT      -  November  2007 Summary     </t>
  </si>
  <si>
    <t xml:space="preserve">FINANCIAL REPORT      -November    2007     </t>
  </si>
  <si>
    <t>$1=445CFA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</si>
</sst>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&quot;$&quot;#,##0"/>
    <numFmt numFmtId="203" formatCode="#,##0.00;[Red]#,##0.00"/>
    <numFmt numFmtId="204" formatCode="[$£-809]#,##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21"/>
      <name val="Arial"/>
      <family val="2"/>
    </font>
    <font>
      <sz val="10"/>
      <color indexed="4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8"/>
      <color indexed="50"/>
      <name val="Arial"/>
      <family val="2"/>
    </font>
    <font>
      <b/>
      <sz val="10"/>
      <color indexed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50"/>
      <name val="Arial"/>
      <family val="2"/>
    </font>
    <font>
      <u val="single"/>
      <sz val="10"/>
      <color indexed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7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98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20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49" fontId="0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200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8" fillId="2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 horizontal="left"/>
    </xf>
    <xf numFmtId="3" fontId="0" fillId="0" borderId="3" xfId="0" applyNumberFormat="1" applyFill="1" applyBorder="1" applyAlignment="1">
      <alignment/>
    </xf>
    <xf numFmtId="200" fontId="0" fillId="0" borderId="3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3" fontId="12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15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0" borderId="0" xfId="15" applyNumberFormat="1" applyFont="1" applyFill="1" applyBorder="1" applyAlignment="1">
      <alignment horizontal="left"/>
    </xf>
    <xf numFmtId="49" fontId="0" fillId="0" borderId="0" xfId="15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49" fontId="1" fillId="0" borderId="3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20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3" fontId="17" fillId="0" borderId="0" xfId="0" applyNumberFormat="1" applyFont="1" applyFill="1" applyAlignment="1" quotePrefix="1">
      <alignment/>
    </xf>
    <xf numFmtId="49" fontId="0" fillId="0" borderId="0" xfId="0" applyNumberFormat="1" applyBorder="1" applyAlignment="1">
      <alignment/>
    </xf>
    <xf numFmtId="3" fontId="17" fillId="0" borderId="0" xfId="0" applyNumberFormat="1" applyFon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200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201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201" fontId="0" fillId="0" borderId="4" xfId="0" applyNumberFormat="1" applyBorder="1" applyAlignment="1">
      <alignment/>
    </xf>
    <xf numFmtId="3" fontId="19" fillId="0" borderId="3" xfId="0" applyNumberFormat="1" applyFont="1" applyBorder="1" applyAlignment="1">
      <alignment/>
    </xf>
    <xf numFmtId="201" fontId="0" fillId="0" borderId="3" xfId="0" applyNumberFormat="1" applyBorder="1" applyAlignment="1">
      <alignment/>
    </xf>
    <xf numFmtId="200" fontId="20" fillId="0" borderId="3" xfId="0" applyNumberFormat="1" applyFont="1" applyBorder="1" applyAlignment="1">
      <alignment/>
    </xf>
    <xf numFmtId="200" fontId="20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200" fontId="0" fillId="0" borderId="4" xfId="0" applyNumberFormat="1" applyBorder="1" applyAlignment="1">
      <alignment/>
    </xf>
    <xf numFmtId="200" fontId="0" fillId="0" borderId="0" xfId="0" applyNumberFormat="1" applyBorder="1" applyAlignment="1">
      <alignment/>
    </xf>
    <xf numFmtId="3" fontId="21" fillId="0" borderId="4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/>
    </xf>
    <xf numFmtId="49" fontId="21" fillId="0" borderId="4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 horizontal="center"/>
    </xf>
    <xf numFmtId="198" fontId="0" fillId="0" borderId="0" xfId="0" applyNumberFormat="1" applyBorder="1" applyAlignment="1">
      <alignment/>
    </xf>
    <xf numFmtId="49" fontId="17" fillId="0" borderId="0" xfId="0" applyNumberFormat="1" applyFont="1" applyFill="1" applyAlignment="1">
      <alignment/>
    </xf>
    <xf numFmtId="3" fontId="17" fillId="0" borderId="4" xfId="0" applyNumberFormat="1" applyFont="1" applyFill="1" applyBorder="1" applyAlignment="1">
      <alignment/>
    </xf>
    <xf numFmtId="49" fontId="17" fillId="0" borderId="4" xfId="0" applyNumberFormat="1" applyFont="1" applyFill="1" applyBorder="1" applyAlignment="1">
      <alignment/>
    </xf>
    <xf numFmtId="49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" fontId="14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49" fontId="23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9" fillId="0" borderId="4" xfId="0" applyNumberFormat="1" applyFont="1" applyFill="1" applyBorder="1" applyAlignment="1">
      <alignment/>
    </xf>
    <xf numFmtId="3" fontId="18" fillId="0" borderId="4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/>
    </xf>
    <xf numFmtId="201" fontId="19" fillId="0" borderId="4" xfId="0" applyNumberFormat="1" applyFont="1" applyBorder="1" applyAlignment="1">
      <alignment/>
    </xf>
    <xf numFmtId="200" fontId="20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3" fontId="24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200" fontId="20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center"/>
    </xf>
    <xf numFmtId="200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201" fontId="19" fillId="2" borderId="0" xfId="0" applyNumberFormat="1" applyFont="1" applyFill="1" applyAlignment="1">
      <alignment/>
    </xf>
    <xf numFmtId="200" fontId="20" fillId="2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200" fontId="0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3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200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200" fontId="23" fillId="2" borderId="0" xfId="0" applyNumberFormat="1" applyFont="1" applyFill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center"/>
    </xf>
    <xf numFmtId="200" fontId="28" fillId="0" borderId="0" xfId="0" applyNumberFormat="1" applyFont="1" applyFill="1" applyAlignment="1">
      <alignment/>
    </xf>
    <xf numFmtId="20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49" fontId="9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200" fontId="28" fillId="2" borderId="0" xfId="0" applyNumberFormat="1" applyFont="1" applyFill="1" applyAlignment="1">
      <alignment/>
    </xf>
    <xf numFmtId="20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200" fontId="29" fillId="0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/>
    </xf>
    <xf numFmtId="200" fontId="29" fillId="2" borderId="0" xfId="0" applyNumberFormat="1" applyFont="1" applyFill="1" applyAlignment="1">
      <alignment/>
    </xf>
    <xf numFmtId="200" fontId="18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3" fontId="30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19" fillId="0" borderId="3" xfId="0" applyNumberFormat="1" applyFont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Fill="1" applyAlignment="1">
      <alignment horizontal="center"/>
    </xf>
    <xf numFmtId="200" fontId="32" fillId="0" borderId="0" xfId="0" applyNumberFormat="1" applyFont="1" applyFill="1" applyAlignment="1">
      <alignment/>
    </xf>
    <xf numFmtId="200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49" fontId="31" fillId="2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/>
    </xf>
    <xf numFmtId="200" fontId="32" fillId="2" borderId="0" xfId="0" applyNumberFormat="1" applyFont="1" applyFill="1" applyAlignment="1">
      <alignment/>
    </xf>
    <xf numFmtId="200" fontId="31" fillId="2" borderId="0" xfId="0" applyNumberFormat="1" applyFont="1" applyFill="1" applyAlignment="1">
      <alignment/>
    </xf>
    <xf numFmtId="0" fontId="31" fillId="2" borderId="0" xfId="0" applyFont="1" applyFill="1" applyBorder="1" applyAlignment="1">
      <alignment/>
    </xf>
    <xf numFmtId="0" fontId="31" fillId="2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4" xfId="0" applyNumberFormat="1" applyFont="1" applyFill="1" applyBorder="1" applyAlignment="1">
      <alignment/>
    </xf>
    <xf numFmtId="49" fontId="31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2" borderId="0" xfId="15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49" fontId="1" fillId="2" borderId="0" xfId="0" applyNumberFormat="1" applyFont="1" applyFill="1" applyAlignment="1">
      <alignment horizontal="left"/>
    </xf>
    <xf numFmtId="3" fontId="1" fillId="0" borderId="3" xfId="0" applyNumberFormat="1" applyFont="1" applyBorder="1" applyAlignment="1" quotePrefix="1">
      <alignment/>
    </xf>
    <xf numFmtId="49" fontId="18" fillId="0" borderId="0" xfId="0" applyNumberFormat="1" applyFont="1" applyAlignment="1">
      <alignment horizontal="center"/>
    </xf>
    <xf numFmtId="198" fontId="18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3" fontId="31" fillId="0" borderId="0" xfId="0" applyNumberFormat="1" applyFont="1" applyAlignment="1" quotePrefix="1">
      <alignment/>
    </xf>
    <xf numFmtId="3" fontId="14" fillId="0" borderId="0" xfId="0" applyNumberFormat="1" applyFont="1" applyAlignment="1" quotePrefix="1">
      <alignment/>
    </xf>
    <xf numFmtId="3" fontId="34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3" fontId="17" fillId="0" borderId="0" xfId="0" applyNumberFormat="1" applyFont="1" applyFill="1" applyAlignment="1">
      <alignment horizontal="right"/>
    </xf>
    <xf numFmtId="1" fontId="17" fillId="2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3" fontId="12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1" fontId="1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18" fillId="2" borderId="0" xfId="0" applyNumberFormat="1" applyFont="1" applyFill="1" applyAlignment="1" quotePrefix="1">
      <alignment/>
    </xf>
    <xf numFmtId="3" fontId="18" fillId="0" borderId="0" xfId="0" applyNumberFormat="1" applyFont="1" applyAlignment="1" quotePrefix="1">
      <alignment/>
    </xf>
    <xf numFmtId="1" fontId="18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3" fontId="36" fillId="0" borderId="0" xfId="0" applyNumberFormat="1" applyFont="1" applyAlignment="1">
      <alignment/>
    </xf>
    <xf numFmtId="3" fontId="9" fillId="2" borderId="0" xfId="0" applyNumberFormat="1" applyFont="1" applyFill="1" applyAlignment="1" quotePrefix="1">
      <alignment/>
    </xf>
    <xf numFmtId="3" fontId="9" fillId="0" borderId="0" xfId="0" applyNumberFormat="1" applyFont="1" applyFill="1" applyAlignment="1" quotePrefix="1">
      <alignment/>
    </xf>
    <xf numFmtId="0" fontId="0" fillId="0" borderId="0" xfId="0" applyFont="1" applyFill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49" fontId="21" fillId="0" borderId="0" xfId="0" applyNumberFormat="1" applyFont="1" applyAlignment="1">
      <alignment horizontal="left"/>
    </xf>
    <xf numFmtId="201" fontId="0" fillId="0" borderId="5" xfId="0" applyNumberFormat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3"/>
  <sheetViews>
    <sheetView workbookViewId="0" topLeftCell="A1">
      <pane ySplit="5" topLeftCell="BM6" activePane="bottomLeft" state="frozen"/>
      <selection pane="topLeft" activeCell="A1" sqref="A1"/>
      <selection pane="bottomLeft" activeCell="B357" sqref="B357"/>
    </sheetView>
  </sheetViews>
  <sheetFormatPr defaultColWidth="11.421875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0" customWidth="1"/>
    <col min="7" max="7" width="6.8515625" style="30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4"/>
    </row>
    <row r="2" spans="1:9" ht="17.25" customHeight="1">
      <c r="A2" s="14"/>
      <c r="B2" s="339" t="s">
        <v>1505</v>
      </c>
      <c r="C2" s="339"/>
      <c r="D2" s="339"/>
      <c r="E2" s="339"/>
      <c r="F2" s="339"/>
      <c r="G2" s="339"/>
      <c r="H2" s="339"/>
      <c r="I2" s="24"/>
    </row>
    <row r="3" spans="1:9" s="18" customFormat="1" ht="18" customHeight="1">
      <c r="A3" s="15"/>
      <c r="B3" s="16"/>
      <c r="C3" s="16"/>
      <c r="D3" s="16"/>
      <c r="E3" s="16"/>
      <c r="F3" s="16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2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1507</v>
      </c>
      <c r="C5" s="26"/>
      <c r="D5" s="26"/>
      <c r="E5" s="26"/>
      <c r="F5" s="334"/>
      <c r="G5" s="29"/>
      <c r="H5" s="27">
        <v>0</v>
      </c>
      <c r="I5" s="28">
        <v>445</v>
      </c>
      <c r="K5" t="s">
        <v>10</v>
      </c>
      <c r="L5" t="s">
        <v>11</v>
      </c>
      <c r="M5" s="2">
        <v>445</v>
      </c>
    </row>
    <row r="6" spans="2:13" ht="12.75">
      <c r="B6" s="31"/>
      <c r="C6" s="15"/>
      <c r="D6" s="15"/>
      <c r="E6" s="15"/>
      <c r="F6" s="32"/>
      <c r="I6" s="25"/>
      <c r="M6" s="2">
        <v>445</v>
      </c>
    </row>
    <row r="7" spans="4:13" ht="12.75">
      <c r="D7" s="15"/>
      <c r="I7" s="25"/>
      <c r="M7" s="2">
        <v>445</v>
      </c>
    </row>
    <row r="8" spans="2:13" ht="12.75">
      <c r="B8" s="31"/>
      <c r="D8" s="15"/>
      <c r="G8" s="33"/>
      <c r="I8" s="25"/>
      <c r="M8" s="2">
        <v>445</v>
      </c>
    </row>
    <row r="9" spans="1:13" ht="12.75">
      <c r="A9" s="130"/>
      <c r="B9" s="132" t="s">
        <v>1316</v>
      </c>
      <c r="C9" s="133"/>
      <c r="D9" s="133" t="s">
        <v>1317</v>
      </c>
      <c r="E9" s="133" t="s">
        <v>1318</v>
      </c>
      <c r="F9" s="134"/>
      <c r="G9" s="134"/>
      <c r="H9" s="132"/>
      <c r="I9" s="135" t="s">
        <v>1319</v>
      </c>
      <c r="J9" s="136"/>
      <c r="K9" s="2"/>
      <c r="M9" s="2">
        <v>445</v>
      </c>
    </row>
    <row r="10" spans="1:13" s="18" customFormat="1" ht="12.75">
      <c r="A10" s="130"/>
      <c r="B10" s="132">
        <v>2622700</v>
      </c>
      <c r="C10" s="137"/>
      <c r="D10" s="133" t="s">
        <v>543</v>
      </c>
      <c r="E10" s="274" t="s">
        <v>1407</v>
      </c>
      <c r="F10" s="138"/>
      <c r="G10" s="138"/>
      <c r="H10" s="31">
        <v>-2622700</v>
      </c>
      <c r="I10" s="139">
        <v>5521.473684210527</v>
      </c>
      <c r="J10" s="43"/>
      <c r="K10" s="43"/>
      <c r="L10" s="43"/>
      <c r="M10" s="2">
        <v>445</v>
      </c>
    </row>
    <row r="11" spans="1:13" s="18" customFormat="1" ht="12.75">
      <c r="A11" s="130"/>
      <c r="B11" s="132">
        <v>730900</v>
      </c>
      <c r="C11" s="137"/>
      <c r="D11" s="133" t="s">
        <v>1320</v>
      </c>
      <c r="E11" s="274" t="s">
        <v>1408</v>
      </c>
      <c r="F11" s="138"/>
      <c r="G11" s="138"/>
      <c r="H11" s="140">
        <v>-3353600</v>
      </c>
      <c r="I11" s="139">
        <v>1538.7368421052631</v>
      </c>
      <c r="J11" s="43"/>
      <c r="K11" s="43"/>
      <c r="L11" s="43"/>
      <c r="M11" s="2">
        <v>445</v>
      </c>
    </row>
    <row r="12" spans="1:13" s="18" customFormat="1" ht="12.75">
      <c r="A12" s="130"/>
      <c r="B12" s="132">
        <v>2633900</v>
      </c>
      <c r="C12" s="137"/>
      <c r="D12" s="133" t="s">
        <v>561</v>
      </c>
      <c r="E12" s="274" t="s">
        <v>1409</v>
      </c>
      <c r="F12" s="138"/>
      <c r="G12" s="138"/>
      <c r="H12" s="140">
        <v>-5987500</v>
      </c>
      <c r="I12" s="139">
        <v>5545.0526315789475</v>
      </c>
      <c r="J12" s="43"/>
      <c r="K12" s="43"/>
      <c r="L12" s="43"/>
      <c r="M12" s="2">
        <v>445</v>
      </c>
    </row>
    <row r="13" spans="1:13" s="18" customFormat="1" ht="12.75">
      <c r="A13" s="130"/>
      <c r="B13" s="132">
        <v>2826975</v>
      </c>
      <c r="C13" s="137"/>
      <c r="D13" s="133" t="s">
        <v>816</v>
      </c>
      <c r="E13" s="274" t="s">
        <v>1410</v>
      </c>
      <c r="F13" s="138"/>
      <c r="G13" s="138"/>
      <c r="H13" s="140">
        <v>-8814475</v>
      </c>
      <c r="I13" s="139">
        <v>5951.526315789473</v>
      </c>
      <c r="J13" s="43"/>
      <c r="K13" s="43"/>
      <c r="L13" s="43"/>
      <c r="M13" s="2">
        <v>445</v>
      </c>
    </row>
    <row r="14" spans="1:13" s="18" customFormat="1" ht="12.75">
      <c r="A14" s="130"/>
      <c r="B14" s="132">
        <v>108000</v>
      </c>
      <c r="C14" s="137"/>
      <c r="D14" s="133" t="s">
        <v>1119</v>
      </c>
      <c r="E14" s="274" t="s">
        <v>1411</v>
      </c>
      <c r="F14" s="138"/>
      <c r="G14" s="138"/>
      <c r="H14" s="140">
        <v>-8922475</v>
      </c>
      <c r="I14" s="139">
        <v>227.3684210526316</v>
      </c>
      <c r="J14" s="43"/>
      <c r="K14" s="43"/>
      <c r="L14" s="43"/>
      <c r="M14" s="2">
        <v>445</v>
      </c>
    </row>
    <row r="15" spans="1:13" s="18" customFormat="1" ht="12.75">
      <c r="A15" s="130"/>
      <c r="B15" s="132">
        <v>1060900</v>
      </c>
      <c r="C15" s="137"/>
      <c r="D15" s="133" t="s">
        <v>1130</v>
      </c>
      <c r="E15" s="137" t="s">
        <v>1321</v>
      </c>
      <c r="F15" s="138"/>
      <c r="G15" s="138"/>
      <c r="H15" s="141">
        <v>-9983375</v>
      </c>
      <c r="I15" s="139">
        <v>2233.4736842105262</v>
      </c>
      <c r="J15" s="43"/>
      <c r="K15" s="43"/>
      <c r="L15" s="43"/>
      <c r="M15" s="2">
        <v>445</v>
      </c>
    </row>
    <row r="16" spans="1:13" s="18" customFormat="1" ht="12.75">
      <c r="A16" s="130"/>
      <c r="B16" s="132">
        <v>1049616</v>
      </c>
      <c r="C16" s="137"/>
      <c r="D16" s="133" t="s">
        <v>508</v>
      </c>
      <c r="E16" s="137"/>
      <c r="F16" s="138"/>
      <c r="G16" s="138"/>
      <c r="H16" s="141">
        <v>-11032991</v>
      </c>
      <c r="I16" s="142">
        <v>2209.717894736842</v>
      </c>
      <c r="J16" s="43"/>
      <c r="K16" s="2"/>
      <c r="L16" s="43"/>
      <c r="M16" s="2">
        <v>445</v>
      </c>
    </row>
    <row r="17" spans="1:13" ht="12.75">
      <c r="A17" s="128"/>
      <c r="B17" s="132">
        <v>11032991</v>
      </c>
      <c r="C17" s="133" t="s">
        <v>1323</v>
      </c>
      <c r="D17" s="137"/>
      <c r="E17" s="137"/>
      <c r="F17" s="138"/>
      <c r="G17" s="138"/>
      <c r="H17" s="140">
        <v>0</v>
      </c>
      <c r="I17" s="142">
        <v>23227.34947368421</v>
      </c>
      <c r="J17" s="2"/>
      <c r="K17" s="2"/>
      <c r="L17" s="2"/>
      <c r="M17" s="2">
        <v>445</v>
      </c>
    </row>
    <row r="18" spans="9:13" ht="12.75">
      <c r="I18" s="25"/>
      <c r="M18" s="2">
        <v>445</v>
      </c>
    </row>
    <row r="19" spans="1:13" s="52" customFormat="1" ht="13.5" thickBot="1">
      <c r="A19" s="45"/>
      <c r="B19" s="74">
        <v>11032991</v>
      </c>
      <c r="C19" s="118" t="s">
        <v>1322</v>
      </c>
      <c r="D19" s="48"/>
      <c r="E19" s="48"/>
      <c r="F19" s="335"/>
      <c r="G19" s="49"/>
      <c r="H19" s="143">
        <v>-9824686.8</v>
      </c>
      <c r="I19" s="144">
        <v>20683.5511578947</v>
      </c>
      <c r="M19" s="2">
        <v>445</v>
      </c>
    </row>
    <row r="20" spans="4:13" ht="12.75">
      <c r="D20" s="15"/>
      <c r="H20" s="6">
        <v>0</v>
      </c>
      <c r="I20" s="25">
        <v>0</v>
      </c>
      <c r="M20" s="2">
        <v>445</v>
      </c>
    </row>
    <row r="21" spans="4:13" ht="12.75">
      <c r="D21" s="15"/>
      <c r="H21" s="6">
        <v>0</v>
      </c>
      <c r="I21" s="25">
        <v>0</v>
      </c>
      <c r="M21" s="2">
        <v>445</v>
      </c>
    </row>
    <row r="22" spans="1:13" s="52" customFormat="1" ht="13.5" thickBot="1">
      <c r="A22" s="45"/>
      <c r="B22" s="46">
        <v>2622700</v>
      </c>
      <c r="C22" s="45"/>
      <c r="D22" s="47" t="s">
        <v>12</v>
      </c>
      <c r="E22" s="48"/>
      <c r="F22" s="335"/>
      <c r="G22" s="49"/>
      <c r="H22" s="273">
        <v>-13655691</v>
      </c>
      <c r="I22" s="51">
        <v>5521.473684210527</v>
      </c>
      <c r="M22" s="2">
        <v>445</v>
      </c>
    </row>
    <row r="23" spans="4:13" ht="12.75">
      <c r="D23" s="15"/>
      <c r="I23" s="25"/>
      <c r="M23" s="2">
        <v>445</v>
      </c>
    </row>
    <row r="24" spans="4:13" ht="12.75">
      <c r="D24" s="15"/>
      <c r="I24" s="25"/>
      <c r="M24" s="2">
        <v>445</v>
      </c>
    </row>
    <row r="25" spans="1:13" s="59" customFormat="1" ht="12.75">
      <c r="A25" s="14"/>
      <c r="B25" s="265">
        <v>62900</v>
      </c>
      <c r="C25" s="54" t="s">
        <v>13</v>
      </c>
      <c r="D25" s="55" t="s">
        <v>14</v>
      </c>
      <c r="E25" s="54" t="s">
        <v>15</v>
      </c>
      <c r="F25" s="56" t="s">
        <v>16</v>
      </c>
      <c r="G25" s="299" t="s">
        <v>17</v>
      </c>
      <c r="H25" s="57"/>
      <c r="I25" s="58">
        <v>132.42105263157896</v>
      </c>
      <c r="J25" s="58"/>
      <c r="K25" s="58"/>
      <c r="M25" s="2">
        <v>445</v>
      </c>
    </row>
    <row r="26" spans="2:13" ht="12.75">
      <c r="B26" s="261"/>
      <c r="D26" s="15"/>
      <c r="H26" s="6">
        <v>0</v>
      </c>
      <c r="I26" s="25">
        <v>0</v>
      </c>
      <c r="M26" s="2">
        <v>445</v>
      </c>
    </row>
    <row r="27" spans="1:13" s="59" customFormat="1" ht="12.75">
      <c r="A27" s="14"/>
      <c r="B27" s="265">
        <v>27200</v>
      </c>
      <c r="C27" s="54" t="s">
        <v>46</v>
      </c>
      <c r="D27" s="55" t="s">
        <v>47</v>
      </c>
      <c r="E27" s="54" t="s">
        <v>48</v>
      </c>
      <c r="F27" s="56" t="s">
        <v>49</v>
      </c>
      <c r="G27" s="299" t="s">
        <v>1412</v>
      </c>
      <c r="H27" s="57"/>
      <c r="I27" s="58">
        <v>57.26315789473684</v>
      </c>
      <c r="J27" s="58"/>
      <c r="K27" s="58"/>
      <c r="M27" s="2">
        <v>445</v>
      </c>
    </row>
    <row r="28" spans="2:13" ht="12.75">
      <c r="B28" s="261"/>
      <c r="H28" s="6">
        <v>0</v>
      </c>
      <c r="I28" s="25">
        <v>0</v>
      </c>
      <c r="M28" s="2">
        <v>445</v>
      </c>
    </row>
    <row r="29" spans="1:13" ht="12.75">
      <c r="A29" s="14"/>
      <c r="B29" s="265">
        <v>51300</v>
      </c>
      <c r="C29" s="54" t="s">
        <v>62</v>
      </c>
      <c r="D29" s="55" t="s">
        <v>63</v>
      </c>
      <c r="E29" s="54" t="s">
        <v>64</v>
      </c>
      <c r="F29" s="56" t="s">
        <v>65</v>
      </c>
      <c r="G29" s="299" t="s">
        <v>175</v>
      </c>
      <c r="H29" s="57"/>
      <c r="I29" s="58">
        <v>108</v>
      </c>
      <c r="J29" s="58"/>
      <c r="K29" s="58"/>
      <c r="L29" s="59"/>
      <c r="M29" s="2">
        <v>445</v>
      </c>
    </row>
    <row r="30" spans="2:13" ht="12.75">
      <c r="B30" s="261"/>
      <c r="H30" s="6">
        <v>0</v>
      </c>
      <c r="I30" s="25">
        <v>0</v>
      </c>
      <c r="M30" s="2">
        <v>445</v>
      </c>
    </row>
    <row r="31" spans="1:13" ht="12.75">
      <c r="A31" s="14"/>
      <c r="B31" s="265">
        <v>45600</v>
      </c>
      <c r="C31" s="54" t="s">
        <v>87</v>
      </c>
      <c r="D31" s="55" t="s">
        <v>88</v>
      </c>
      <c r="E31" s="54" t="s">
        <v>64</v>
      </c>
      <c r="F31" s="56" t="s">
        <v>65</v>
      </c>
      <c r="G31" s="299" t="s">
        <v>175</v>
      </c>
      <c r="H31" s="57"/>
      <c r="I31" s="58">
        <v>96</v>
      </c>
      <c r="J31" s="58"/>
      <c r="K31" s="58"/>
      <c r="L31" s="59"/>
      <c r="M31" s="2">
        <v>445</v>
      </c>
    </row>
    <row r="32" spans="2:13" ht="12.75">
      <c r="B32" s="261"/>
      <c r="H32" s="6">
        <v>0</v>
      </c>
      <c r="I32" s="25">
        <v>0</v>
      </c>
      <c r="M32" s="2">
        <v>445</v>
      </c>
    </row>
    <row r="33" spans="1:13" ht="12.75">
      <c r="A33" s="14"/>
      <c r="B33" s="265">
        <v>119800</v>
      </c>
      <c r="C33" s="54" t="s">
        <v>109</v>
      </c>
      <c r="D33" s="55" t="s">
        <v>110</v>
      </c>
      <c r="E33" s="54" t="s">
        <v>111</v>
      </c>
      <c r="F33" s="56" t="s">
        <v>112</v>
      </c>
      <c r="G33" s="296" t="s">
        <v>113</v>
      </c>
      <c r="H33" s="57"/>
      <c r="I33" s="58">
        <v>252.21052631578948</v>
      </c>
      <c r="J33" s="58"/>
      <c r="K33" s="58"/>
      <c r="L33" s="59"/>
      <c r="M33" s="2">
        <v>445</v>
      </c>
    </row>
    <row r="34" spans="2:13" ht="12.75">
      <c r="B34" s="261"/>
      <c r="H34" s="6">
        <v>0</v>
      </c>
      <c r="I34" s="25">
        <v>0</v>
      </c>
      <c r="M34" s="2">
        <v>445</v>
      </c>
    </row>
    <row r="35" spans="1:13" ht="12.75">
      <c r="A35" s="14"/>
      <c r="B35" s="265">
        <v>98000</v>
      </c>
      <c r="C35" s="54" t="s">
        <v>140</v>
      </c>
      <c r="D35" s="55" t="s">
        <v>110</v>
      </c>
      <c r="E35" s="54" t="s">
        <v>141</v>
      </c>
      <c r="F35" s="56" t="s">
        <v>142</v>
      </c>
      <c r="G35" s="299" t="s">
        <v>143</v>
      </c>
      <c r="H35" s="57"/>
      <c r="I35" s="58">
        <v>206.31578947368422</v>
      </c>
      <c r="J35" s="58"/>
      <c r="K35" s="58"/>
      <c r="L35" s="59"/>
      <c r="M35" s="2">
        <v>445</v>
      </c>
    </row>
    <row r="36" spans="2:13" ht="12.75">
      <c r="B36" s="261"/>
      <c r="H36" s="6">
        <v>0</v>
      </c>
      <c r="I36" s="25">
        <v>0</v>
      </c>
      <c r="M36" s="2">
        <v>445</v>
      </c>
    </row>
    <row r="37" spans="1:13" ht="12.75">
      <c r="A37" s="14"/>
      <c r="B37" s="265">
        <v>33300</v>
      </c>
      <c r="C37" s="54" t="s">
        <v>172</v>
      </c>
      <c r="D37" s="55" t="s">
        <v>173</v>
      </c>
      <c r="E37" s="54" t="s">
        <v>64</v>
      </c>
      <c r="F37" s="56" t="s">
        <v>174</v>
      </c>
      <c r="G37" s="299" t="s">
        <v>175</v>
      </c>
      <c r="H37" s="57"/>
      <c r="I37" s="58">
        <v>70.10526315789474</v>
      </c>
      <c r="J37" s="58"/>
      <c r="K37" s="58"/>
      <c r="L37" s="59"/>
      <c r="M37" s="2">
        <v>445</v>
      </c>
    </row>
    <row r="38" spans="2:13" ht="12.75">
      <c r="B38" s="261"/>
      <c r="H38" s="6">
        <v>0</v>
      </c>
      <c r="I38" s="25">
        <v>0</v>
      </c>
      <c r="M38" s="2">
        <v>445</v>
      </c>
    </row>
    <row r="39" spans="1:13" ht="12.75">
      <c r="A39" s="14"/>
      <c r="B39" s="265">
        <v>13000</v>
      </c>
      <c r="C39" s="54" t="s">
        <v>186</v>
      </c>
      <c r="D39" s="55" t="s">
        <v>187</v>
      </c>
      <c r="E39" s="54" t="s">
        <v>188</v>
      </c>
      <c r="F39" s="56" t="s">
        <v>189</v>
      </c>
      <c r="G39" s="299" t="s">
        <v>190</v>
      </c>
      <c r="H39" s="57"/>
      <c r="I39" s="58">
        <v>27.36842105263158</v>
      </c>
      <c r="J39" s="58"/>
      <c r="K39" s="58"/>
      <c r="L39" s="59"/>
      <c r="M39" s="2">
        <v>445</v>
      </c>
    </row>
    <row r="40" spans="1:13" s="59" customFormat="1" ht="12.75">
      <c r="A40" s="1"/>
      <c r="B40" s="261"/>
      <c r="C40" s="1"/>
      <c r="D40" s="1"/>
      <c r="E40" s="1"/>
      <c r="F40" s="30"/>
      <c r="G40" s="30"/>
      <c r="H40" s="6">
        <v>0</v>
      </c>
      <c r="I40" s="25">
        <v>0</v>
      </c>
      <c r="J40"/>
      <c r="K40"/>
      <c r="L40"/>
      <c r="M40" s="2">
        <v>445</v>
      </c>
    </row>
    <row r="41" spans="1:13" ht="12.75">
      <c r="A41" s="14"/>
      <c r="B41" s="265">
        <v>63000</v>
      </c>
      <c r="C41" s="54" t="s">
        <v>199</v>
      </c>
      <c r="D41" s="55" t="s">
        <v>1495</v>
      </c>
      <c r="E41" s="54" t="s">
        <v>188</v>
      </c>
      <c r="F41" s="56" t="s">
        <v>200</v>
      </c>
      <c r="G41" s="296" t="s">
        <v>175</v>
      </c>
      <c r="H41" s="57"/>
      <c r="I41" s="58">
        <v>132.6315789473684</v>
      </c>
      <c r="J41" s="58"/>
      <c r="K41" s="58"/>
      <c r="L41" s="59"/>
      <c r="M41" s="2">
        <v>445</v>
      </c>
    </row>
    <row r="42" spans="2:13" ht="12.75">
      <c r="B42" s="261"/>
      <c r="H42" s="6">
        <v>0</v>
      </c>
      <c r="I42" s="25">
        <v>0</v>
      </c>
      <c r="M42" s="2">
        <v>445</v>
      </c>
    </row>
    <row r="43" spans="1:13" ht="12.75">
      <c r="A43" s="14"/>
      <c r="B43" s="265">
        <v>56000</v>
      </c>
      <c r="C43" s="54" t="s">
        <v>215</v>
      </c>
      <c r="D43" s="55" t="s">
        <v>216</v>
      </c>
      <c r="E43" s="54" t="s">
        <v>48</v>
      </c>
      <c r="F43" s="56" t="s">
        <v>49</v>
      </c>
      <c r="G43" s="299" t="s">
        <v>1492</v>
      </c>
      <c r="H43" s="57"/>
      <c r="I43" s="58">
        <v>117.89473684210526</v>
      </c>
      <c r="J43" s="58"/>
      <c r="K43" s="58"/>
      <c r="L43" s="59"/>
      <c r="M43" s="2">
        <v>445</v>
      </c>
    </row>
    <row r="44" spans="2:13" ht="12.75">
      <c r="B44" s="261"/>
      <c r="H44" s="6">
        <v>0</v>
      </c>
      <c r="I44" s="25">
        <v>0</v>
      </c>
      <c r="M44" s="2">
        <v>445</v>
      </c>
    </row>
    <row r="45" spans="1:13" ht="12.75">
      <c r="A45" s="14"/>
      <c r="B45" s="265">
        <v>59600</v>
      </c>
      <c r="C45" s="54" t="s">
        <v>229</v>
      </c>
      <c r="D45" s="55" t="s">
        <v>230</v>
      </c>
      <c r="E45" s="54" t="s">
        <v>141</v>
      </c>
      <c r="F45" s="56" t="s">
        <v>231</v>
      </c>
      <c r="G45" s="299" t="s">
        <v>232</v>
      </c>
      <c r="H45" s="57"/>
      <c r="I45" s="58">
        <v>125.47368421052632</v>
      </c>
      <c r="J45" s="58"/>
      <c r="K45" s="58"/>
      <c r="L45" s="59"/>
      <c r="M45" s="2">
        <v>445</v>
      </c>
    </row>
    <row r="46" spans="2:13" ht="12.75">
      <c r="B46" s="261"/>
      <c r="H46" s="6">
        <v>0</v>
      </c>
      <c r="I46" s="25">
        <v>0</v>
      </c>
      <c r="M46" s="2">
        <v>445</v>
      </c>
    </row>
    <row r="47" spans="1:13" ht="12.75">
      <c r="A47" s="14"/>
      <c r="B47" s="265">
        <v>166000</v>
      </c>
      <c r="C47" s="54" t="s">
        <v>248</v>
      </c>
      <c r="D47" s="55" t="s">
        <v>249</v>
      </c>
      <c r="E47" s="54" t="s">
        <v>15</v>
      </c>
      <c r="F47" s="56" t="s">
        <v>250</v>
      </c>
      <c r="G47" s="296" t="s">
        <v>113</v>
      </c>
      <c r="H47" s="57"/>
      <c r="I47" s="58">
        <v>349.4736842105263</v>
      </c>
      <c r="J47" s="58"/>
      <c r="K47" s="58"/>
      <c r="L47" s="59"/>
      <c r="M47" s="2">
        <v>445</v>
      </c>
    </row>
    <row r="48" spans="2:13" ht="12.75">
      <c r="B48" s="261"/>
      <c r="C48" s="35"/>
      <c r="D48" s="15"/>
      <c r="E48" s="35"/>
      <c r="G48" s="33"/>
      <c r="H48" s="6">
        <v>0</v>
      </c>
      <c r="I48" s="25">
        <v>0</v>
      </c>
      <c r="M48" s="2">
        <v>445</v>
      </c>
    </row>
    <row r="49" spans="1:13" ht="12.75">
      <c r="A49" s="14"/>
      <c r="B49" s="68">
        <v>66400</v>
      </c>
      <c r="C49" s="54" t="s">
        <v>282</v>
      </c>
      <c r="D49" s="55" t="s">
        <v>283</v>
      </c>
      <c r="E49" s="54" t="s">
        <v>48</v>
      </c>
      <c r="F49" s="56" t="s">
        <v>49</v>
      </c>
      <c r="G49" s="296" t="s">
        <v>1497</v>
      </c>
      <c r="H49" s="57"/>
      <c r="I49" s="58">
        <v>139.78947368421052</v>
      </c>
      <c r="J49" s="58"/>
      <c r="K49" s="58"/>
      <c r="L49" s="59"/>
      <c r="M49" s="2">
        <v>445</v>
      </c>
    </row>
    <row r="50" spans="2:13" ht="12.75">
      <c r="B50" s="67"/>
      <c r="H50" s="6">
        <v>0</v>
      </c>
      <c r="I50" s="25">
        <v>0</v>
      </c>
      <c r="M50" s="2">
        <v>445</v>
      </c>
    </row>
    <row r="51" spans="1:13" ht="12.75">
      <c r="A51" s="14"/>
      <c r="B51" s="68">
        <v>85200</v>
      </c>
      <c r="C51" s="54" t="s">
        <v>303</v>
      </c>
      <c r="D51" s="55" t="s">
        <v>304</v>
      </c>
      <c r="E51" s="54" t="s">
        <v>188</v>
      </c>
      <c r="F51" s="56" t="s">
        <v>305</v>
      </c>
      <c r="G51" s="296" t="s">
        <v>113</v>
      </c>
      <c r="H51" s="57"/>
      <c r="I51" s="58">
        <v>179.3684210526316</v>
      </c>
      <c r="J51" s="58"/>
      <c r="K51" s="58"/>
      <c r="L51" s="59"/>
      <c r="M51" s="2">
        <v>445</v>
      </c>
    </row>
    <row r="52" spans="2:13" ht="12.75">
      <c r="B52" s="67"/>
      <c r="H52" s="6">
        <v>0</v>
      </c>
      <c r="I52" s="25">
        <v>0</v>
      </c>
      <c r="M52" s="2">
        <v>445</v>
      </c>
    </row>
    <row r="53" spans="1:13" ht="12.75">
      <c r="A53" s="14"/>
      <c r="B53" s="68">
        <v>97100</v>
      </c>
      <c r="C53" s="54" t="s">
        <v>322</v>
      </c>
      <c r="D53" s="55" t="s">
        <v>323</v>
      </c>
      <c r="E53" s="54" t="s">
        <v>111</v>
      </c>
      <c r="F53" s="56" t="s">
        <v>112</v>
      </c>
      <c r="G53" s="296" t="s">
        <v>113</v>
      </c>
      <c r="H53" s="57"/>
      <c r="I53" s="58">
        <v>204.42105263157896</v>
      </c>
      <c r="J53" s="58"/>
      <c r="K53" s="58"/>
      <c r="L53" s="59"/>
      <c r="M53" s="2">
        <v>445</v>
      </c>
    </row>
    <row r="54" spans="2:13" ht="12.75">
      <c r="B54" s="67"/>
      <c r="H54" s="6">
        <v>0</v>
      </c>
      <c r="I54" s="25">
        <v>0</v>
      </c>
      <c r="M54" s="2">
        <v>445</v>
      </c>
    </row>
    <row r="55" spans="1:13" ht="12.75">
      <c r="A55" s="14"/>
      <c r="B55" s="68">
        <v>48200</v>
      </c>
      <c r="C55" s="54" t="s">
        <v>343</v>
      </c>
      <c r="D55" s="55" t="s">
        <v>344</v>
      </c>
      <c r="E55" s="54" t="s">
        <v>111</v>
      </c>
      <c r="F55" s="56" t="s">
        <v>345</v>
      </c>
      <c r="G55" s="296" t="s">
        <v>113</v>
      </c>
      <c r="H55" s="57"/>
      <c r="I55" s="58">
        <v>101.47368421052632</v>
      </c>
      <c r="J55" s="58"/>
      <c r="K55" s="58"/>
      <c r="L55" s="59"/>
      <c r="M55" s="2">
        <v>445</v>
      </c>
    </row>
    <row r="56" spans="2:13" ht="12.75">
      <c r="B56" s="67"/>
      <c r="H56" s="6">
        <v>0</v>
      </c>
      <c r="I56" s="25">
        <v>0</v>
      </c>
      <c r="M56" s="2">
        <v>445</v>
      </c>
    </row>
    <row r="57" spans="1:13" ht="12.75">
      <c r="A57" s="14"/>
      <c r="B57" s="68">
        <v>71400</v>
      </c>
      <c r="C57" s="54" t="s">
        <v>361</v>
      </c>
      <c r="D57" s="55" t="s">
        <v>362</v>
      </c>
      <c r="E57" s="54" t="s">
        <v>15</v>
      </c>
      <c r="F57" s="56" t="s">
        <v>16</v>
      </c>
      <c r="G57" s="299" t="s">
        <v>363</v>
      </c>
      <c r="H57" s="57"/>
      <c r="I57" s="58">
        <v>150.31578947368422</v>
      </c>
      <c r="J57" s="58"/>
      <c r="K57" s="58"/>
      <c r="L57" s="59"/>
      <c r="M57" s="2">
        <v>445</v>
      </c>
    </row>
    <row r="58" spans="2:13" ht="12.75">
      <c r="B58" s="67"/>
      <c r="H58" s="6">
        <v>0</v>
      </c>
      <c r="I58" s="25">
        <v>0</v>
      </c>
      <c r="M58" s="2">
        <v>445</v>
      </c>
    </row>
    <row r="59" spans="1:13" ht="12.75">
      <c r="A59" s="14"/>
      <c r="B59" s="68">
        <v>152500</v>
      </c>
      <c r="C59" s="54" t="s">
        <v>379</v>
      </c>
      <c r="D59" s="55" t="s">
        <v>380</v>
      </c>
      <c r="E59" s="54" t="s">
        <v>15</v>
      </c>
      <c r="F59" s="56" t="s">
        <v>16</v>
      </c>
      <c r="G59" s="296" t="s">
        <v>381</v>
      </c>
      <c r="H59" s="57"/>
      <c r="I59" s="58">
        <v>321.05263157894734</v>
      </c>
      <c r="J59" s="58"/>
      <c r="K59" s="58"/>
      <c r="L59" s="59"/>
      <c r="M59" s="2">
        <v>445</v>
      </c>
    </row>
    <row r="60" spans="2:13" ht="12.75">
      <c r="B60" s="67"/>
      <c r="H60" s="6">
        <v>0</v>
      </c>
      <c r="I60" s="25">
        <v>0</v>
      </c>
      <c r="M60" s="2">
        <v>445</v>
      </c>
    </row>
    <row r="61" spans="1:13" ht="12.75">
      <c r="A61" s="14"/>
      <c r="B61" s="68">
        <v>98200</v>
      </c>
      <c r="C61" s="54" t="s">
        <v>399</v>
      </c>
      <c r="D61" s="55" t="s">
        <v>400</v>
      </c>
      <c r="E61" s="54" t="s">
        <v>401</v>
      </c>
      <c r="F61" s="56" t="s">
        <v>402</v>
      </c>
      <c r="G61" s="299" t="s">
        <v>403</v>
      </c>
      <c r="H61" s="57"/>
      <c r="I61" s="58">
        <v>206.73684210526315</v>
      </c>
      <c r="J61" s="58"/>
      <c r="K61" s="58"/>
      <c r="L61" s="59"/>
      <c r="M61" s="2">
        <v>445</v>
      </c>
    </row>
    <row r="62" spans="2:13" ht="12.75">
      <c r="B62" s="67"/>
      <c r="H62" s="6">
        <v>0</v>
      </c>
      <c r="I62" s="25">
        <v>0</v>
      </c>
      <c r="M62" s="2">
        <v>445</v>
      </c>
    </row>
    <row r="63" spans="1:13" ht="12.75">
      <c r="A63" s="14"/>
      <c r="B63" s="68">
        <v>53000</v>
      </c>
      <c r="C63" s="54" t="s">
        <v>414</v>
      </c>
      <c r="D63" s="55" t="s">
        <v>415</v>
      </c>
      <c r="E63" s="54" t="s">
        <v>188</v>
      </c>
      <c r="F63" s="56" t="s">
        <v>416</v>
      </c>
      <c r="G63" s="296" t="s">
        <v>284</v>
      </c>
      <c r="H63" s="57"/>
      <c r="I63" s="58">
        <v>111.57894736842105</v>
      </c>
      <c r="J63" s="58"/>
      <c r="K63" s="58"/>
      <c r="L63" s="59"/>
      <c r="M63" s="2">
        <v>445</v>
      </c>
    </row>
    <row r="64" spans="2:13" ht="12.75">
      <c r="B64" s="67"/>
      <c r="H64" s="6">
        <v>0</v>
      </c>
      <c r="I64" s="25">
        <v>0</v>
      </c>
      <c r="M64" s="2">
        <v>445</v>
      </c>
    </row>
    <row r="65" spans="1:13" ht="12.75">
      <c r="A65" s="14"/>
      <c r="B65" s="68">
        <v>40700</v>
      </c>
      <c r="C65" s="54" t="s">
        <v>427</v>
      </c>
      <c r="D65" s="55" t="s">
        <v>428</v>
      </c>
      <c r="E65" s="54" t="s">
        <v>64</v>
      </c>
      <c r="F65" s="56" t="s">
        <v>429</v>
      </c>
      <c r="G65" s="296" t="s">
        <v>363</v>
      </c>
      <c r="H65" s="57"/>
      <c r="I65" s="58">
        <v>85.6842105263158</v>
      </c>
      <c r="J65" s="58"/>
      <c r="K65" s="58"/>
      <c r="L65" s="59"/>
      <c r="M65" s="2">
        <v>445</v>
      </c>
    </row>
    <row r="66" spans="2:13" ht="12.75">
      <c r="B66" s="67"/>
      <c r="H66" s="6">
        <v>0</v>
      </c>
      <c r="I66" s="25">
        <v>0</v>
      </c>
      <c r="M66" s="2">
        <v>445</v>
      </c>
    </row>
    <row r="67" spans="1:13" s="59" customFormat="1" ht="12.75">
      <c r="A67" s="14"/>
      <c r="B67" s="68">
        <v>144500</v>
      </c>
      <c r="C67" s="54" t="s">
        <v>441</v>
      </c>
      <c r="D67" s="55" t="s">
        <v>442</v>
      </c>
      <c r="E67" s="54" t="s">
        <v>1392</v>
      </c>
      <c r="F67" s="56" t="s">
        <v>1393</v>
      </c>
      <c r="G67" s="299" t="s">
        <v>1394</v>
      </c>
      <c r="H67" s="57"/>
      <c r="I67" s="58">
        <v>304.2105263157895</v>
      </c>
      <c r="J67" s="58"/>
      <c r="K67" s="58"/>
      <c r="M67" s="2">
        <v>445</v>
      </c>
    </row>
    <row r="68" spans="1:13" s="18" customFormat="1" ht="12.75">
      <c r="A68" s="15"/>
      <c r="B68" s="66"/>
      <c r="C68" s="15"/>
      <c r="D68" s="15"/>
      <c r="E68" s="15"/>
      <c r="F68" s="32"/>
      <c r="G68" s="32"/>
      <c r="H68" s="31">
        <v>0</v>
      </c>
      <c r="I68" s="42">
        <v>0</v>
      </c>
      <c r="M68" s="2">
        <v>445</v>
      </c>
    </row>
    <row r="69" spans="1:13" s="18" customFormat="1" ht="12.75">
      <c r="A69" s="14"/>
      <c r="B69" s="68">
        <v>56900</v>
      </c>
      <c r="C69" s="54" t="s">
        <v>468</v>
      </c>
      <c r="D69" s="55" t="s">
        <v>469</v>
      </c>
      <c r="E69" s="54" t="s">
        <v>470</v>
      </c>
      <c r="F69" s="56" t="s">
        <v>471</v>
      </c>
      <c r="G69" s="296" t="s">
        <v>403</v>
      </c>
      <c r="H69" s="57"/>
      <c r="I69" s="58">
        <v>119.78947368421052</v>
      </c>
      <c r="J69" s="58"/>
      <c r="K69" s="58"/>
      <c r="L69" s="59"/>
      <c r="M69" s="2">
        <v>445</v>
      </c>
    </row>
    <row r="70" spans="1:13" s="59" customFormat="1" ht="12.75">
      <c r="A70" s="15"/>
      <c r="B70" s="66"/>
      <c r="C70" s="15"/>
      <c r="D70" s="15"/>
      <c r="E70" s="15"/>
      <c r="F70" s="32"/>
      <c r="G70" s="32"/>
      <c r="H70" s="31">
        <v>0</v>
      </c>
      <c r="I70" s="42">
        <v>0</v>
      </c>
      <c r="J70" s="18"/>
      <c r="K70" s="18"/>
      <c r="L70" s="18"/>
      <c r="M70" s="2">
        <v>445</v>
      </c>
    </row>
    <row r="71" spans="1:13" s="18" customFormat="1" ht="12.75">
      <c r="A71" s="14"/>
      <c r="B71" s="68">
        <v>72900</v>
      </c>
      <c r="C71" s="54" t="s">
        <v>488</v>
      </c>
      <c r="D71" s="55" t="s">
        <v>489</v>
      </c>
      <c r="E71" s="54" t="s">
        <v>188</v>
      </c>
      <c r="F71" s="56" t="s">
        <v>490</v>
      </c>
      <c r="G71" s="299" t="s">
        <v>232</v>
      </c>
      <c r="H71" s="57"/>
      <c r="I71" s="58">
        <v>153.47368421052633</v>
      </c>
      <c r="J71" s="58"/>
      <c r="K71" s="58"/>
      <c r="L71" s="59"/>
      <c r="M71" s="2">
        <v>445</v>
      </c>
    </row>
    <row r="72" spans="1:13" s="18" customFormat="1" ht="12.75">
      <c r="A72" s="15"/>
      <c r="B72" s="66"/>
      <c r="C72" s="15"/>
      <c r="D72" s="15"/>
      <c r="E72" s="15"/>
      <c r="F72" s="32"/>
      <c r="G72" s="32"/>
      <c r="H72" s="31">
        <v>0</v>
      </c>
      <c r="I72" s="42">
        <v>0</v>
      </c>
      <c r="M72" s="2">
        <v>445</v>
      </c>
    </row>
    <row r="73" spans="1:13" s="18" customFormat="1" ht="12.75">
      <c r="A73" s="14"/>
      <c r="B73" s="68">
        <v>128000</v>
      </c>
      <c r="C73" s="54" t="s">
        <v>514</v>
      </c>
      <c r="D73" s="55" t="s">
        <v>515</v>
      </c>
      <c r="E73" s="54" t="s">
        <v>15</v>
      </c>
      <c r="F73" s="56" t="s">
        <v>16</v>
      </c>
      <c r="G73" s="296" t="s">
        <v>113</v>
      </c>
      <c r="H73" s="57">
        <v>-128000</v>
      </c>
      <c r="I73" s="58">
        <v>269.4736842105263</v>
      </c>
      <c r="J73" s="58"/>
      <c r="K73" s="58"/>
      <c r="L73" s="59"/>
      <c r="M73" s="2">
        <v>445</v>
      </c>
    </row>
    <row r="74" spans="1:13" s="18" customFormat="1" ht="12.75">
      <c r="A74" s="15"/>
      <c r="B74" s="66"/>
      <c r="C74" s="15"/>
      <c r="D74" s="15"/>
      <c r="E74" s="15"/>
      <c r="F74" s="32"/>
      <c r="G74" s="32"/>
      <c r="H74" s="31">
        <v>0</v>
      </c>
      <c r="I74" s="42">
        <v>0</v>
      </c>
      <c r="M74" s="2">
        <v>445</v>
      </c>
    </row>
    <row r="75" spans="1:13" ht="12.75">
      <c r="A75" s="14"/>
      <c r="B75" s="68">
        <v>36000</v>
      </c>
      <c r="C75" s="14"/>
      <c r="D75" s="14"/>
      <c r="E75" s="14" t="s">
        <v>228</v>
      </c>
      <c r="F75" s="21"/>
      <c r="G75" s="21"/>
      <c r="H75" s="57">
        <v>0</v>
      </c>
      <c r="I75" s="58">
        <v>75.78947368421052</v>
      </c>
      <c r="J75" s="59"/>
      <c r="K75" s="59"/>
      <c r="L75" s="59"/>
      <c r="M75" s="2">
        <v>445</v>
      </c>
    </row>
    <row r="76" spans="1:13" ht="12.75">
      <c r="A76" s="15"/>
      <c r="B76" s="66"/>
      <c r="C76" s="15"/>
      <c r="D76" s="15"/>
      <c r="E76" s="15"/>
      <c r="F76" s="32"/>
      <c r="G76" s="32"/>
      <c r="H76" s="31">
        <v>0</v>
      </c>
      <c r="I76" s="42">
        <v>0</v>
      </c>
      <c r="J76" s="18"/>
      <c r="K76" s="18"/>
      <c r="L76" s="18"/>
      <c r="M76" s="2">
        <v>445</v>
      </c>
    </row>
    <row r="77" spans="1:13" s="18" customFormat="1" ht="12.75">
      <c r="A77" s="14"/>
      <c r="B77" s="68">
        <v>676000</v>
      </c>
      <c r="C77" s="14" t="s">
        <v>544</v>
      </c>
      <c r="D77" s="14"/>
      <c r="E77" s="14"/>
      <c r="F77" s="69"/>
      <c r="G77" s="21"/>
      <c r="H77" s="57">
        <v>0</v>
      </c>
      <c r="I77" s="58">
        <v>1423.157894736842</v>
      </c>
      <c r="J77" s="59"/>
      <c r="K77" s="59"/>
      <c r="L77" s="59"/>
      <c r="M77" s="2">
        <v>445</v>
      </c>
    </row>
    <row r="78" spans="1:13" ht="12.75">
      <c r="A78" s="15"/>
      <c r="B78" s="31"/>
      <c r="C78" s="15"/>
      <c r="D78" s="15"/>
      <c r="E78" s="15"/>
      <c r="F78" s="32"/>
      <c r="G78" s="32"/>
      <c r="H78" s="31">
        <v>0</v>
      </c>
      <c r="I78" s="42">
        <v>0</v>
      </c>
      <c r="J78" s="18"/>
      <c r="K78" s="18"/>
      <c r="L78" s="18"/>
      <c r="M78" s="2">
        <v>445</v>
      </c>
    </row>
    <row r="79" spans="1:13" ht="12.75">
      <c r="A79" s="15"/>
      <c r="B79" s="31"/>
      <c r="C79" s="15"/>
      <c r="D79" s="15"/>
      <c r="E79" s="15"/>
      <c r="F79" s="32"/>
      <c r="G79" s="32"/>
      <c r="H79" s="31">
        <v>0</v>
      </c>
      <c r="I79" s="42">
        <v>0</v>
      </c>
      <c r="J79" s="18"/>
      <c r="K79" s="18"/>
      <c r="L79" s="18"/>
      <c r="M79" s="2">
        <v>445</v>
      </c>
    </row>
    <row r="80" spans="1:13" s="18" customFormat="1" ht="12.75">
      <c r="A80" s="15"/>
      <c r="B80" s="31"/>
      <c r="C80" s="15"/>
      <c r="D80" s="15"/>
      <c r="E80" s="15"/>
      <c r="F80" s="32"/>
      <c r="G80" s="32"/>
      <c r="H80" s="31">
        <v>0</v>
      </c>
      <c r="I80" s="42">
        <v>0</v>
      </c>
      <c r="M80" s="2">
        <v>445</v>
      </c>
    </row>
    <row r="81" spans="1:13" s="59" customFormat="1" ht="12.75">
      <c r="A81" s="15"/>
      <c r="B81" s="31"/>
      <c r="C81" s="15"/>
      <c r="D81" s="15"/>
      <c r="E81" s="15"/>
      <c r="F81" s="32"/>
      <c r="G81" s="32"/>
      <c r="H81" s="31">
        <v>0</v>
      </c>
      <c r="I81" s="42">
        <v>0</v>
      </c>
      <c r="J81" s="18"/>
      <c r="K81" s="18"/>
      <c r="L81" s="18"/>
      <c r="M81" s="2">
        <v>445</v>
      </c>
    </row>
    <row r="82" spans="1:13" s="18" customFormat="1" ht="13.5" thickBot="1">
      <c r="A82" s="45"/>
      <c r="B82" s="46">
        <v>730900</v>
      </c>
      <c r="C82" s="45"/>
      <c r="D82" s="47" t="s">
        <v>545</v>
      </c>
      <c r="E82" s="48"/>
      <c r="F82" s="70"/>
      <c r="G82" s="49"/>
      <c r="H82" s="10">
        <v>-730900</v>
      </c>
      <c r="I82" s="71">
        <v>1538.7368421052631</v>
      </c>
      <c r="J82" s="52"/>
      <c r="K82" s="52"/>
      <c r="L82" s="52"/>
      <c r="M82" s="2">
        <v>445</v>
      </c>
    </row>
    <row r="83" spans="1:13" s="18" customFormat="1" ht="12.75">
      <c r="A83" s="15"/>
      <c r="B83" s="31"/>
      <c r="C83" s="15"/>
      <c r="D83" s="15"/>
      <c r="E83" s="15"/>
      <c r="F83" s="32"/>
      <c r="G83" s="32"/>
      <c r="H83" s="31">
        <v>0</v>
      </c>
      <c r="I83" s="42">
        <v>0</v>
      </c>
      <c r="M83" s="2">
        <v>445</v>
      </c>
    </row>
    <row r="84" spans="1:13" s="18" customFormat="1" ht="12.75">
      <c r="A84" s="15"/>
      <c r="B84" s="31"/>
      <c r="C84" s="15"/>
      <c r="D84" s="15"/>
      <c r="E84" s="15"/>
      <c r="F84" s="32"/>
      <c r="G84" s="32"/>
      <c r="H84" s="31">
        <v>0</v>
      </c>
      <c r="I84" s="42">
        <v>0</v>
      </c>
      <c r="M84" s="2">
        <v>445</v>
      </c>
    </row>
    <row r="85" spans="1:13" s="18" customFormat="1" ht="12.75">
      <c r="A85" s="14"/>
      <c r="B85" s="53">
        <v>178400</v>
      </c>
      <c r="C85" s="54" t="s">
        <v>215</v>
      </c>
      <c r="D85" s="55" t="s">
        <v>489</v>
      </c>
      <c r="E85" s="54" t="s">
        <v>48</v>
      </c>
      <c r="F85" s="56" t="s">
        <v>49</v>
      </c>
      <c r="G85" s="299" t="s">
        <v>1492</v>
      </c>
      <c r="H85" s="57"/>
      <c r="I85" s="58">
        <v>375.57894736842104</v>
      </c>
      <c r="J85" s="58"/>
      <c r="K85" s="58"/>
      <c r="L85" s="59"/>
      <c r="M85" s="2">
        <v>445</v>
      </c>
    </row>
    <row r="86" spans="1:13" s="18" customFormat="1" ht="12.75">
      <c r="A86" s="15"/>
      <c r="B86" s="31"/>
      <c r="C86" s="15"/>
      <c r="D86" s="15"/>
      <c r="E86" s="15"/>
      <c r="F86" s="32"/>
      <c r="G86" s="32"/>
      <c r="H86" s="31">
        <v>0</v>
      </c>
      <c r="I86" s="42">
        <v>0</v>
      </c>
      <c r="M86" s="2">
        <v>445</v>
      </c>
    </row>
    <row r="87" spans="1:13" s="18" customFormat="1" ht="12.75">
      <c r="A87" s="14"/>
      <c r="B87" s="53">
        <v>230000</v>
      </c>
      <c r="C87" s="54" t="s">
        <v>248</v>
      </c>
      <c r="D87" s="55" t="s">
        <v>564</v>
      </c>
      <c r="E87" s="54" t="s">
        <v>15</v>
      </c>
      <c r="F87" s="56" t="s">
        <v>250</v>
      </c>
      <c r="G87" s="296" t="s">
        <v>113</v>
      </c>
      <c r="H87" s="57"/>
      <c r="I87" s="58">
        <v>484.2105263157895</v>
      </c>
      <c r="J87" s="58"/>
      <c r="K87" s="58"/>
      <c r="L87" s="59"/>
      <c r="M87" s="2">
        <v>445</v>
      </c>
    </row>
    <row r="88" spans="1:13" s="59" customFormat="1" ht="12.75">
      <c r="A88" s="15"/>
      <c r="B88" s="34"/>
      <c r="C88" s="15"/>
      <c r="D88" s="15"/>
      <c r="E88" s="15"/>
      <c r="F88" s="32"/>
      <c r="G88" s="32"/>
      <c r="H88" s="31">
        <v>0</v>
      </c>
      <c r="I88" s="42">
        <v>0</v>
      </c>
      <c r="J88" s="18"/>
      <c r="K88" s="18"/>
      <c r="L88" s="18"/>
      <c r="M88" s="2">
        <v>445</v>
      </c>
    </row>
    <row r="89" spans="1:13" s="18" customFormat="1" ht="12.75">
      <c r="A89" s="14"/>
      <c r="B89" s="53">
        <v>130000</v>
      </c>
      <c r="C89" s="54" t="s">
        <v>361</v>
      </c>
      <c r="D89" s="55" t="s">
        <v>582</v>
      </c>
      <c r="E89" s="54" t="s">
        <v>15</v>
      </c>
      <c r="F89" s="56" t="s">
        <v>16</v>
      </c>
      <c r="G89" s="299" t="s">
        <v>363</v>
      </c>
      <c r="H89" s="57"/>
      <c r="I89" s="58">
        <v>273.6842105263158</v>
      </c>
      <c r="J89" s="58"/>
      <c r="K89" s="58"/>
      <c r="L89" s="59"/>
      <c r="M89" s="2">
        <v>445</v>
      </c>
    </row>
    <row r="90" spans="1:13" s="18" customFormat="1" ht="12.75">
      <c r="A90" s="15"/>
      <c r="B90" s="34"/>
      <c r="C90" s="15"/>
      <c r="D90" s="15"/>
      <c r="E90" s="15"/>
      <c r="F90" s="32"/>
      <c r="G90" s="32"/>
      <c r="H90" s="31">
        <v>0</v>
      </c>
      <c r="I90" s="42">
        <v>0</v>
      </c>
      <c r="M90" s="2">
        <v>445</v>
      </c>
    </row>
    <row r="91" spans="1:13" s="18" customFormat="1" ht="12.75">
      <c r="A91" s="14"/>
      <c r="B91" s="53">
        <v>158000</v>
      </c>
      <c r="C91" s="54" t="s">
        <v>379</v>
      </c>
      <c r="D91" s="55" t="s">
        <v>590</v>
      </c>
      <c r="E91" s="54" t="s">
        <v>15</v>
      </c>
      <c r="F91" s="56" t="s">
        <v>16</v>
      </c>
      <c r="G91" s="299" t="s">
        <v>1493</v>
      </c>
      <c r="H91" s="57"/>
      <c r="I91" s="58">
        <v>332.63157894736844</v>
      </c>
      <c r="J91" s="58"/>
      <c r="K91" s="58"/>
      <c r="L91" s="59"/>
      <c r="M91" s="2">
        <v>445</v>
      </c>
    </row>
    <row r="92" spans="1:13" s="59" customFormat="1" ht="12.75">
      <c r="A92" s="15"/>
      <c r="B92" s="34"/>
      <c r="C92" s="15"/>
      <c r="D92" s="15"/>
      <c r="E92" s="15"/>
      <c r="F92" s="32"/>
      <c r="G92" s="32"/>
      <c r="H92" s="31">
        <v>0</v>
      </c>
      <c r="I92" s="42">
        <v>0</v>
      </c>
      <c r="J92" s="18"/>
      <c r="K92" s="18"/>
      <c r="L92" s="18"/>
      <c r="M92" s="2">
        <v>445</v>
      </c>
    </row>
    <row r="93" spans="1:14" ht="12.75">
      <c r="A93" s="14"/>
      <c r="B93" s="286">
        <v>12500</v>
      </c>
      <c r="C93" s="14" t="s">
        <v>1494</v>
      </c>
      <c r="D93" s="14"/>
      <c r="E93" s="14"/>
      <c r="F93" s="21"/>
      <c r="G93" s="21"/>
      <c r="H93" s="57">
        <v>0</v>
      </c>
      <c r="I93" s="58">
        <v>20</v>
      </c>
      <c r="J93" s="59"/>
      <c r="K93" s="59"/>
      <c r="L93" s="59"/>
      <c r="M93" s="2">
        <v>445</v>
      </c>
      <c r="N93" s="41"/>
    </row>
    <row r="94" spans="1:14" ht="12.75">
      <c r="A94" s="15"/>
      <c r="B94" s="31"/>
      <c r="C94" s="15"/>
      <c r="D94" s="15"/>
      <c r="E94" s="15"/>
      <c r="F94" s="32"/>
      <c r="G94" s="32"/>
      <c r="H94" s="31">
        <v>0</v>
      </c>
      <c r="I94" s="42">
        <v>21</v>
      </c>
      <c r="J94" s="18"/>
      <c r="K94" s="18"/>
      <c r="L94" s="18"/>
      <c r="M94" s="2">
        <v>445</v>
      </c>
      <c r="N94" s="41"/>
    </row>
    <row r="95" spans="1:13" s="18" customFormat="1" ht="12.75">
      <c r="A95" s="14"/>
      <c r="B95" s="60">
        <v>180000</v>
      </c>
      <c r="C95" s="14" t="s">
        <v>603</v>
      </c>
      <c r="D95" s="14"/>
      <c r="E95" s="14"/>
      <c r="F95" s="21"/>
      <c r="G95" s="21"/>
      <c r="H95" s="57">
        <v>0</v>
      </c>
      <c r="I95" s="58">
        <v>378.94736842105266</v>
      </c>
      <c r="J95" s="59"/>
      <c r="K95" s="59"/>
      <c r="L95" s="59"/>
      <c r="M95" s="2">
        <v>445</v>
      </c>
    </row>
    <row r="96" spans="1:13" s="18" customFormat="1" ht="12.75">
      <c r="A96" s="15"/>
      <c r="B96" s="31"/>
      <c r="C96" s="15"/>
      <c r="D96" s="15"/>
      <c r="E96" s="15"/>
      <c r="F96" s="32"/>
      <c r="G96" s="32"/>
      <c r="H96" s="31">
        <v>0</v>
      </c>
      <c r="I96" s="42">
        <v>0</v>
      </c>
      <c r="M96" s="2">
        <v>445</v>
      </c>
    </row>
    <row r="97" spans="1:13" s="18" customFormat="1" ht="12.75">
      <c r="A97" s="15"/>
      <c r="B97" s="31"/>
      <c r="C97" s="15"/>
      <c r="D97" s="15"/>
      <c r="E97" s="15"/>
      <c r="F97" s="32"/>
      <c r="G97" s="32"/>
      <c r="H97" s="31">
        <v>0</v>
      </c>
      <c r="I97" s="42">
        <v>0</v>
      </c>
      <c r="M97" s="2">
        <v>445</v>
      </c>
    </row>
    <row r="98" spans="1:13" s="18" customFormat="1" ht="12.75">
      <c r="A98" s="15"/>
      <c r="B98" s="31"/>
      <c r="C98" s="15"/>
      <c r="D98" s="15"/>
      <c r="E98" s="15"/>
      <c r="F98" s="32"/>
      <c r="G98" s="32"/>
      <c r="H98" s="31">
        <v>0</v>
      </c>
      <c r="I98" s="42">
        <v>0</v>
      </c>
      <c r="M98" s="2">
        <v>445</v>
      </c>
    </row>
    <row r="99" spans="1:13" ht="12.75">
      <c r="A99" s="15"/>
      <c r="B99" s="31"/>
      <c r="C99" s="15"/>
      <c r="D99" s="15"/>
      <c r="E99" s="15"/>
      <c r="F99" s="32"/>
      <c r="G99" s="32"/>
      <c r="H99" s="31">
        <v>0</v>
      </c>
      <c r="I99" s="42">
        <v>0</v>
      </c>
      <c r="J99" s="18"/>
      <c r="K99" s="18"/>
      <c r="L99" s="18"/>
      <c r="M99" s="2">
        <v>445</v>
      </c>
    </row>
    <row r="100" spans="1:13" s="18" customFormat="1" ht="13.5" thickBot="1">
      <c r="A100" s="45"/>
      <c r="B100" s="74">
        <v>2633900</v>
      </c>
      <c r="C100" s="48"/>
      <c r="D100" s="47" t="s">
        <v>604</v>
      </c>
      <c r="E100" s="45"/>
      <c r="F100" s="75"/>
      <c r="G100" s="49"/>
      <c r="H100" s="76">
        <v>-2633900</v>
      </c>
      <c r="I100" s="77">
        <v>5545.0526315789475</v>
      </c>
      <c r="J100" s="52"/>
      <c r="K100" s="52"/>
      <c r="L100" s="52"/>
      <c r="M100" s="2">
        <v>445</v>
      </c>
    </row>
    <row r="101" spans="1:13" s="18" customFormat="1" ht="12.75">
      <c r="A101" s="15"/>
      <c r="B101" s="31"/>
      <c r="C101" s="15"/>
      <c r="D101" s="15"/>
      <c r="E101" s="15"/>
      <c r="F101" s="32"/>
      <c r="G101" s="32"/>
      <c r="H101" s="31">
        <v>0</v>
      </c>
      <c r="I101" s="42">
        <v>0</v>
      </c>
      <c r="M101" s="2">
        <v>445</v>
      </c>
    </row>
    <row r="102" spans="1:13" s="18" customFormat="1" ht="12.75">
      <c r="A102" s="15"/>
      <c r="B102" s="31"/>
      <c r="C102" s="15"/>
      <c r="D102" s="15"/>
      <c r="E102" s="15"/>
      <c r="F102" s="32"/>
      <c r="G102" s="32"/>
      <c r="H102" s="31">
        <v>0</v>
      </c>
      <c r="I102" s="42">
        <v>0</v>
      </c>
      <c r="M102" s="2">
        <v>445</v>
      </c>
    </row>
    <row r="103" spans="1:13" ht="12.75" hidden="1">
      <c r="A103" s="14"/>
      <c r="B103" s="117">
        <v>496500</v>
      </c>
      <c r="C103" s="14" t="s">
        <v>0</v>
      </c>
      <c r="D103" s="14"/>
      <c r="E103" s="14"/>
      <c r="F103" s="21"/>
      <c r="G103" s="21"/>
      <c r="H103" s="57">
        <v>0</v>
      </c>
      <c r="I103" s="58">
        <v>1045.2631578947369</v>
      </c>
      <c r="J103" s="59"/>
      <c r="K103" s="59"/>
      <c r="L103" s="59"/>
      <c r="M103" s="2">
        <v>445</v>
      </c>
    </row>
    <row r="104" spans="1:13" s="59" customFormat="1" ht="12.75">
      <c r="A104" s="14"/>
      <c r="B104" s="117">
        <v>496500</v>
      </c>
      <c r="C104" s="14" t="s">
        <v>0</v>
      </c>
      <c r="D104" s="14"/>
      <c r="E104" s="14"/>
      <c r="F104" s="21"/>
      <c r="G104" s="21"/>
      <c r="H104" s="57">
        <v>0</v>
      </c>
      <c r="I104" s="58">
        <v>1045.2631578947369</v>
      </c>
      <c r="M104" s="2">
        <v>445</v>
      </c>
    </row>
    <row r="105" spans="2:13" ht="12.75">
      <c r="B105" s="119"/>
      <c r="D105" s="15"/>
      <c r="G105" s="33"/>
      <c r="H105" s="31">
        <v>0</v>
      </c>
      <c r="I105" s="25">
        <v>0</v>
      </c>
      <c r="M105" s="2">
        <v>445</v>
      </c>
    </row>
    <row r="106" spans="1:13" ht="12.75">
      <c r="A106" s="78"/>
      <c r="B106" s="317">
        <v>1300</v>
      </c>
      <c r="C106" s="78" t="s">
        <v>1</v>
      </c>
      <c r="D106" s="78"/>
      <c r="E106" s="78"/>
      <c r="F106" s="80"/>
      <c r="G106" s="80"/>
      <c r="H106" s="79">
        <v>0</v>
      </c>
      <c r="I106" s="81">
        <v>2.736842105263158</v>
      </c>
      <c r="J106" s="82"/>
      <c r="K106" s="82"/>
      <c r="L106" s="82"/>
      <c r="M106" s="2">
        <v>445</v>
      </c>
    </row>
    <row r="107" spans="2:13" ht="12.75">
      <c r="B107" s="119"/>
      <c r="D107" s="15"/>
      <c r="G107" s="33"/>
      <c r="H107" s="31">
        <v>0</v>
      </c>
      <c r="I107" s="25">
        <v>0</v>
      </c>
      <c r="M107" s="2">
        <v>445</v>
      </c>
    </row>
    <row r="108" spans="1:20" ht="12.75">
      <c r="A108" s="78"/>
      <c r="B108" s="317">
        <v>188800</v>
      </c>
      <c r="C108" s="78" t="s">
        <v>34</v>
      </c>
      <c r="D108" s="78"/>
      <c r="E108" s="78"/>
      <c r="F108" s="80"/>
      <c r="G108" s="80"/>
      <c r="H108" s="79">
        <v>0</v>
      </c>
      <c r="I108" s="81">
        <v>397.4736842105263</v>
      </c>
      <c r="J108" s="82"/>
      <c r="K108" s="82"/>
      <c r="L108" s="82"/>
      <c r="M108" s="2">
        <v>445</v>
      </c>
      <c r="N108" s="18"/>
      <c r="O108" s="18"/>
      <c r="P108" s="18"/>
      <c r="Q108" s="18"/>
      <c r="R108" s="18"/>
      <c r="S108" s="18"/>
      <c r="T108" s="6"/>
    </row>
    <row r="109" spans="2:19" ht="12.75">
      <c r="B109" s="119"/>
      <c r="C109" s="15"/>
      <c r="D109" s="15"/>
      <c r="E109" s="15"/>
      <c r="F109" s="32"/>
      <c r="G109" s="32"/>
      <c r="H109" s="31">
        <v>0</v>
      </c>
      <c r="I109" s="42">
        <v>0</v>
      </c>
      <c r="J109" s="18"/>
      <c r="K109" s="18"/>
      <c r="L109" s="18"/>
      <c r="M109" s="2">
        <v>445</v>
      </c>
      <c r="N109" s="18"/>
      <c r="O109" s="18"/>
      <c r="P109" s="18"/>
      <c r="Q109" s="18"/>
      <c r="R109" s="18"/>
      <c r="S109" s="18"/>
    </row>
    <row r="110" spans="1:19" ht="12.75">
      <c r="A110" s="78"/>
      <c r="B110" s="317">
        <v>175500</v>
      </c>
      <c r="C110" s="78"/>
      <c r="D110" s="78"/>
      <c r="E110" s="78" t="s">
        <v>56</v>
      </c>
      <c r="F110" s="80"/>
      <c r="G110" s="80"/>
      <c r="H110" s="79">
        <v>0</v>
      </c>
      <c r="I110" s="81">
        <v>369.4736842105263</v>
      </c>
      <c r="J110" s="82"/>
      <c r="K110" s="82"/>
      <c r="L110" s="82"/>
      <c r="M110" s="2">
        <v>445</v>
      </c>
      <c r="N110" s="18"/>
      <c r="O110" s="18"/>
      <c r="P110" s="18"/>
      <c r="Q110" s="18"/>
      <c r="R110" s="18"/>
      <c r="S110" s="18"/>
    </row>
    <row r="111" spans="2:19" ht="12.75">
      <c r="B111" s="119"/>
      <c r="C111" s="15"/>
      <c r="D111" s="15"/>
      <c r="E111" s="15"/>
      <c r="F111" s="32"/>
      <c r="G111" s="32"/>
      <c r="H111" s="31">
        <v>0</v>
      </c>
      <c r="I111" s="42">
        <v>0</v>
      </c>
      <c r="J111" s="18"/>
      <c r="K111" s="18"/>
      <c r="L111" s="18"/>
      <c r="M111" s="2">
        <v>445</v>
      </c>
      <c r="N111" s="18"/>
      <c r="O111" s="18"/>
      <c r="P111" s="18"/>
      <c r="Q111" s="18"/>
      <c r="R111" s="18"/>
      <c r="S111" s="18"/>
    </row>
    <row r="112" spans="1:19" ht="12.75">
      <c r="A112" s="14"/>
      <c r="B112" s="117">
        <v>150000</v>
      </c>
      <c r="C112" s="14" t="s">
        <v>38</v>
      </c>
      <c r="D112" s="14"/>
      <c r="E112" s="14"/>
      <c r="F112" s="21"/>
      <c r="G112" s="21"/>
      <c r="H112" s="57"/>
      <c r="I112" s="58"/>
      <c r="J112" s="59"/>
      <c r="K112" s="59"/>
      <c r="L112" s="59"/>
      <c r="M112" s="2">
        <v>445</v>
      </c>
      <c r="N112" s="18"/>
      <c r="O112" s="18"/>
      <c r="P112" s="18"/>
      <c r="Q112" s="18"/>
      <c r="R112" s="18"/>
      <c r="S112" s="18"/>
    </row>
    <row r="113" spans="2:19" ht="12.75">
      <c r="B113" s="116"/>
      <c r="H113" s="31"/>
      <c r="I113" s="42"/>
      <c r="J113" s="18"/>
      <c r="K113" s="18"/>
      <c r="L113" s="18"/>
      <c r="M113" s="2">
        <v>445</v>
      </c>
      <c r="N113" s="18"/>
      <c r="O113" s="18"/>
      <c r="P113" s="18"/>
      <c r="Q113" s="18"/>
      <c r="R113" s="18"/>
      <c r="S113" s="18"/>
    </row>
    <row r="114" spans="1:13" s="18" customFormat="1" ht="12.75">
      <c r="A114" s="14"/>
      <c r="B114" s="117">
        <v>105200</v>
      </c>
      <c r="C114" s="14" t="s">
        <v>40</v>
      </c>
      <c r="D114" s="14"/>
      <c r="E114" s="14"/>
      <c r="F114" s="21"/>
      <c r="G114" s="21"/>
      <c r="H114" s="57">
        <v>0</v>
      </c>
      <c r="I114" s="58">
        <v>221.47368421052633</v>
      </c>
      <c r="J114" s="59"/>
      <c r="K114" s="59"/>
      <c r="L114" s="59"/>
      <c r="M114" s="2">
        <v>445</v>
      </c>
    </row>
    <row r="115" spans="1:19" ht="12.75">
      <c r="A115" s="15"/>
      <c r="B115" s="119"/>
      <c r="C115" s="15"/>
      <c r="D115" s="15"/>
      <c r="E115" s="15"/>
      <c r="F115" s="32"/>
      <c r="G115" s="32"/>
      <c r="H115" s="31"/>
      <c r="I115" s="42"/>
      <c r="J115" s="18"/>
      <c r="K115" s="18"/>
      <c r="L115" s="18"/>
      <c r="M115" s="2">
        <v>445</v>
      </c>
      <c r="N115" s="18"/>
      <c r="O115" s="18"/>
      <c r="P115" s="18"/>
      <c r="Q115" s="18"/>
      <c r="R115" s="18"/>
      <c r="S115" s="18"/>
    </row>
    <row r="116" spans="1:13" ht="12.75">
      <c r="A116" s="14"/>
      <c r="B116" s="117">
        <v>43100</v>
      </c>
      <c r="C116" s="14"/>
      <c r="D116" s="14"/>
      <c r="E116" s="14" t="s">
        <v>781</v>
      </c>
      <c r="F116" s="21"/>
      <c r="G116" s="21"/>
      <c r="H116" s="57">
        <v>0</v>
      </c>
      <c r="I116" s="58">
        <v>90.73684210526316</v>
      </c>
      <c r="J116" s="59"/>
      <c r="K116" s="59"/>
      <c r="L116" s="59"/>
      <c r="M116" s="2">
        <v>445</v>
      </c>
    </row>
    <row r="117" spans="2:13" ht="12.75">
      <c r="B117" s="62"/>
      <c r="H117" s="6">
        <v>0</v>
      </c>
      <c r="I117" s="25">
        <v>0</v>
      </c>
      <c r="M117" s="2">
        <v>445</v>
      </c>
    </row>
    <row r="118" spans="1:13" s="59" customFormat="1" ht="12.75">
      <c r="A118" s="14"/>
      <c r="B118" s="265">
        <v>785000</v>
      </c>
      <c r="C118" s="14" t="s">
        <v>1413</v>
      </c>
      <c r="D118" s="14"/>
      <c r="E118" s="14"/>
      <c r="F118" s="21"/>
      <c r="G118" s="21"/>
      <c r="H118" s="57">
        <v>0</v>
      </c>
      <c r="I118" s="58">
        <v>1652.6315789473683</v>
      </c>
      <c r="M118" s="2">
        <v>445</v>
      </c>
    </row>
    <row r="119" spans="2:13" ht="12.75">
      <c r="B119" s="62"/>
      <c r="H119" s="6">
        <v>0</v>
      </c>
      <c r="I119" s="25">
        <v>0</v>
      </c>
      <c r="M119" s="2">
        <v>445</v>
      </c>
    </row>
    <row r="120" spans="1:13" ht="12.75">
      <c r="A120" s="78"/>
      <c r="B120" s="314">
        <v>6500</v>
      </c>
      <c r="C120" s="89" t="s">
        <v>804</v>
      </c>
      <c r="D120" s="78"/>
      <c r="E120" s="78"/>
      <c r="F120" s="80"/>
      <c r="G120" s="90"/>
      <c r="H120" s="79">
        <v>0</v>
      </c>
      <c r="I120" s="81">
        <v>13.68421052631579</v>
      </c>
      <c r="J120" s="82"/>
      <c r="K120" s="91"/>
      <c r="L120" s="82"/>
      <c r="M120" s="2">
        <v>445</v>
      </c>
    </row>
    <row r="121" spans="2:13" ht="12.75">
      <c r="B121" s="62"/>
      <c r="H121" s="6">
        <v>0</v>
      </c>
      <c r="I121" s="25">
        <v>0</v>
      </c>
      <c r="M121" s="2">
        <v>445</v>
      </c>
    </row>
    <row r="122" spans="1:13" ht="12.75">
      <c r="A122" s="78"/>
      <c r="B122" s="316">
        <v>42000</v>
      </c>
      <c r="C122" s="89"/>
      <c r="D122" s="78"/>
      <c r="E122" s="14" t="s">
        <v>810</v>
      </c>
      <c r="F122" s="80"/>
      <c r="G122" s="90"/>
      <c r="H122" s="79">
        <v>0</v>
      </c>
      <c r="I122" s="81">
        <v>88.42105263157895</v>
      </c>
      <c r="J122" s="82"/>
      <c r="K122" s="91"/>
      <c r="L122" s="82"/>
      <c r="M122" s="2">
        <v>445</v>
      </c>
    </row>
    <row r="123" spans="2:13" ht="12.75">
      <c r="B123" s="62"/>
      <c r="H123" s="6">
        <v>0</v>
      </c>
      <c r="I123" s="25">
        <v>0</v>
      </c>
      <c r="M123" s="2">
        <v>445</v>
      </c>
    </row>
    <row r="124" spans="1:13" s="59" customFormat="1" ht="12.75">
      <c r="A124" s="14"/>
      <c r="B124" s="53">
        <v>640000</v>
      </c>
      <c r="C124" s="14" t="s">
        <v>544</v>
      </c>
      <c r="D124" s="14"/>
      <c r="E124" s="14"/>
      <c r="F124" s="21"/>
      <c r="G124" s="21"/>
      <c r="H124" s="57">
        <v>0</v>
      </c>
      <c r="I124" s="58">
        <v>1347.3684210526317</v>
      </c>
      <c r="M124" s="2">
        <v>445</v>
      </c>
    </row>
    <row r="125" spans="8:13" ht="12.75">
      <c r="H125" s="6">
        <v>0</v>
      </c>
      <c r="I125" s="25">
        <v>0</v>
      </c>
      <c r="M125" s="2">
        <v>445</v>
      </c>
    </row>
    <row r="126" spans="8:13" ht="12.75">
      <c r="H126" s="6">
        <v>0</v>
      </c>
      <c r="I126" s="25">
        <v>0</v>
      </c>
      <c r="M126" s="2">
        <v>445</v>
      </c>
    </row>
    <row r="127" spans="8:13" ht="12.75">
      <c r="H127" s="6">
        <v>0</v>
      </c>
      <c r="I127" s="25">
        <v>0</v>
      </c>
      <c r="M127" s="2">
        <v>445</v>
      </c>
    </row>
    <row r="128" spans="8:13" ht="12.75">
      <c r="H128" s="6">
        <v>0</v>
      </c>
      <c r="I128" s="25">
        <v>0</v>
      </c>
      <c r="M128" s="2">
        <v>445</v>
      </c>
    </row>
    <row r="129" spans="1:13" ht="13.5" thickBot="1">
      <c r="A129" s="45"/>
      <c r="B129" s="92">
        <v>2826975</v>
      </c>
      <c r="C129" s="48"/>
      <c r="D129" s="47" t="s">
        <v>816</v>
      </c>
      <c r="E129" s="45"/>
      <c r="F129" s="93"/>
      <c r="G129" s="49"/>
      <c r="H129" s="50">
        <v>-2826975</v>
      </c>
      <c r="I129" s="51">
        <v>5951.526315789473</v>
      </c>
      <c r="J129" s="52"/>
      <c r="K129" s="52"/>
      <c r="L129" s="52"/>
      <c r="M129" s="2">
        <v>445</v>
      </c>
    </row>
    <row r="130" spans="2:13" ht="12.75">
      <c r="B130" s="307"/>
      <c r="H130" s="6">
        <v>0</v>
      </c>
      <c r="I130" s="25">
        <v>0</v>
      </c>
      <c r="M130" s="2">
        <v>445</v>
      </c>
    </row>
    <row r="131" spans="2:13" ht="12.75">
      <c r="B131" s="307"/>
      <c r="H131" s="6">
        <v>0</v>
      </c>
      <c r="I131" s="25">
        <v>0</v>
      </c>
      <c r="M131" s="2">
        <v>445</v>
      </c>
    </row>
    <row r="132" spans="1:13" ht="12.75">
      <c r="A132" s="14"/>
      <c r="B132" s="205">
        <v>315000</v>
      </c>
      <c r="C132" s="14" t="s">
        <v>0</v>
      </c>
      <c r="D132" s="14"/>
      <c r="E132" s="14"/>
      <c r="F132" s="336"/>
      <c r="G132" s="21"/>
      <c r="H132" s="57">
        <v>0</v>
      </c>
      <c r="I132" s="58">
        <v>5</v>
      </c>
      <c r="J132" s="59"/>
      <c r="K132" s="59"/>
      <c r="L132" s="59"/>
      <c r="M132" s="2">
        <v>445</v>
      </c>
    </row>
    <row r="133" spans="2:13" ht="12.75">
      <c r="B133" s="307"/>
      <c r="H133" s="6">
        <v>0</v>
      </c>
      <c r="I133" s="25">
        <v>5</v>
      </c>
      <c r="M133" s="2">
        <v>445</v>
      </c>
    </row>
    <row r="134" spans="1:13" ht="12.75">
      <c r="A134" s="14"/>
      <c r="B134" s="205">
        <v>11300</v>
      </c>
      <c r="C134" s="14" t="s">
        <v>27</v>
      </c>
      <c r="D134" s="14" t="s">
        <v>1433</v>
      </c>
      <c r="E134" s="14"/>
      <c r="F134" s="21"/>
      <c r="G134" s="21"/>
      <c r="H134" s="57">
        <v>0</v>
      </c>
      <c r="I134" s="58">
        <v>23.789473684210527</v>
      </c>
      <c r="J134" s="59"/>
      <c r="K134" s="59"/>
      <c r="L134" s="59"/>
      <c r="M134" s="2">
        <v>445</v>
      </c>
    </row>
    <row r="135" spans="1:13" s="18" customFormat="1" ht="12.75">
      <c r="A135" s="1"/>
      <c r="B135" s="307"/>
      <c r="C135" s="15"/>
      <c r="D135" s="15"/>
      <c r="E135" s="1"/>
      <c r="F135" s="30"/>
      <c r="G135" s="30"/>
      <c r="H135" s="6">
        <v>0</v>
      </c>
      <c r="I135" s="25">
        <v>0</v>
      </c>
      <c r="J135"/>
      <c r="K135"/>
      <c r="L135"/>
      <c r="M135" s="2">
        <v>445</v>
      </c>
    </row>
    <row r="136" spans="1:13" ht="12.75">
      <c r="A136" s="14"/>
      <c r="B136" s="310">
        <v>358400</v>
      </c>
      <c r="C136" s="95" t="s">
        <v>962</v>
      </c>
      <c r="D136" s="14"/>
      <c r="E136" s="95"/>
      <c r="F136" s="21"/>
      <c r="G136" s="21"/>
      <c r="H136" s="57">
        <v>0</v>
      </c>
      <c r="I136" s="58">
        <v>754.5263157894736</v>
      </c>
      <c r="J136" s="95"/>
      <c r="K136" s="59"/>
      <c r="L136" s="95"/>
      <c r="M136" s="2">
        <v>445</v>
      </c>
    </row>
    <row r="137" spans="2:13" ht="12.75">
      <c r="B137" s="307"/>
      <c r="D137" s="15"/>
      <c r="H137" s="6">
        <v>0</v>
      </c>
      <c r="I137" s="25">
        <v>0</v>
      </c>
      <c r="M137" s="2">
        <v>445</v>
      </c>
    </row>
    <row r="138" spans="1:13" ht="12.75">
      <c r="A138" s="14"/>
      <c r="B138" s="205">
        <v>155625</v>
      </c>
      <c r="C138" s="14"/>
      <c r="D138" s="14"/>
      <c r="E138" s="14" t="s">
        <v>56</v>
      </c>
      <c r="F138" s="21"/>
      <c r="G138" s="21"/>
      <c r="H138" s="57">
        <v>0</v>
      </c>
      <c r="I138" s="58">
        <v>327.63157894736844</v>
      </c>
      <c r="J138" s="59"/>
      <c r="K138" s="59"/>
      <c r="L138" s="59"/>
      <c r="M138" s="2">
        <v>445</v>
      </c>
    </row>
    <row r="139" spans="2:13" ht="12.75">
      <c r="B139" s="307"/>
      <c r="H139" s="6">
        <v>0</v>
      </c>
      <c r="I139" s="25">
        <v>0</v>
      </c>
      <c r="M139" s="2">
        <v>445</v>
      </c>
    </row>
    <row r="140" spans="1:13" s="18" customFormat="1" ht="12.75">
      <c r="A140" s="14"/>
      <c r="B140" s="205">
        <v>137000</v>
      </c>
      <c r="C140" s="97" t="s">
        <v>38</v>
      </c>
      <c r="D140" s="14"/>
      <c r="E140" s="14"/>
      <c r="F140" s="21"/>
      <c r="G140" s="21"/>
      <c r="H140" s="57">
        <v>0</v>
      </c>
      <c r="I140" s="58">
        <v>6</v>
      </c>
      <c r="J140" s="59"/>
      <c r="K140" s="59" t="s">
        <v>919</v>
      </c>
      <c r="L140" s="59"/>
      <c r="M140" s="2">
        <v>445</v>
      </c>
    </row>
    <row r="141" spans="1:13" s="18" customFormat="1" ht="12.75">
      <c r="A141" s="15"/>
      <c r="B141" s="200"/>
      <c r="C141" s="126"/>
      <c r="D141" s="15"/>
      <c r="E141" s="15"/>
      <c r="F141" s="32"/>
      <c r="G141" s="32"/>
      <c r="H141" s="31"/>
      <c r="I141" s="42"/>
      <c r="M141" s="2">
        <v>445</v>
      </c>
    </row>
    <row r="142" spans="1:13" ht="12.75">
      <c r="A142" s="14"/>
      <c r="B142" s="205">
        <v>94500</v>
      </c>
      <c r="C142" s="14" t="s">
        <v>40</v>
      </c>
      <c r="D142" s="14"/>
      <c r="E142" s="14"/>
      <c r="F142" s="21"/>
      <c r="G142" s="21"/>
      <c r="H142" s="57">
        <v>0</v>
      </c>
      <c r="I142" s="58">
        <v>198.94736842105263</v>
      </c>
      <c r="J142" s="59"/>
      <c r="K142" s="59"/>
      <c r="L142" s="59"/>
      <c r="M142" s="2">
        <v>445</v>
      </c>
    </row>
    <row r="143" spans="2:13" ht="12.75">
      <c r="B143" s="307"/>
      <c r="H143" s="6">
        <v>0</v>
      </c>
      <c r="I143" s="25">
        <v>0</v>
      </c>
      <c r="M143" s="2">
        <v>445</v>
      </c>
    </row>
    <row r="144" spans="1:13" s="59" customFormat="1" ht="12.75">
      <c r="A144" s="1"/>
      <c r="B144" s="307"/>
      <c r="C144" s="1"/>
      <c r="D144" s="98"/>
      <c r="E144" s="1"/>
      <c r="F144" s="30"/>
      <c r="G144" s="30"/>
      <c r="H144" s="6">
        <v>0</v>
      </c>
      <c r="I144" s="25">
        <v>0</v>
      </c>
      <c r="J144"/>
      <c r="K144"/>
      <c r="L144"/>
      <c r="M144" s="2">
        <v>445</v>
      </c>
    </row>
    <row r="145" spans="1:13" ht="12.75">
      <c r="A145" s="14"/>
      <c r="B145" s="312">
        <v>340000</v>
      </c>
      <c r="C145" s="97" t="s">
        <v>994</v>
      </c>
      <c r="D145" s="14"/>
      <c r="E145" s="14"/>
      <c r="F145" s="21"/>
      <c r="G145" s="21"/>
      <c r="H145" s="57">
        <v>-340000</v>
      </c>
      <c r="I145" s="58">
        <v>715.7894736842105</v>
      </c>
      <c r="J145" s="59"/>
      <c r="K145" s="59"/>
      <c r="L145" s="59"/>
      <c r="M145" s="2">
        <v>445</v>
      </c>
    </row>
    <row r="146" spans="2:13" ht="12.75">
      <c r="B146" s="313"/>
      <c r="C146" s="99"/>
      <c r="H146" s="6">
        <v>0</v>
      </c>
      <c r="I146" s="25"/>
      <c r="M146" s="2">
        <v>445</v>
      </c>
    </row>
    <row r="147" spans="1:13" ht="12.75">
      <c r="A147" s="14"/>
      <c r="B147" s="205">
        <v>20000</v>
      </c>
      <c r="C147" s="14"/>
      <c r="D147" s="14"/>
      <c r="E147" s="59" t="s">
        <v>998</v>
      </c>
      <c r="F147" s="21"/>
      <c r="G147" s="21"/>
      <c r="H147" s="57"/>
      <c r="I147" s="58"/>
      <c r="J147" s="59"/>
      <c r="K147" s="59"/>
      <c r="L147" s="59"/>
      <c r="M147" s="2">
        <v>445</v>
      </c>
    </row>
    <row r="148" spans="2:13" ht="12.75">
      <c r="B148" s="307"/>
      <c r="H148" s="6">
        <v>0</v>
      </c>
      <c r="I148" s="25">
        <v>0</v>
      </c>
      <c r="M148" s="2">
        <v>445</v>
      </c>
    </row>
    <row r="149" spans="1:13" ht="12.75">
      <c r="A149" s="14"/>
      <c r="B149" s="205">
        <v>40000</v>
      </c>
      <c r="C149" s="103"/>
      <c r="D149" s="14"/>
      <c r="E149" s="14" t="s">
        <v>1432</v>
      </c>
      <c r="F149" s="21"/>
      <c r="G149" s="21"/>
      <c r="H149" s="57"/>
      <c r="I149" s="58">
        <v>84.21052631578948</v>
      </c>
      <c r="J149" s="59"/>
      <c r="K149" s="59"/>
      <c r="L149" s="59"/>
      <c r="M149" s="2">
        <v>445</v>
      </c>
    </row>
    <row r="150" spans="2:13" ht="12.75">
      <c r="B150" s="307"/>
      <c r="H150" s="6">
        <v>0</v>
      </c>
      <c r="I150" s="25">
        <v>0</v>
      </c>
      <c r="M150" s="2">
        <v>445</v>
      </c>
    </row>
    <row r="151" spans="1:13" ht="12.75">
      <c r="A151" s="14"/>
      <c r="B151" s="205">
        <v>10000</v>
      </c>
      <c r="C151" s="103"/>
      <c r="D151" s="14"/>
      <c r="E151" s="103" t="s">
        <v>1005</v>
      </c>
      <c r="F151" s="21"/>
      <c r="G151" s="21"/>
      <c r="H151" s="57"/>
      <c r="I151" s="58">
        <v>21.05263157894737</v>
      </c>
      <c r="J151" s="59"/>
      <c r="K151" s="59"/>
      <c r="L151" s="59"/>
      <c r="M151" s="2">
        <v>445</v>
      </c>
    </row>
    <row r="152" spans="2:13" ht="12.75">
      <c r="B152" s="307"/>
      <c r="H152" s="6">
        <v>0</v>
      </c>
      <c r="I152" s="25">
        <v>0</v>
      </c>
      <c r="M152" s="2">
        <v>445</v>
      </c>
    </row>
    <row r="153" spans="1:13" s="59" customFormat="1" ht="12.75">
      <c r="A153" s="14"/>
      <c r="B153" s="205">
        <v>10000</v>
      </c>
      <c r="C153" s="297"/>
      <c r="D153" s="14"/>
      <c r="E153" s="103" t="s">
        <v>1434</v>
      </c>
      <c r="F153" s="21"/>
      <c r="G153" s="298"/>
      <c r="H153" s="57">
        <v>-20000</v>
      </c>
      <c r="I153" s="58">
        <v>21.05263157894737</v>
      </c>
      <c r="M153" s="2">
        <v>445</v>
      </c>
    </row>
    <row r="154" spans="2:13" ht="12.75">
      <c r="B154" s="307"/>
      <c r="C154" s="110"/>
      <c r="E154" s="101"/>
      <c r="G154" s="84"/>
      <c r="H154" s="6">
        <v>-20000</v>
      </c>
      <c r="I154" s="25">
        <v>0</v>
      </c>
      <c r="M154" s="2">
        <v>445</v>
      </c>
    </row>
    <row r="155" spans="1:13" ht="12.75">
      <c r="A155" s="14"/>
      <c r="B155" s="205">
        <v>25000</v>
      </c>
      <c r="C155" s="103"/>
      <c r="D155" s="14"/>
      <c r="E155" s="14" t="s">
        <v>1008</v>
      </c>
      <c r="F155" s="21"/>
      <c r="G155" s="21"/>
      <c r="H155" s="57"/>
      <c r="I155" s="58">
        <v>52.63157894736842</v>
      </c>
      <c r="J155" s="59"/>
      <c r="K155" s="59"/>
      <c r="L155" s="59"/>
      <c r="M155" s="2">
        <v>445</v>
      </c>
    </row>
    <row r="156" spans="2:13" ht="12.75">
      <c r="B156" s="307"/>
      <c r="H156" s="6">
        <v>0</v>
      </c>
      <c r="I156" s="25">
        <v>0</v>
      </c>
      <c r="M156" s="2">
        <v>445</v>
      </c>
    </row>
    <row r="157" spans="1:13" ht="12.75">
      <c r="A157" s="14"/>
      <c r="B157" s="205">
        <v>75000</v>
      </c>
      <c r="C157" s="103"/>
      <c r="D157" s="14"/>
      <c r="E157" s="14" t="s">
        <v>1010</v>
      </c>
      <c r="F157" s="21"/>
      <c r="G157" s="21"/>
      <c r="H157" s="57"/>
      <c r="I157" s="58">
        <v>157.89473684210526</v>
      </c>
      <c r="J157" s="59"/>
      <c r="K157" s="59"/>
      <c r="L157" s="59"/>
      <c r="M157" s="2">
        <v>445</v>
      </c>
    </row>
    <row r="158" spans="2:13" ht="12.75">
      <c r="B158" s="307"/>
      <c r="H158" s="6">
        <v>0</v>
      </c>
      <c r="I158" s="25">
        <v>0</v>
      </c>
      <c r="M158" s="2">
        <v>445</v>
      </c>
    </row>
    <row r="159" spans="1:13" ht="12.75">
      <c r="A159" s="14"/>
      <c r="B159" s="205">
        <v>40000</v>
      </c>
      <c r="C159" s="103"/>
      <c r="D159" s="14"/>
      <c r="E159" s="14" t="s">
        <v>1011</v>
      </c>
      <c r="F159" s="21"/>
      <c r="G159" s="21"/>
      <c r="H159" s="57"/>
      <c r="I159" s="58">
        <v>84.21052631578948</v>
      </c>
      <c r="J159" s="59"/>
      <c r="K159" s="59"/>
      <c r="L159" s="59"/>
      <c r="M159" s="2">
        <v>445</v>
      </c>
    </row>
    <row r="160" spans="2:13" ht="12.75">
      <c r="B160" s="307"/>
      <c r="H160" s="6">
        <v>0</v>
      </c>
      <c r="I160" s="25">
        <v>0</v>
      </c>
      <c r="M160" s="2">
        <v>445</v>
      </c>
    </row>
    <row r="161" spans="1:13" ht="12.75">
      <c r="A161" s="14"/>
      <c r="B161" s="205">
        <v>50000</v>
      </c>
      <c r="C161" s="108"/>
      <c r="D161" s="14"/>
      <c r="E161" s="14" t="s">
        <v>1012</v>
      </c>
      <c r="F161" s="21"/>
      <c r="G161" s="21"/>
      <c r="H161" s="57"/>
      <c r="I161" s="58">
        <v>105.26315789473684</v>
      </c>
      <c r="J161" s="59"/>
      <c r="K161" s="59"/>
      <c r="L161" s="59"/>
      <c r="M161" s="2">
        <v>445</v>
      </c>
    </row>
    <row r="162" spans="2:13" ht="12.75">
      <c r="B162" s="307"/>
      <c r="H162" s="6">
        <v>0</v>
      </c>
      <c r="I162" s="25">
        <v>0</v>
      </c>
      <c r="M162" s="2">
        <v>445</v>
      </c>
    </row>
    <row r="163" spans="1:13" ht="12.75">
      <c r="A163" s="14"/>
      <c r="B163" s="205">
        <v>40000</v>
      </c>
      <c r="C163" s="108"/>
      <c r="D163" s="14"/>
      <c r="E163" s="14" t="s">
        <v>1013</v>
      </c>
      <c r="F163" s="21"/>
      <c r="G163" s="21"/>
      <c r="H163" s="57"/>
      <c r="I163" s="58">
        <v>84.21052631578948</v>
      </c>
      <c r="J163" s="59"/>
      <c r="K163" s="59"/>
      <c r="L163" s="59"/>
      <c r="M163" s="2">
        <v>445</v>
      </c>
    </row>
    <row r="164" spans="2:13" ht="12.75">
      <c r="B164" s="307"/>
      <c r="H164" s="6">
        <v>0</v>
      </c>
      <c r="I164" s="25">
        <v>0</v>
      </c>
      <c r="M164" s="2">
        <v>445</v>
      </c>
    </row>
    <row r="165" spans="1:13" ht="12.75">
      <c r="A165" s="14"/>
      <c r="B165" s="205">
        <v>10000</v>
      </c>
      <c r="C165" s="103"/>
      <c r="D165" s="14"/>
      <c r="E165" s="14" t="s">
        <v>1017</v>
      </c>
      <c r="F165" s="21"/>
      <c r="G165" s="21"/>
      <c r="H165" s="57"/>
      <c r="I165" s="58">
        <v>21.05263157894737</v>
      </c>
      <c r="J165" s="59"/>
      <c r="K165" s="59"/>
      <c r="L165" s="59"/>
      <c r="M165" s="2">
        <v>445</v>
      </c>
    </row>
    <row r="166" spans="2:13" ht="12.75">
      <c r="B166" s="307"/>
      <c r="H166" s="6">
        <v>0</v>
      </c>
      <c r="I166" s="25">
        <v>0</v>
      </c>
      <c r="M166" s="2">
        <v>445</v>
      </c>
    </row>
    <row r="167" spans="1:13" ht="12.75">
      <c r="A167" s="14"/>
      <c r="B167" s="205">
        <v>20000</v>
      </c>
      <c r="C167" s="103"/>
      <c r="D167" s="14"/>
      <c r="E167" s="103" t="s">
        <v>1431</v>
      </c>
      <c r="F167" s="21"/>
      <c r="G167" s="21"/>
      <c r="H167" s="57"/>
      <c r="I167" s="58">
        <v>42.10526315789474</v>
      </c>
      <c r="J167" s="59"/>
      <c r="K167" s="59"/>
      <c r="L167" s="59"/>
      <c r="M167" s="2">
        <v>445</v>
      </c>
    </row>
    <row r="168" spans="2:13" ht="12.75">
      <c r="B168" s="307"/>
      <c r="H168" s="6">
        <v>0</v>
      </c>
      <c r="I168" s="25">
        <v>0</v>
      </c>
      <c r="M168" s="2">
        <v>445</v>
      </c>
    </row>
    <row r="169" spans="1:13" s="18" customFormat="1" ht="12.75">
      <c r="A169" s="14"/>
      <c r="B169" s="205">
        <v>190000</v>
      </c>
      <c r="C169" s="14" t="s">
        <v>1444</v>
      </c>
      <c r="D169" s="14"/>
      <c r="E169" s="14"/>
      <c r="F169" s="21"/>
      <c r="G169" s="21"/>
      <c r="H169" s="57">
        <v>0</v>
      </c>
      <c r="I169" s="58">
        <v>400</v>
      </c>
      <c r="J169" s="59"/>
      <c r="K169" s="59"/>
      <c r="L169" s="59"/>
      <c r="M169" s="2">
        <v>445</v>
      </c>
    </row>
    <row r="170" spans="1:13" s="18" customFormat="1" ht="12.75">
      <c r="A170" s="15"/>
      <c r="B170" s="200"/>
      <c r="C170" s="15"/>
      <c r="D170" s="15"/>
      <c r="E170" s="15"/>
      <c r="F170" s="32"/>
      <c r="G170" s="32"/>
      <c r="H170" s="6">
        <v>0</v>
      </c>
      <c r="I170" s="25">
        <v>0</v>
      </c>
      <c r="M170" s="2">
        <v>445</v>
      </c>
    </row>
    <row r="171" spans="1:13" s="59" customFormat="1" ht="12.75">
      <c r="A171" s="15"/>
      <c r="B171" s="200"/>
      <c r="C171" s="15"/>
      <c r="D171" s="15"/>
      <c r="E171" s="15"/>
      <c r="F171" s="32"/>
      <c r="G171" s="32"/>
      <c r="H171" s="6">
        <v>0</v>
      </c>
      <c r="I171" s="25">
        <v>0</v>
      </c>
      <c r="J171" s="18"/>
      <c r="K171" s="18"/>
      <c r="L171" s="18"/>
      <c r="M171" s="2">
        <v>445</v>
      </c>
    </row>
    <row r="172" spans="1:13" ht="12.75">
      <c r="A172" s="14"/>
      <c r="B172" s="312">
        <v>49000</v>
      </c>
      <c r="C172" s="97" t="s">
        <v>1015</v>
      </c>
      <c r="D172" s="14"/>
      <c r="E172" s="14"/>
      <c r="F172" s="21"/>
      <c r="G172" s="21"/>
      <c r="H172" s="57">
        <v>-49000</v>
      </c>
      <c r="I172" s="58">
        <v>103.15789473684211</v>
      </c>
      <c r="J172" s="59"/>
      <c r="K172" s="59"/>
      <c r="L172" s="59"/>
      <c r="M172" s="2">
        <v>445</v>
      </c>
    </row>
    <row r="173" spans="2:13" ht="12.75">
      <c r="B173" s="307"/>
      <c r="H173" s="6">
        <v>0</v>
      </c>
      <c r="I173" s="25">
        <v>0</v>
      </c>
      <c r="M173" s="2">
        <v>445</v>
      </c>
    </row>
    <row r="174" spans="1:13" ht="12.75">
      <c r="A174" s="14"/>
      <c r="B174" s="205">
        <v>15000</v>
      </c>
      <c r="C174" s="14"/>
      <c r="D174" s="14"/>
      <c r="E174" s="14" t="s">
        <v>1017</v>
      </c>
      <c r="F174" s="21"/>
      <c r="G174" s="21"/>
      <c r="H174" s="57"/>
      <c r="I174" s="58">
        <v>31.57894736842105</v>
      </c>
      <c r="J174" s="59"/>
      <c r="K174" s="59"/>
      <c r="L174" s="59"/>
      <c r="M174" s="2">
        <v>445</v>
      </c>
    </row>
    <row r="175" spans="2:13" ht="12.75">
      <c r="B175" s="307"/>
      <c r="H175" s="6">
        <v>0</v>
      </c>
      <c r="I175" s="25">
        <v>0</v>
      </c>
      <c r="M175" s="2">
        <v>445</v>
      </c>
    </row>
    <row r="176" spans="1:13" ht="12.75">
      <c r="A176" s="14"/>
      <c r="B176" s="205">
        <v>5000</v>
      </c>
      <c r="C176" s="14"/>
      <c r="D176" s="14"/>
      <c r="E176" s="14" t="s">
        <v>1019</v>
      </c>
      <c r="F176" s="21"/>
      <c r="G176" s="21"/>
      <c r="H176" s="57"/>
      <c r="I176" s="58">
        <v>10.526315789473685</v>
      </c>
      <c r="J176" s="59"/>
      <c r="K176" s="59"/>
      <c r="L176" s="59"/>
      <c r="M176" s="2">
        <v>445</v>
      </c>
    </row>
    <row r="177" spans="2:13" ht="12.75">
      <c r="B177" s="307"/>
      <c r="H177" s="6">
        <v>0</v>
      </c>
      <c r="I177" s="25">
        <v>0</v>
      </c>
      <c r="M177" s="2">
        <v>445</v>
      </c>
    </row>
    <row r="178" spans="1:13" ht="12.75">
      <c r="A178" s="14"/>
      <c r="B178" s="205">
        <v>15000</v>
      </c>
      <c r="C178" s="14"/>
      <c r="D178" s="14"/>
      <c r="E178" s="14" t="s">
        <v>1022</v>
      </c>
      <c r="F178" s="21"/>
      <c r="G178" s="21"/>
      <c r="H178" s="57"/>
      <c r="I178" s="58">
        <v>31.57894736842105</v>
      </c>
      <c r="J178" s="59"/>
      <c r="K178" s="59"/>
      <c r="L178" s="59"/>
      <c r="M178" s="2">
        <v>445</v>
      </c>
    </row>
    <row r="179" spans="2:13" ht="12.75">
      <c r="B179" s="307"/>
      <c r="H179" s="6">
        <v>0</v>
      </c>
      <c r="I179" s="25">
        <v>0</v>
      </c>
      <c r="M179" s="2">
        <v>445</v>
      </c>
    </row>
    <row r="180" spans="1:13" s="18" customFormat="1" ht="12.75">
      <c r="A180" s="14"/>
      <c r="B180" s="205">
        <v>14000</v>
      </c>
      <c r="C180" s="14"/>
      <c r="D180" s="14"/>
      <c r="E180" s="14" t="s">
        <v>1307</v>
      </c>
      <c r="F180" s="21"/>
      <c r="G180" s="21"/>
      <c r="H180" s="57">
        <v>0</v>
      </c>
      <c r="I180" s="58">
        <v>29.473684210526315</v>
      </c>
      <c r="J180" s="59"/>
      <c r="K180" s="59"/>
      <c r="L180" s="59"/>
      <c r="M180" s="2">
        <v>445</v>
      </c>
    </row>
    <row r="181" spans="1:13" s="18" customFormat="1" ht="12.75">
      <c r="A181" s="15"/>
      <c r="B181" s="200"/>
      <c r="C181" s="15"/>
      <c r="D181" s="15"/>
      <c r="E181" s="15"/>
      <c r="F181" s="32"/>
      <c r="G181" s="32"/>
      <c r="H181" s="6">
        <v>0</v>
      </c>
      <c r="I181" s="25">
        <v>0</v>
      </c>
      <c r="M181" s="2">
        <v>445</v>
      </c>
    </row>
    <row r="182" spans="1:13" ht="12.75">
      <c r="A182" s="14"/>
      <c r="B182" s="205">
        <v>140650</v>
      </c>
      <c r="C182" s="14"/>
      <c r="D182" s="14"/>
      <c r="E182" s="14" t="s">
        <v>781</v>
      </c>
      <c r="F182" s="21"/>
      <c r="G182" s="21"/>
      <c r="H182" s="57">
        <v>0</v>
      </c>
      <c r="I182" s="58">
        <v>296.10526315789474</v>
      </c>
      <c r="J182" s="59"/>
      <c r="K182" s="59"/>
      <c r="L182" s="59"/>
      <c r="M182" s="2">
        <v>445</v>
      </c>
    </row>
    <row r="183" spans="2:13" ht="12.75">
      <c r="B183" s="307"/>
      <c r="H183" s="6">
        <v>0</v>
      </c>
      <c r="I183" s="25">
        <v>0</v>
      </c>
      <c r="M183" s="2">
        <v>445</v>
      </c>
    </row>
    <row r="184" spans="1:13" ht="12.75">
      <c r="A184" s="14"/>
      <c r="B184" s="205">
        <v>8500</v>
      </c>
      <c r="C184" s="14" t="s">
        <v>1302</v>
      </c>
      <c r="D184" s="14"/>
      <c r="E184" s="14"/>
      <c r="F184" s="21"/>
      <c r="G184" s="21"/>
      <c r="H184" s="57">
        <v>0</v>
      </c>
      <c r="I184" s="58">
        <v>17.894736842105264</v>
      </c>
      <c r="J184" s="59"/>
      <c r="K184" s="59"/>
      <c r="L184" s="59"/>
      <c r="M184" s="2">
        <v>445</v>
      </c>
    </row>
    <row r="185" spans="2:13" ht="12.75">
      <c r="B185" s="307"/>
      <c r="H185" s="6">
        <v>0</v>
      </c>
      <c r="I185" s="25">
        <v>0</v>
      </c>
      <c r="M185" s="2">
        <v>445</v>
      </c>
    </row>
    <row r="186" spans="1:13" ht="12.75">
      <c r="A186" s="14"/>
      <c r="B186" s="205">
        <v>42000</v>
      </c>
      <c r="C186" s="14"/>
      <c r="D186" s="14"/>
      <c r="E186" s="14" t="s">
        <v>1442</v>
      </c>
      <c r="F186" s="21"/>
      <c r="G186" s="21"/>
      <c r="H186" s="57"/>
      <c r="I186" s="58">
        <v>88.42105263157895</v>
      </c>
      <c r="J186" s="59"/>
      <c r="K186" s="59"/>
      <c r="L186" s="59"/>
      <c r="M186" s="2">
        <v>445</v>
      </c>
    </row>
    <row r="187" spans="2:13" ht="12.75">
      <c r="B187" s="307"/>
      <c r="H187" s="6">
        <v>0</v>
      </c>
      <c r="I187" s="25">
        <v>0</v>
      </c>
      <c r="M187" s="2">
        <v>445</v>
      </c>
    </row>
    <row r="188" spans="1:13" s="18" customFormat="1" ht="12.75">
      <c r="A188" s="14"/>
      <c r="B188" s="205">
        <v>125000</v>
      </c>
      <c r="C188" s="14"/>
      <c r="D188" s="14"/>
      <c r="E188" s="14" t="s">
        <v>1296</v>
      </c>
      <c r="F188" s="21"/>
      <c r="G188" s="21"/>
      <c r="H188" s="57">
        <v>0</v>
      </c>
      <c r="I188" s="58">
        <v>71</v>
      </c>
      <c r="J188" s="59"/>
      <c r="K188" s="59"/>
      <c r="L188" s="59"/>
      <c r="M188" s="2">
        <v>445</v>
      </c>
    </row>
    <row r="189" spans="1:13" s="18" customFormat="1" ht="12.75">
      <c r="A189" s="15"/>
      <c r="B189" s="200"/>
      <c r="C189" s="15"/>
      <c r="D189" s="15"/>
      <c r="E189" s="15"/>
      <c r="F189" s="32"/>
      <c r="G189" s="32"/>
      <c r="H189" s="31">
        <v>0</v>
      </c>
      <c r="I189" s="42">
        <v>72</v>
      </c>
      <c r="M189" s="2">
        <v>445</v>
      </c>
    </row>
    <row r="190" spans="1:13" s="18" customFormat="1" ht="12.75">
      <c r="A190" s="14"/>
      <c r="B190" s="205">
        <v>280000</v>
      </c>
      <c r="C190" s="14" t="s">
        <v>1428</v>
      </c>
      <c r="D190" s="14"/>
      <c r="E190" s="14"/>
      <c r="F190" s="21"/>
      <c r="G190" s="21"/>
      <c r="H190" s="57">
        <v>0</v>
      </c>
      <c r="I190" s="58">
        <v>76</v>
      </c>
      <c r="J190" s="59"/>
      <c r="K190" s="59"/>
      <c r="L190" s="59"/>
      <c r="M190" s="2">
        <v>445</v>
      </c>
    </row>
    <row r="191" spans="1:13" s="18" customFormat="1" ht="12.75">
      <c r="A191" s="15"/>
      <c r="B191" s="200"/>
      <c r="C191" s="15"/>
      <c r="D191" s="15"/>
      <c r="E191" s="15"/>
      <c r="F191" s="32"/>
      <c r="G191" s="32"/>
      <c r="H191" s="31">
        <v>0</v>
      </c>
      <c r="I191" s="42">
        <v>77</v>
      </c>
      <c r="M191" s="2">
        <v>445</v>
      </c>
    </row>
    <row r="192" spans="1:13" s="18" customFormat="1" ht="12.75">
      <c r="A192" s="14"/>
      <c r="B192" s="205">
        <v>580000</v>
      </c>
      <c r="C192" s="14" t="s">
        <v>1311</v>
      </c>
      <c r="D192" s="14"/>
      <c r="E192" s="14"/>
      <c r="F192" s="21"/>
      <c r="G192" s="21"/>
      <c r="H192" s="57">
        <v>0</v>
      </c>
      <c r="I192" s="58">
        <v>84</v>
      </c>
      <c r="J192" s="59"/>
      <c r="K192" s="59"/>
      <c r="L192" s="59"/>
      <c r="M192" s="2">
        <v>445</v>
      </c>
    </row>
    <row r="193" spans="1:13" s="18" customFormat="1" ht="12.75">
      <c r="A193" s="15"/>
      <c r="B193" s="31"/>
      <c r="C193" s="15"/>
      <c r="D193" s="15"/>
      <c r="E193" s="15"/>
      <c r="F193" s="32"/>
      <c r="G193" s="32"/>
      <c r="H193" s="31">
        <v>0</v>
      </c>
      <c r="I193" s="42">
        <v>85</v>
      </c>
      <c r="M193" s="2">
        <v>445</v>
      </c>
    </row>
    <row r="194" spans="1:13" ht="12.75">
      <c r="A194" s="15"/>
      <c r="B194" s="31"/>
      <c r="C194" s="15"/>
      <c r="D194" s="15"/>
      <c r="E194" s="15"/>
      <c r="F194" s="32"/>
      <c r="G194" s="32"/>
      <c r="H194" s="31">
        <v>0</v>
      </c>
      <c r="I194" s="42">
        <v>86</v>
      </c>
      <c r="J194" s="18"/>
      <c r="K194" s="18"/>
      <c r="L194" s="18"/>
      <c r="M194" s="2">
        <v>445</v>
      </c>
    </row>
    <row r="195" spans="8:13" ht="12.75">
      <c r="H195" s="31">
        <v>0</v>
      </c>
      <c r="I195" s="42">
        <v>94</v>
      </c>
      <c r="M195" s="2">
        <v>445</v>
      </c>
    </row>
    <row r="196" spans="8:13" ht="12.75">
      <c r="H196" s="31">
        <v>0</v>
      </c>
      <c r="I196" s="42">
        <v>95</v>
      </c>
      <c r="M196" s="2">
        <v>445</v>
      </c>
    </row>
    <row r="197" spans="1:13" s="18" customFormat="1" ht="13.5" thickBot="1">
      <c r="A197" s="45"/>
      <c r="B197" s="46">
        <v>108000</v>
      </c>
      <c r="C197" s="48"/>
      <c r="D197" s="47" t="s">
        <v>1119</v>
      </c>
      <c r="E197" s="45"/>
      <c r="F197" s="93"/>
      <c r="G197" s="49"/>
      <c r="H197" s="115">
        <v>-108000</v>
      </c>
      <c r="I197" s="77">
        <v>227.3684210526316</v>
      </c>
      <c r="J197" s="52"/>
      <c r="K197" s="52"/>
      <c r="L197" s="52"/>
      <c r="M197" s="2">
        <v>445</v>
      </c>
    </row>
    <row r="198" spans="1:13" ht="12.75">
      <c r="A198" s="15"/>
      <c r="B198" s="62"/>
      <c r="C198" s="15"/>
      <c r="D198" s="15"/>
      <c r="E198" s="15"/>
      <c r="G198" s="32"/>
      <c r="H198" s="6">
        <v>0</v>
      </c>
      <c r="I198" s="42">
        <v>0</v>
      </c>
      <c r="J198" s="18"/>
      <c r="K198" s="18"/>
      <c r="L198" s="18"/>
      <c r="M198" s="2">
        <v>445</v>
      </c>
    </row>
    <row r="199" spans="1:13" ht="12.75">
      <c r="A199" s="14"/>
      <c r="B199" s="286">
        <v>30000</v>
      </c>
      <c r="C199" s="14" t="s">
        <v>0</v>
      </c>
      <c r="D199" s="14"/>
      <c r="E199" s="14"/>
      <c r="F199" s="21"/>
      <c r="G199" s="21"/>
      <c r="H199" s="57">
        <v>0</v>
      </c>
      <c r="I199" s="58">
        <v>63.1578947368421</v>
      </c>
      <c r="J199" s="59"/>
      <c r="K199" s="59"/>
      <c r="L199" s="59"/>
      <c r="M199" s="2">
        <v>445</v>
      </c>
    </row>
    <row r="200" spans="2:13" ht="12.75">
      <c r="B200" s="62"/>
      <c r="D200" s="15"/>
      <c r="H200" s="6">
        <v>0</v>
      </c>
      <c r="I200" s="25">
        <v>0</v>
      </c>
      <c r="M200" s="2">
        <v>445</v>
      </c>
    </row>
    <row r="201" spans="1:13" ht="12.75">
      <c r="A201" s="14"/>
      <c r="B201" s="117">
        <v>75000</v>
      </c>
      <c r="C201" s="14" t="s">
        <v>1</v>
      </c>
      <c r="D201" s="14"/>
      <c r="E201" s="14"/>
      <c r="F201" s="21"/>
      <c r="G201" s="21"/>
      <c r="H201" s="57">
        <v>0</v>
      </c>
      <c r="I201" s="58">
        <v>157.89473684210526</v>
      </c>
      <c r="J201" s="59"/>
      <c r="K201" s="59"/>
      <c r="L201" s="59"/>
      <c r="M201" s="2">
        <v>445</v>
      </c>
    </row>
    <row r="202" spans="2:13" ht="12.75">
      <c r="B202" s="62"/>
      <c r="H202" s="6">
        <v>0</v>
      </c>
      <c r="I202" s="25">
        <v>0</v>
      </c>
      <c r="M202" s="2">
        <v>445</v>
      </c>
    </row>
    <row r="203" spans="1:13" ht="12.75">
      <c r="A203" s="14"/>
      <c r="B203" s="286">
        <v>3000</v>
      </c>
      <c r="C203" s="14" t="s">
        <v>467</v>
      </c>
      <c r="D203" s="14"/>
      <c r="E203" s="14"/>
      <c r="F203" s="21"/>
      <c r="G203" s="21"/>
      <c r="H203" s="57">
        <v>0</v>
      </c>
      <c r="I203" s="58">
        <v>6.315789473684211</v>
      </c>
      <c r="J203" s="59"/>
      <c r="K203" s="59"/>
      <c r="L203" s="59"/>
      <c r="M203" s="2">
        <v>445</v>
      </c>
    </row>
    <row r="204" spans="2:13" ht="12.75">
      <c r="B204" s="62"/>
      <c r="H204" s="31">
        <v>0</v>
      </c>
      <c r="I204" s="25">
        <v>0</v>
      </c>
      <c r="M204" s="2">
        <v>445</v>
      </c>
    </row>
    <row r="205" spans="2:13" ht="12.75">
      <c r="B205" s="62"/>
      <c r="H205" s="31">
        <v>0</v>
      </c>
      <c r="I205" s="25">
        <v>0</v>
      </c>
      <c r="M205" s="2">
        <v>445</v>
      </c>
    </row>
    <row r="206" spans="2:13" ht="12.75">
      <c r="B206" s="62"/>
      <c r="H206" s="6">
        <v>0</v>
      </c>
      <c r="I206" s="25">
        <v>0</v>
      </c>
      <c r="M206" s="2">
        <v>445</v>
      </c>
    </row>
    <row r="207" spans="2:13" ht="12.75">
      <c r="B207" s="62"/>
      <c r="H207" s="6">
        <v>0</v>
      </c>
      <c r="I207" s="25">
        <v>0</v>
      </c>
      <c r="M207" s="2">
        <v>445</v>
      </c>
    </row>
    <row r="208" spans="1:13" ht="13.5" thickBot="1">
      <c r="A208" s="45"/>
      <c r="B208" s="74">
        <v>1060900</v>
      </c>
      <c r="C208" s="48"/>
      <c r="D208" s="47" t="s">
        <v>1130</v>
      </c>
      <c r="E208" s="48"/>
      <c r="F208" s="93"/>
      <c r="G208" s="49"/>
      <c r="H208" s="50">
        <v>-1060900</v>
      </c>
      <c r="I208" s="71">
        <v>2233.4736842105262</v>
      </c>
      <c r="J208" s="52"/>
      <c r="K208" s="52"/>
      <c r="L208" s="52"/>
      <c r="M208" s="2">
        <v>445</v>
      </c>
    </row>
    <row r="209" spans="2:13" ht="12.75">
      <c r="B209" s="62"/>
      <c r="H209" s="6">
        <v>0</v>
      </c>
      <c r="I209" s="25">
        <v>0</v>
      </c>
      <c r="M209" s="2">
        <v>445</v>
      </c>
    </row>
    <row r="210" spans="2:13" ht="12.75">
      <c r="B210" s="62"/>
      <c r="H210" s="6">
        <v>0</v>
      </c>
      <c r="I210" s="25">
        <v>0</v>
      </c>
      <c r="M210" s="2">
        <v>445</v>
      </c>
    </row>
    <row r="211" spans="1:13" ht="12.75">
      <c r="A211" s="14"/>
      <c r="B211" s="117">
        <v>227000</v>
      </c>
      <c r="C211" s="14" t="s">
        <v>0</v>
      </c>
      <c r="D211" s="14"/>
      <c r="E211" s="14"/>
      <c r="F211" s="21"/>
      <c r="G211" s="21"/>
      <c r="H211" s="57">
        <v>0</v>
      </c>
      <c r="I211" s="58">
        <v>477.89473684210526</v>
      </c>
      <c r="J211" s="59"/>
      <c r="K211" s="59"/>
      <c r="L211" s="59"/>
      <c r="M211" s="2">
        <v>445</v>
      </c>
    </row>
    <row r="212" spans="2:13" ht="12.75">
      <c r="B212" s="62"/>
      <c r="H212" s="6">
        <v>0</v>
      </c>
      <c r="I212" s="25">
        <v>0</v>
      </c>
      <c r="M212" s="2">
        <v>445</v>
      </c>
    </row>
    <row r="213" spans="1:13" ht="12.75">
      <c r="A213" s="14"/>
      <c r="B213" s="117">
        <v>5000</v>
      </c>
      <c r="C213" s="14" t="s">
        <v>34</v>
      </c>
      <c r="D213" s="14"/>
      <c r="E213" s="14"/>
      <c r="F213" s="21"/>
      <c r="G213" s="21"/>
      <c r="H213" s="57">
        <v>0</v>
      </c>
      <c r="I213" s="58">
        <v>10.526315789473685</v>
      </c>
      <c r="J213" s="59"/>
      <c r="K213" s="59"/>
      <c r="L213" s="59"/>
      <c r="M213" s="2">
        <v>445</v>
      </c>
    </row>
    <row r="214" spans="2:13" ht="12.75">
      <c r="B214" s="62"/>
      <c r="H214" s="6">
        <v>0</v>
      </c>
      <c r="I214" s="25">
        <v>0</v>
      </c>
      <c r="M214" s="2">
        <v>445</v>
      </c>
    </row>
    <row r="215" spans="1:13" ht="12.75">
      <c r="A215" s="14"/>
      <c r="B215" s="117">
        <v>28900</v>
      </c>
      <c r="C215" s="14" t="s">
        <v>56</v>
      </c>
      <c r="D215" s="14"/>
      <c r="E215" s="14"/>
      <c r="F215" s="21"/>
      <c r="G215" s="21"/>
      <c r="H215" s="57">
        <v>0</v>
      </c>
      <c r="I215" s="58">
        <v>60.8421052631579</v>
      </c>
      <c r="J215" s="59"/>
      <c r="K215" s="59"/>
      <c r="L215" s="59"/>
      <c r="M215" s="2">
        <v>445</v>
      </c>
    </row>
    <row r="216" spans="2:13" ht="12.75">
      <c r="B216" s="116"/>
      <c r="C216" s="3"/>
      <c r="H216" s="6">
        <v>0</v>
      </c>
      <c r="I216" s="25">
        <v>0</v>
      </c>
      <c r="M216" s="2">
        <v>445</v>
      </c>
    </row>
    <row r="217" spans="1:13" ht="12.75">
      <c r="A217" s="14"/>
      <c r="B217" s="117">
        <v>800000</v>
      </c>
      <c r="C217" s="14" t="s">
        <v>544</v>
      </c>
      <c r="D217" s="14"/>
      <c r="E217" s="14"/>
      <c r="F217" s="21"/>
      <c r="G217" s="21"/>
      <c r="H217" s="57">
        <v>0</v>
      </c>
      <c r="I217" s="58">
        <v>1684.2105263157894</v>
      </c>
      <c r="J217" s="59"/>
      <c r="K217" s="59"/>
      <c r="L217" s="59"/>
      <c r="M217" s="2">
        <v>445</v>
      </c>
    </row>
    <row r="218" spans="2:13" ht="12.75">
      <c r="B218" s="62"/>
      <c r="H218" s="6">
        <v>0</v>
      </c>
      <c r="I218" s="25">
        <v>0</v>
      </c>
      <c r="M218" s="2">
        <v>445</v>
      </c>
    </row>
    <row r="219" spans="2:13" ht="12.75">
      <c r="B219" s="62"/>
      <c r="H219" s="6">
        <v>0</v>
      </c>
      <c r="I219" s="25">
        <v>0</v>
      </c>
      <c r="M219" s="2">
        <v>445</v>
      </c>
    </row>
    <row r="220" spans="2:13" ht="12.75">
      <c r="B220" s="62"/>
      <c r="H220" s="6">
        <v>0</v>
      </c>
      <c r="I220" s="25">
        <v>0</v>
      </c>
      <c r="M220" s="2">
        <v>445</v>
      </c>
    </row>
    <row r="221" spans="2:13" ht="12.75">
      <c r="B221" s="62"/>
      <c r="H221" s="6">
        <v>0</v>
      </c>
      <c r="I221" s="25">
        <v>0</v>
      </c>
      <c r="M221" s="2">
        <v>445</v>
      </c>
    </row>
    <row r="222" spans="1:13" ht="13.5" thickBot="1">
      <c r="A222" s="45"/>
      <c r="B222" s="300">
        <v>1049616</v>
      </c>
      <c r="C222" s="45"/>
      <c r="D222" s="118" t="s">
        <v>781</v>
      </c>
      <c r="E222" s="45"/>
      <c r="F222" s="93"/>
      <c r="G222" s="49"/>
      <c r="H222" s="50">
        <v>-1049616</v>
      </c>
      <c r="I222" s="71">
        <v>2209.717894736842</v>
      </c>
      <c r="J222" s="52"/>
      <c r="K222" s="52"/>
      <c r="L222" s="52"/>
      <c r="M222" s="2">
        <v>445</v>
      </c>
    </row>
    <row r="223" spans="2:13" ht="12.75">
      <c r="B223" s="62"/>
      <c r="H223" s="6">
        <v>0</v>
      </c>
      <c r="I223" s="25">
        <v>0</v>
      </c>
      <c r="M223" s="2">
        <v>445</v>
      </c>
    </row>
    <row r="224" spans="1:13" ht="12.75">
      <c r="A224" s="14"/>
      <c r="B224" s="117">
        <v>127500</v>
      </c>
      <c r="C224" s="14" t="s">
        <v>0</v>
      </c>
      <c r="D224" s="14"/>
      <c r="E224" s="14"/>
      <c r="F224" s="21"/>
      <c r="G224" s="21"/>
      <c r="H224" s="57">
        <v>0</v>
      </c>
      <c r="I224" s="58">
        <v>268.42105263157896</v>
      </c>
      <c r="J224" s="59"/>
      <c r="K224" s="59"/>
      <c r="L224" s="59"/>
      <c r="M224" s="2">
        <v>445</v>
      </c>
    </row>
    <row r="225" spans="2:13" ht="12.75">
      <c r="B225" s="116"/>
      <c r="H225" s="6">
        <v>0</v>
      </c>
      <c r="I225" s="25">
        <v>0</v>
      </c>
      <c r="M225" s="2">
        <v>445</v>
      </c>
    </row>
    <row r="226" spans="1:13" ht="12.75">
      <c r="A226" s="14"/>
      <c r="B226" s="117">
        <v>39000</v>
      </c>
      <c r="C226" s="14"/>
      <c r="D226" s="14"/>
      <c r="E226" s="14" t="s">
        <v>56</v>
      </c>
      <c r="F226" s="21"/>
      <c r="G226" s="21"/>
      <c r="H226" s="57">
        <v>0</v>
      </c>
      <c r="I226" s="58">
        <v>82.10526315789474</v>
      </c>
      <c r="J226" s="59"/>
      <c r="K226" s="59"/>
      <c r="L226" s="59"/>
      <c r="M226" s="2">
        <v>445</v>
      </c>
    </row>
    <row r="227" spans="2:13" ht="12.75">
      <c r="B227" s="116"/>
      <c r="H227" s="6">
        <v>0</v>
      </c>
      <c r="I227" s="25">
        <v>0</v>
      </c>
      <c r="M227" s="2">
        <v>445</v>
      </c>
    </row>
    <row r="228" spans="1:13" ht="12.75">
      <c r="A228" s="14"/>
      <c r="B228" s="117">
        <v>95225</v>
      </c>
      <c r="C228" s="14"/>
      <c r="D228" s="14"/>
      <c r="E228" s="14" t="s">
        <v>781</v>
      </c>
      <c r="F228" s="21"/>
      <c r="G228" s="21"/>
      <c r="H228" s="57">
        <v>0</v>
      </c>
      <c r="I228" s="58">
        <v>200.47368421052633</v>
      </c>
      <c r="J228" s="59"/>
      <c r="K228" s="59"/>
      <c r="L228" s="59"/>
      <c r="M228" s="2">
        <v>445</v>
      </c>
    </row>
    <row r="229" spans="2:13" ht="12.75">
      <c r="B229" s="62"/>
      <c r="H229" s="6">
        <v>0</v>
      </c>
      <c r="I229" s="25">
        <v>0</v>
      </c>
      <c r="M229" s="2">
        <v>445</v>
      </c>
    </row>
    <row r="230" spans="1:13" ht="12.75">
      <c r="A230" s="14"/>
      <c r="B230" s="286">
        <v>84100</v>
      </c>
      <c r="C230" s="14" t="s">
        <v>1224</v>
      </c>
      <c r="D230" s="14"/>
      <c r="E230" s="14"/>
      <c r="F230" s="21"/>
      <c r="G230" s="21"/>
      <c r="H230" s="57">
        <v>0</v>
      </c>
      <c r="I230" s="58">
        <v>177.05263157894737</v>
      </c>
      <c r="J230" s="59"/>
      <c r="K230" s="59"/>
      <c r="L230" s="59"/>
      <c r="M230" s="2">
        <v>445</v>
      </c>
    </row>
    <row r="231" spans="8:13" ht="12.75">
      <c r="H231" s="6">
        <v>0</v>
      </c>
      <c r="I231" s="25">
        <v>0</v>
      </c>
      <c r="M231" s="2">
        <v>445</v>
      </c>
    </row>
    <row r="232" spans="1:13" ht="12.75">
      <c r="A232" s="14"/>
      <c r="B232" s="117">
        <v>23000</v>
      </c>
      <c r="C232" s="14" t="s">
        <v>1275</v>
      </c>
      <c r="D232" s="14"/>
      <c r="E232" s="14"/>
      <c r="F232" s="69"/>
      <c r="G232" s="21"/>
      <c r="H232" s="57">
        <v>0</v>
      </c>
      <c r="I232" s="58">
        <v>48.421052631578945</v>
      </c>
      <c r="J232" s="59"/>
      <c r="K232" s="59"/>
      <c r="L232" s="59"/>
      <c r="M232" s="2">
        <v>445</v>
      </c>
    </row>
    <row r="233" spans="8:13" ht="12.75">
      <c r="H233" s="6">
        <v>0</v>
      </c>
      <c r="I233" s="25">
        <v>0</v>
      </c>
      <c r="M233" s="2">
        <v>445</v>
      </c>
    </row>
    <row r="234" spans="1:13" ht="12.75">
      <c r="A234" s="14"/>
      <c r="B234" s="53">
        <v>237701</v>
      </c>
      <c r="C234" s="14"/>
      <c r="D234" s="14"/>
      <c r="E234" s="14" t="s">
        <v>1284</v>
      </c>
      <c r="F234" s="21"/>
      <c r="G234" s="21"/>
      <c r="H234" s="57">
        <v>0</v>
      </c>
      <c r="I234" s="58">
        <v>500.42315789473685</v>
      </c>
      <c r="J234" s="59"/>
      <c r="K234" s="59"/>
      <c r="L234" s="59"/>
      <c r="M234" s="2">
        <v>445</v>
      </c>
    </row>
    <row r="235" spans="8:13" ht="12.75">
      <c r="H235" s="6">
        <v>0</v>
      </c>
      <c r="I235" s="25">
        <v>0</v>
      </c>
      <c r="M235" s="2">
        <v>445</v>
      </c>
    </row>
    <row r="236" spans="8:13" ht="12.75">
      <c r="H236" s="6">
        <v>0</v>
      </c>
      <c r="I236" s="25">
        <v>0</v>
      </c>
      <c r="M236" s="2">
        <v>445</v>
      </c>
    </row>
    <row r="237" spans="1:13" s="59" customFormat="1" ht="12.75">
      <c r="A237" s="1"/>
      <c r="B237" s="6"/>
      <c r="C237" s="1"/>
      <c r="D237" s="1"/>
      <c r="E237" s="1"/>
      <c r="F237" s="30"/>
      <c r="G237" s="30"/>
      <c r="H237" s="6">
        <v>0</v>
      </c>
      <c r="I237" s="25">
        <v>0</v>
      </c>
      <c r="J237"/>
      <c r="K237"/>
      <c r="L237"/>
      <c r="M237" s="2">
        <v>445</v>
      </c>
    </row>
    <row r="238" spans="1:13" ht="12.75">
      <c r="A238" s="14"/>
      <c r="B238" s="286">
        <v>293090</v>
      </c>
      <c r="C238" s="14" t="s">
        <v>1423</v>
      </c>
      <c r="D238" s="14"/>
      <c r="E238" s="14" t="s">
        <v>1300</v>
      </c>
      <c r="F238" s="21"/>
      <c r="G238" s="21"/>
      <c r="H238" s="57">
        <v>-293090</v>
      </c>
      <c r="I238" s="58">
        <v>617.0315789473684</v>
      </c>
      <c r="J238" s="59"/>
      <c r="K238" s="59"/>
      <c r="L238" s="59"/>
      <c r="M238" s="2">
        <v>445</v>
      </c>
    </row>
    <row r="239" spans="2:13" ht="12.75">
      <c r="B239" s="276"/>
      <c r="H239" s="6">
        <v>0</v>
      </c>
      <c r="I239" s="25">
        <v>0</v>
      </c>
      <c r="M239" s="2">
        <v>445</v>
      </c>
    </row>
    <row r="240" spans="1:13" ht="12.75">
      <c r="A240" s="14"/>
      <c r="B240" s="286">
        <v>216000</v>
      </c>
      <c r="C240" s="14" t="s">
        <v>962</v>
      </c>
      <c r="D240" s="14"/>
      <c r="E240" s="14"/>
      <c r="F240" s="21"/>
      <c r="G240" s="21"/>
      <c r="H240" s="57">
        <v>0</v>
      </c>
      <c r="I240" s="58">
        <v>454.7368421052632</v>
      </c>
      <c r="J240" s="59"/>
      <c r="K240" s="59"/>
      <c r="L240" s="59"/>
      <c r="M240" s="2">
        <v>445</v>
      </c>
    </row>
    <row r="241" spans="2:13" ht="12.75">
      <c r="B241" s="276"/>
      <c r="H241" s="6">
        <v>0</v>
      </c>
      <c r="I241" s="25">
        <v>0</v>
      </c>
      <c r="M241" s="2">
        <v>445</v>
      </c>
    </row>
    <row r="242" spans="1:13" ht="12.75">
      <c r="A242" s="14"/>
      <c r="B242" s="286">
        <v>12000</v>
      </c>
      <c r="C242" s="14" t="s">
        <v>38</v>
      </c>
      <c r="D242" s="14"/>
      <c r="E242" s="14"/>
      <c r="F242" s="21"/>
      <c r="G242" s="21"/>
      <c r="H242" s="57">
        <v>0</v>
      </c>
      <c r="I242" s="58">
        <v>25.263157894736842</v>
      </c>
      <c r="J242" s="59"/>
      <c r="K242" s="59"/>
      <c r="L242" s="59"/>
      <c r="M242" s="2">
        <v>445</v>
      </c>
    </row>
    <row r="243" spans="2:13" ht="12.75">
      <c r="B243" s="276"/>
      <c r="H243" s="6">
        <v>0</v>
      </c>
      <c r="I243" s="25">
        <v>0</v>
      </c>
      <c r="M243" s="2">
        <v>445</v>
      </c>
    </row>
    <row r="244" spans="1:13" ht="12.75">
      <c r="A244" s="14"/>
      <c r="B244" s="286">
        <v>23090</v>
      </c>
      <c r="C244" s="14" t="s">
        <v>40</v>
      </c>
      <c r="D244" s="14"/>
      <c r="E244" s="14"/>
      <c r="F244" s="21"/>
      <c r="G244" s="21"/>
      <c r="H244" s="57">
        <v>0</v>
      </c>
      <c r="I244" s="58">
        <v>8</v>
      </c>
      <c r="J244" s="59"/>
      <c r="K244" s="59"/>
      <c r="L244" s="59"/>
      <c r="M244" s="2">
        <v>445</v>
      </c>
    </row>
    <row r="245" spans="2:13" ht="12.75">
      <c r="B245" s="276"/>
      <c r="H245" s="31">
        <v>0</v>
      </c>
      <c r="I245" s="42">
        <v>9</v>
      </c>
      <c r="M245" s="2">
        <v>445</v>
      </c>
    </row>
    <row r="246" spans="1:13" s="18" customFormat="1" ht="12.75">
      <c r="A246" s="14"/>
      <c r="B246" s="286">
        <v>42000</v>
      </c>
      <c r="C246" s="14" t="s">
        <v>1424</v>
      </c>
      <c r="D246" s="14"/>
      <c r="E246" s="14"/>
      <c r="F246" s="21"/>
      <c r="G246" s="21"/>
      <c r="H246" s="57">
        <v>0</v>
      </c>
      <c r="I246" s="58">
        <v>21</v>
      </c>
      <c r="J246" s="59"/>
      <c r="K246" s="59"/>
      <c r="L246" s="59"/>
      <c r="M246" s="2">
        <v>445</v>
      </c>
    </row>
    <row r="247" spans="1:13" s="18" customFormat="1" ht="12.75">
      <c r="A247" s="15"/>
      <c r="B247" s="31"/>
      <c r="C247" s="15"/>
      <c r="D247" s="15"/>
      <c r="E247" s="15"/>
      <c r="F247" s="32"/>
      <c r="G247" s="32"/>
      <c r="H247" s="31">
        <v>0</v>
      </c>
      <c r="I247" s="42">
        <v>22</v>
      </c>
      <c r="M247" s="2">
        <v>445</v>
      </c>
    </row>
    <row r="248" spans="1:13" ht="12.75">
      <c r="A248" s="14"/>
      <c r="B248" s="117">
        <v>150000</v>
      </c>
      <c r="C248" s="14" t="s">
        <v>603</v>
      </c>
      <c r="D248" s="14"/>
      <c r="E248" s="14"/>
      <c r="F248" s="21"/>
      <c r="G248" s="21"/>
      <c r="H248" s="57">
        <v>0</v>
      </c>
      <c r="I248" s="58">
        <v>315.7894736842105</v>
      </c>
      <c r="J248" s="59"/>
      <c r="K248" s="59"/>
      <c r="L248" s="59"/>
      <c r="M248" s="2">
        <v>445</v>
      </c>
    </row>
    <row r="249" spans="8:13" ht="12.75">
      <c r="H249" s="6">
        <v>0</v>
      </c>
      <c r="I249" s="25">
        <v>0</v>
      </c>
      <c r="M249" s="2">
        <v>445</v>
      </c>
    </row>
    <row r="250" spans="8:13" ht="12.75">
      <c r="H250" s="6">
        <v>0</v>
      </c>
      <c r="I250" s="25">
        <v>0</v>
      </c>
      <c r="M250" s="2">
        <v>445</v>
      </c>
    </row>
    <row r="251" spans="8:13" ht="12.75">
      <c r="H251" s="6">
        <v>0</v>
      </c>
      <c r="I251" s="25">
        <v>0</v>
      </c>
      <c r="M251" s="2">
        <v>445</v>
      </c>
    </row>
    <row r="252" spans="1:13" s="52" customFormat="1" ht="13.5" thickBot="1">
      <c r="A252" s="1"/>
      <c r="B252" s="6"/>
      <c r="C252" s="1"/>
      <c r="D252" s="1"/>
      <c r="E252" s="1"/>
      <c r="F252" s="30"/>
      <c r="G252" s="30"/>
      <c r="H252" s="6">
        <v>0</v>
      </c>
      <c r="I252" s="25">
        <v>0</v>
      </c>
      <c r="J252"/>
      <c r="K252"/>
      <c r="L252"/>
      <c r="M252" s="2">
        <v>445</v>
      </c>
    </row>
    <row r="253" spans="1:13" ht="13.5" thickBot="1">
      <c r="A253" s="48"/>
      <c r="B253" s="74">
        <v>11032991</v>
      </c>
      <c r="C253" s="47" t="s">
        <v>1323</v>
      </c>
      <c r="D253" s="48"/>
      <c r="E253" s="45"/>
      <c r="F253" s="49"/>
      <c r="G253" s="49"/>
      <c r="H253" s="143">
        <v>-11032991</v>
      </c>
      <c r="I253" s="145">
        <v>23227.34947368421</v>
      </c>
      <c r="J253" s="146"/>
      <c r="K253" s="52">
        <v>460</v>
      </c>
      <c r="L253" s="52"/>
      <c r="M253" s="2">
        <v>445</v>
      </c>
    </row>
    <row r="254" spans="2:13" ht="12.75">
      <c r="B254" s="36"/>
      <c r="C254" s="15"/>
      <c r="D254" s="15"/>
      <c r="E254" s="37"/>
      <c r="G254" s="38"/>
      <c r="H254" s="6">
        <v>0</v>
      </c>
      <c r="I254" s="25">
        <v>0</v>
      </c>
      <c r="J254" s="25"/>
      <c r="K254" s="2">
        <v>460</v>
      </c>
      <c r="M254" s="2">
        <v>445</v>
      </c>
    </row>
    <row r="255" spans="1:13" ht="12.75">
      <c r="A255" s="15"/>
      <c r="B255" s="147" t="s">
        <v>1324</v>
      </c>
      <c r="C255" s="148" t="s">
        <v>1325</v>
      </c>
      <c r="D255" s="148"/>
      <c r="E255" s="148"/>
      <c r="F255" s="149"/>
      <c r="G255" s="149"/>
      <c r="H255" s="147"/>
      <c r="I255" s="150" t="s">
        <v>1319</v>
      </c>
      <c r="J255" s="151"/>
      <c r="K255" s="2">
        <v>490</v>
      </c>
      <c r="M255" s="2">
        <v>445</v>
      </c>
    </row>
    <row r="256" spans="1:13" s="161" customFormat="1" ht="12.75">
      <c r="A256" s="15"/>
      <c r="B256" s="152">
        <v>0</v>
      </c>
      <c r="C256" s="153" t="s">
        <v>1326</v>
      </c>
      <c r="D256" s="153" t="s">
        <v>1327</v>
      </c>
      <c r="E256" s="154" t="s">
        <v>1363</v>
      </c>
      <c r="F256" s="155"/>
      <c r="G256" s="155"/>
      <c r="H256" s="147">
        <v>0</v>
      </c>
      <c r="I256" s="150">
        <v>0</v>
      </c>
      <c r="J256" s="156"/>
      <c r="K256" s="2">
        <v>490</v>
      </c>
      <c r="L256"/>
      <c r="M256" s="2">
        <v>445</v>
      </c>
    </row>
    <row r="257" spans="1:13" s="166" customFormat="1" ht="12.75">
      <c r="A257" s="157"/>
      <c r="B257" s="158">
        <v>2826975</v>
      </c>
      <c r="C257" s="159" t="s">
        <v>1328</v>
      </c>
      <c r="D257" s="159" t="s">
        <v>1327</v>
      </c>
      <c r="E257" s="159" t="s">
        <v>1363</v>
      </c>
      <c r="F257" s="160"/>
      <c r="G257" s="160"/>
      <c r="H257" s="147">
        <v>-2826975</v>
      </c>
      <c r="I257" s="150">
        <v>5951.526315789473</v>
      </c>
      <c r="J257" s="151"/>
      <c r="K257" s="2">
        <v>490</v>
      </c>
      <c r="L257" s="161"/>
      <c r="M257" s="2">
        <v>445</v>
      </c>
    </row>
    <row r="258" spans="1:13" s="166" customFormat="1" ht="12.75">
      <c r="A258" s="162"/>
      <c r="B258" s="163">
        <v>2988626</v>
      </c>
      <c r="C258" s="164" t="s">
        <v>1329</v>
      </c>
      <c r="D258" s="164" t="s">
        <v>1327</v>
      </c>
      <c r="E258" s="164" t="s">
        <v>1363</v>
      </c>
      <c r="F258" s="165"/>
      <c r="G258" s="165"/>
      <c r="H258" s="147">
        <v>-5815601</v>
      </c>
      <c r="I258" s="150">
        <v>6291.844210526316</v>
      </c>
      <c r="J258" s="151"/>
      <c r="K258" s="2">
        <v>490</v>
      </c>
      <c r="M258" s="2">
        <v>445</v>
      </c>
    </row>
    <row r="259" spans="1:13" s="166" customFormat="1" ht="12.75">
      <c r="A259" s="162"/>
      <c r="B259" s="167">
        <v>186500</v>
      </c>
      <c r="C259" s="168" t="s">
        <v>1330</v>
      </c>
      <c r="D259" s="168" t="s">
        <v>1327</v>
      </c>
      <c r="E259" s="168" t="s">
        <v>1363</v>
      </c>
      <c r="F259" s="165"/>
      <c r="G259" s="165"/>
      <c r="H259" s="147">
        <v>-6002101</v>
      </c>
      <c r="I259" s="150">
        <v>392.63157894736844</v>
      </c>
      <c r="J259" s="151"/>
      <c r="K259" s="2">
        <v>490</v>
      </c>
      <c r="M259" s="2">
        <v>445</v>
      </c>
    </row>
    <row r="260" spans="1:13" s="166" customFormat="1" ht="12.75">
      <c r="A260" s="162"/>
      <c r="B260" s="169">
        <v>0</v>
      </c>
      <c r="C260" s="170" t="s">
        <v>1331</v>
      </c>
      <c r="D260" s="170" t="s">
        <v>1327</v>
      </c>
      <c r="E260" s="170" t="s">
        <v>1363</v>
      </c>
      <c r="F260" s="165"/>
      <c r="G260" s="165"/>
      <c r="H260" s="147">
        <v>-6002101</v>
      </c>
      <c r="I260" s="150">
        <v>0</v>
      </c>
      <c r="J260" s="151"/>
      <c r="K260" s="43">
        <v>490</v>
      </c>
      <c r="M260" s="2">
        <v>445</v>
      </c>
    </row>
    <row r="261" spans="1:13" s="166" customFormat="1" ht="12.75">
      <c r="A261" s="162"/>
      <c r="B261" s="171">
        <v>2352000</v>
      </c>
      <c r="C261" s="172" t="s">
        <v>1332</v>
      </c>
      <c r="D261" s="172" t="s">
        <v>1327</v>
      </c>
      <c r="E261" s="172" t="s">
        <v>1363</v>
      </c>
      <c r="F261" s="165"/>
      <c r="G261" s="165"/>
      <c r="H261" s="147">
        <v>-8354101</v>
      </c>
      <c r="I261" s="150">
        <v>4951.578947368421</v>
      </c>
      <c r="J261" s="151"/>
      <c r="K261" s="43">
        <v>490</v>
      </c>
      <c r="M261" s="2">
        <v>445</v>
      </c>
    </row>
    <row r="262" spans="1:13" ht="12.75">
      <c r="A262" s="162"/>
      <c r="B262" s="173">
        <v>1912700</v>
      </c>
      <c r="C262" s="174" t="s">
        <v>1333</v>
      </c>
      <c r="D262" s="175" t="s">
        <v>1327</v>
      </c>
      <c r="E262" s="175" t="s">
        <v>1363</v>
      </c>
      <c r="F262" s="165"/>
      <c r="G262" s="165"/>
      <c r="H262" s="180">
        <v>-10266801</v>
      </c>
      <c r="I262" s="150">
        <v>4026.7368421052633</v>
      </c>
      <c r="J262" s="151"/>
      <c r="K262" s="43"/>
      <c r="L262" s="166"/>
      <c r="M262" s="2">
        <v>445</v>
      </c>
    </row>
    <row r="263" spans="1:13" s="166" customFormat="1" ht="12.75">
      <c r="A263" s="162"/>
      <c r="B263" s="293">
        <v>924190</v>
      </c>
      <c r="C263" s="277" t="s">
        <v>1419</v>
      </c>
      <c r="D263" s="294" t="s">
        <v>1327</v>
      </c>
      <c r="E263" s="294" t="s">
        <v>1363</v>
      </c>
      <c r="F263" s="295"/>
      <c r="G263" s="165"/>
      <c r="H263" s="180">
        <v>-11190991</v>
      </c>
      <c r="I263" s="150">
        <v>2009.108695652174</v>
      </c>
      <c r="J263" s="151"/>
      <c r="K263" s="43"/>
      <c r="M263" s="2">
        <v>445</v>
      </c>
    </row>
    <row r="264" spans="1:13" ht="12.75">
      <c r="A264" s="15"/>
      <c r="B264" s="176">
        <v>11190991</v>
      </c>
      <c r="C264" s="177" t="s">
        <v>1334</v>
      </c>
      <c r="D264" s="178"/>
      <c r="E264" s="178"/>
      <c r="F264" s="179"/>
      <c r="G264" s="179"/>
      <c r="H264" s="180"/>
      <c r="I264" s="181">
        <v>23559.981052631578</v>
      </c>
      <c r="J264" s="182"/>
      <c r="K264" s="43">
        <v>490</v>
      </c>
      <c r="M264" s="2">
        <v>445</v>
      </c>
    </row>
    <row r="265" spans="1:13" ht="12.75">
      <c r="A265" s="15"/>
      <c r="I265" s="25"/>
      <c r="J265" s="25"/>
      <c r="K265" s="43"/>
      <c r="M265" s="43"/>
    </row>
    <row r="266" spans="1:13" ht="12.75">
      <c r="A266" s="15"/>
      <c r="B266" s="183">
        <v>-1130067.6</v>
      </c>
      <c r="C266" s="184" t="s">
        <v>1326</v>
      </c>
      <c r="D266" s="185" t="s">
        <v>1335</v>
      </c>
      <c r="E266" s="184"/>
      <c r="F266" s="337"/>
      <c r="G266" s="186"/>
      <c r="H266" s="6">
        <v>1130067.6</v>
      </c>
      <c r="I266" s="25">
        <v>-2282.9648484848485</v>
      </c>
      <c r="J266" s="25"/>
      <c r="K266" s="43">
        <v>495</v>
      </c>
      <c r="M266" s="43">
        <v>495</v>
      </c>
    </row>
    <row r="267" spans="1:13" ht="12.75">
      <c r="A267" s="15"/>
      <c r="B267" s="183">
        <v>-2838723</v>
      </c>
      <c r="C267" s="184" t="s">
        <v>1326</v>
      </c>
      <c r="D267" s="184" t="s">
        <v>1336</v>
      </c>
      <c r="E267" s="184"/>
      <c r="F267" s="337"/>
      <c r="G267" s="186"/>
      <c r="H267" s="6">
        <v>3968790.6</v>
      </c>
      <c r="I267" s="25">
        <v>-5914.00625</v>
      </c>
      <c r="J267" s="25"/>
      <c r="K267" s="43">
        <v>480</v>
      </c>
      <c r="M267" s="43">
        <v>480</v>
      </c>
    </row>
    <row r="268" spans="1:13" ht="12.75">
      <c r="A268" s="15"/>
      <c r="B268" s="183">
        <v>1038968</v>
      </c>
      <c r="C268" s="184" t="s">
        <v>1326</v>
      </c>
      <c r="D268" s="184" t="s">
        <v>1337</v>
      </c>
      <c r="E268" s="184"/>
      <c r="F268" s="337"/>
      <c r="G268" s="186"/>
      <c r="H268" s="6">
        <v>2929822.6</v>
      </c>
      <c r="I268" s="25">
        <v>2164.516666666667</v>
      </c>
      <c r="J268" s="25"/>
      <c r="K268" s="43">
        <v>480</v>
      </c>
      <c r="M268" s="43">
        <v>480</v>
      </c>
    </row>
    <row r="269" spans="1:13" ht="12.75">
      <c r="A269" s="15"/>
      <c r="B269" s="183">
        <v>3951891</v>
      </c>
      <c r="C269" s="184" t="s">
        <v>1326</v>
      </c>
      <c r="D269" s="184" t="s">
        <v>1338</v>
      </c>
      <c r="E269" s="184"/>
      <c r="F269" s="337"/>
      <c r="G269" s="186"/>
      <c r="H269" s="6">
        <v>-1022068.4</v>
      </c>
      <c r="I269" s="25">
        <v>8148.228865979381</v>
      </c>
      <c r="J269" s="25"/>
      <c r="K269" s="43">
        <v>485</v>
      </c>
      <c r="M269" s="43">
        <v>485</v>
      </c>
    </row>
    <row r="270" spans="1:13" ht="12.75">
      <c r="A270" s="15"/>
      <c r="B270" s="183">
        <v>715029</v>
      </c>
      <c r="C270" s="184" t="s">
        <v>1326</v>
      </c>
      <c r="D270" s="184" t="s">
        <v>1339</v>
      </c>
      <c r="E270" s="184"/>
      <c r="F270" s="337"/>
      <c r="G270" s="186"/>
      <c r="H270" s="6">
        <v>-1737097.4</v>
      </c>
      <c r="I270" s="25">
        <v>1459.2428571428572</v>
      </c>
      <c r="J270" s="25"/>
      <c r="K270" s="43">
        <v>490</v>
      </c>
      <c r="M270" s="43">
        <v>490</v>
      </c>
    </row>
    <row r="271" spans="1:13" ht="12.75">
      <c r="A271" s="15"/>
      <c r="B271" s="183">
        <v>-2325776</v>
      </c>
      <c r="C271" s="184" t="s">
        <v>1326</v>
      </c>
      <c r="D271" s="184" t="s">
        <v>1340</v>
      </c>
      <c r="E271" s="184"/>
      <c r="F271" s="337"/>
      <c r="G271" s="186"/>
      <c r="H271" s="6">
        <v>588678.6</v>
      </c>
      <c r="I271" s="25">
        <v>-4746.481632653061</v>
      </c>
      <c r="J271" s="25"/>
      <c r="K271" s="43">
        <v>490</v>
      </c>
      <c r="M271" s="43">
        <v>490</v>
      </c>
    </row>
    <row r="272" spans="1:13" ht="12.75">
      <c r="A272" s="15"/>
      <c r="B272" s="183">
        <v>166900</v>
      </c>
      <c r="C272" s="184" t="s">
        <v>1326</v>
      </c>
      <c r="D272" s="184" t="s">
        <v>1341</v>
      </c>
      <c r="E272" s="184"/>
      <c r="F272" s="337"/>
      <c r="G272" s="186"/>
      <c r="H272" s="6">
        <v>421778.6</v>
      </c>
      <c r="I272" s="25">
        <v>340.61224489795916</v>
      </c>
      <c r="J272" s="25"/>
      <c r="K272" s="43">
        <v>490</v>
      </c>
      <c r="M272" s="43">
        <v>490</v>
      </c>
    </row>
    <row r="273" spans="1:13" ht="12.75">
      <c r="A273" s="15"/>
      <c r="B273" s="183">
        <v>235000</v>
      </c>
      <c r="C273" s="184" t="s">
        <v>1326</v>
      </c>
      <c r="D273" s="184" t="s">
        <v>1342</v>
      </c>
      <c r="E273" s="184"/>
      <c r="F273" s="337"/>
      <c r="G273" s="186"/>
      <c r="H273" s="6">
        <v>186778.6</v>
      </c>
      <c r="I273" s="25">
        <v>489.5833333333333</v>
      </c>
      <c r="J273" s="25"/>
      <c r="K273" s="43">
        <v>480</v>
      </c>
      <c r="M273" s="43">
        <v>480</v>
      </c>
    </row>
    <row r="274" spans="1:13" ht="12.75">
      <c r="A274" s="15"/>
      <c r="B274" s="183">
        <v>141050</v>
      </c>
      <c r="C274" s="184" t="s">
        <v>1326</v>
      </c>
      <c r="D274" s="184" t="s">
        <v>1343</v>
      </c>
      <c r="E274" s="184"/>
      <c r="F274" s="337"/>
      <c r="G274" s="186"/>
      <c r="H274" s="6">
        <v>45728.60000000009</v>
      </c>
      <c r="I274" s="25">
        <v>296.94736842105266</v>
      </c>
      <c r="J274" s="25"/>
      <c r="K274" s="43">
        <v>475</v>
      </c>
      <c r="M274" s="43">
        <v>475</v>
      </c>
    </row>
    <row r="275" spans="1:13" s="59" customFormat="1" ht="12.75">
      <c r="A275" s="15"/>
      <c r="B275" s="183">
        <v>46500</v>
      </c>
      <c r="C275" s="184" t="s">
        <v>1326</v>
      </c>
      <c r="D275" s="184" t="s">
        <v>1344</v>
      </c>
      <c r="E275" s="184"/>
      <c r="F275" s="337"/>
      <c r="G275" s="186"/>
      <c r="H275" s="6">
        <v>-771.3999999999069</v>
      </c>
      <c r="I275" s="25">
        <v>101.08695652173913</v>
      </c>
      <c r="J275" s="25"/>
      <c r="K275" s="43">
        <v>460</v>
      </c>
      <c r="L275" s="18"/>
      <c r="M275" s="43">
        <v>460</v>
      </c>
    </row>
    <row r="276" spans="1:13" ht="12.75">
      <c r="A276" s="14"/>
      <c r="B276" s="187">
        <v>771.3999999999069</v>
      </c>
      <c r="C276" s="188" t="s">
        <v>1326</v>
      </c>
      <c r="D276" s="188" t="s">
        <v>1403</v>
      </c>
      <c r="E276" s="188"/>
      <c r="F276" s="189" t="s">
        <v>1345</v>
      </c>
      <c r="G276" s="189"/>
      <c r="H276" s="190"/>
      <c r="I276" s="58">
        <v>1.725727069351022</v>
      </c>
      <c r="J276" s="58"/>
      <c r="K276" s="94">
        <v>447</v>
      </c>
      <c r="L276" s="59"/>
      <c r="M276" s="94">
        <v>445</v>
      </c>
    </row>
    <row r="277" spans="1:13" ht="12.75">
      <c r="A277" s="15"/>
      <c r="B277" s="191"/>
      <c r="C277" s="185"/>
      <c r="D277" s="185"/>
      <c r="E277" s="185"/>
      <c r="F277" s="192"/>
      <c r="G277" s="192"/>
      <c r="H277" s="31"/>
      <c r="I277" s="25"/>
      <c r="J277" s="25"/>
      <c r="K277" s="43"/>
      <c r="M277" s="43"/>
    </row>
    <row r="278" spans="1:13" s="18" customFormat="1" ht="12.75">
      <c r="A278" s="15"/>
      <c r="B278" s="193"/>
      <c r="C278" s="194"/>
      <c r="D278" s="194"/>
      <c r="E278" s="194"/>
      <c r="F278" s="195"/>
      <c r="G278" s="195"/>
      <c r="H278" s="31"/>
      <c r="I278" s="42"/>
      <c r="J278" s="42"/>
      <c r="K278" s="43"/>
      <c r="L278"/>
      <c r="M278" s="43"/>
    </row>
    <row r="279" spans="1:13" ht="12.75">
      <c r="A279" s="15"/>
      <c r="B279" s="44"/>
      <c r="C279" s="196"/>
      <c r="D279" s="196"/>
      <c r="E279" s="196"/>
      <c r="F279" s="197"/>
      <c r="G279" s="197"/>
      <c r="H279" s="198"/>
      <c r="I279" s="199"/>
      <c r="J279" s="199"/>
      <c r="K279" s="43"/>
      <c r="L279" s="18"/>
      <c r="M279" s="43"/>
    </row>
    <row r="280" spans="1:13" s="203" customFormat="1" ht="12.75">
      <c r="A280" s="1"/>
      <c r="B280" s="6"/>
      <c r="C280" s="1"/>
      <c r="D280" s="1"/>
      <c r="E280" s="1"/>
      <c r="F280" s="30"/>
      <c r="G280" s="30"/>
      <c r="H280" s="6"/>
      <c r="I280" s="25"/>
      <c r="J280" s="25"/>
      <c r="K280" s="43"/>
      <c r="L280"/>
      <c r="M280" s="43"/>
    </row>
    <row r="281" spans="1:13" s="203" customFormat="1" ht="12.75">
      <c r="A281" s="157"/>
      <c r="B281" s="200">
        <v>-84</v>
      </c>
      <c r="C281" s="157"/>
      <c r="D281" s="157" t="s">
        <v>1335</v>
      </c>
      <c r="E281" s="157"/>
      <c r="F281" s="201"/>
      <c r="G281" s="201"/>
      <c r="H281" s="6">
        <v>84</v>
      </c>
      <c r="I281" s="25">
        <v>-0.1696969696969697</v>
      </c>
      <c r="J281" s="42"/>
      <c r="K281" s="202">
        <v>495</v>
      </c>
      <c r="M281" s="202">
        <v>495</v>
      </c>
    </row>
    <row r="282" spans="1:13" s="203" customFormat="1" ht="12.75">
      <c r="A282" s="157"/>
      <c r="B282" s="200">
        <v>-1632797</v>
      </c>
      <c r="C282" s="157" t="s">
        <v>1328</v>
      </c>
      <c r="D282" s="157" t="s">
        <v>1336</v>
      </c>
      <c r="E282" s="157"/>
      <c r="F282" s="201"/>
      <c r="G282" s="201"/>
      <c r="H282" s="6">
        <v>1632881</v>
      </c>
      <c r="I282" s="25">
        <v>-3401.6604166666666</v>
      </c>
      <c r="J282" s="42"/>
      <c r="K282" s="202">
        <v>480</v>
      </c>
      <c r="M282" s="202">
        <v>480</v>
      </c>
    </row>
    <row r="283" spans="1:13" s="203" customFormat="1" ht="12.75">
      <c r="A283" s="157"/>
      <c r="B283" s="200">
        <v>1692290</v>
      </c>
      <c r="C283" s="157" t="s">
        <v>1328</v>
      </c>
      <c r="D283" s="157" t="s">
        <v>1337</v>
      </c>
      <c r="E283" s="157"/>
      <c r="F283" s="201"/>
      <c r="G283" s="201"/>
      <c r="H283" s="6">
        <v>-59409</v>
      </c>
      <c r="I283" s="25">
        <v>3525.6041666666665</v>
      </c>
      <c r="J283" s="42"/>
      <c r="K283" s="202">
        <v>480</v>
      </c>
      <c r="M283" s="202">
        <v>480</v>
      </c>
    </row>
    <row r="284" spans="1:13" s="203" customFormat="1" ht="12.75">
      <c r="A284" s="157"/>
      <c r="B284" s="200">
        <v>-1625822</v>
      </c>
      <c r="C284" s="157" t="s">
        <v>1328</v>
      </c>
      <c r="D284" s="157" t="s">
        <v>1346</v>
      </c>
      <c r="E284" s="157"/>
      <c r="F284" s="201"/>
      <c r="G284" s="201"/>
      <c r="H284" s="6">
        <v>1566413</v>
      </c>
      <c r="I284" s="25">
        <v>-3352.2103092783505</v>
      </c>
      <c r="J284" s="42"/>
      <c r="K284" s="202">
        <v>485</v>
      </c>
      <c r="M284" s="202">
        <v>485</v>
      </c>
    </row>
    <row r="285" spans="1:13" s="203" customFormat="1" ht="12.75">
      <c r="A285" s="157"/>
      <c r="B285" s="200">
        <v>2016575</v>
      </c>
      <c r="C285" s="157" t="s">
        <v>1328</v>
      </c>
      <c r="D285" s="157" t="s">
        <v>1347</v>
      </c>
      <c r="E285" s="157"/>
      <c r="F285" s="201"/>
      <c r="G285" s="201"/>
      <c r="H285" s="6">
        <v>-450162</v>
      </c>
      <c r="I285" s="25">
        <v>4157.886597938144</v>
      </c>
      <c r="J285" s="42"/>
      <c r="K285" s="202">
        <v>485</v>
      </c>
      <c r="M285" s="202">
        <v>485</v>
      </c>
    </row>
    <row r="286" spans="1:13" s="203" customFormat="1" ht="12.75">
      <c r="A286" s="157"/>
      <c r="B286" s="200">
        <v>-1632171</v>
      </c>
      <c r="C286" s="157" t="s">
        <v>1328</v>
      </c>
      <c r="D286" s="157" t="s">
        <v>1348</v>
      </c>
      <c r="E286" s="157"/>
      <c r="F286" s="201"/>
      <c r="G286" s="201"/>
      <c r="H286" s="6">
        <v>1182009</v>
      </c>
      <c r="I286" s="25">
        <v>-3330.9612244897958</v>
      </c>
      <c r="J286" s="42"/>
      <c r="K286" s="202">
        <v>490</v>
      </c>
      <c r="M286" s="202">
        <v>490</v>
      </c>
    </row>
    <row r="287" spans="1:13" s="203" customFormat="1" ht="12.75">
      <c r="A287" s="157"/>
      <c r="B287" s="200">
        <v>1646625</v>
      </c>
      <c r="C287" s="157" t="s">
        <v>1328</v>
      </c>
      <c r="D287" s="157" t="s">
        <v>1339</v>
      </c>
      <c r="E287" s="157"/>
      <c r="F287" s="201"/>
      <c r="G287" s="201"/>
      <c r="H287" s="6">
        <v>-464616</v>
      </c>
      <c r="I287" s="25">
        <v>3360.4591836734694</v>
      </c>
      <c r="J287" s="42"/>
      <c r="K287" s="202">
        <v>490</v>
      </c>
      <c r="M287" s="202">
        <v>490</v>
      </c>
    </row>
    <row r="288" spans="1:13" s="203" customFormat="1" ht="12.75">
      <c r="A288" s="157"/>
      <c r="B288" s="200">
        <v>-1651098</v>
      </c>
      <c r="C288" s="157" t="s">
        <v>1328</v>
      </c>
      <c r="D288" s="157" t="s">
        <v>1340</v>
      </c>
      <c r="E288" s="157"/>
      <c r="F288" s="201"/>
      <c r="G288" s="201"/>
      <c r="H288" s="6">
        <v>1186482</v>
      </c>
      <c r="I288" s="25">
        <v>-3369.587755102041</v>
      </c>
      <c r="J288" s="42"/>
      <c r="K288" s="202">
        <v>490</v>
      </c>
      <c r="M288" s="202">
        <v>490</v>
      </c>
    </row>
    <row r="289" spans="1:13" s="203" customFormat="1" ht="12.75">
      <c r="A289" s="157"/>
      <c r="B289" s="200">
        <v>1435284</v>
      </c>
      <c r="C289" s="157" t="s">
        <v>1328</v>
      </c>
      <c r="D289" s="157" t="s">
        <v>1341</v>
      </c>
      <c r="E289" s="157"/>
      <c r="F289" s="201"/>
      <c r="G289" s="201"/>
      <c r="H289" s="6">
        <v>-248802</v>
      </c>
      <c r="I289" s="25">
        <v>2929.1510204081633</v>
      </c>
      <c r="J289" s="42"/>
      <c r="K289" s="202">
        <v>490</v>
      </c>
      <c r="M289" s="202">
        <v>490</v>
      </c>
    </row>
    <row r="290" spans="1:13" s="203" customFormat="1" ht="12.75">
      <c r="A290" s="157"/>
      <c r="B290" s="200">
        <v>-1651505</v>
      </c>
      <c r="C290" s="157" t="s">
        <v>1328</v>
      </c>
      <c r="D290" s="157" t="s">
        <v>1349</v>
      </c>
      <c r="E290" s="157"/>
      <c r="F290" s="201"/>
      <c r="G290" s="201"/>
      <c r="H290" s="6">
        <v>1402703</v>
      </c>
      <c r="I290" s="25">
        <v>-3440.6354166666665</v>
      </c>
      <c r="J290" s="42"/>
      <c r="K290" s="202">
        <v>480</v>
      </c>
      <c r="M290" s="202">
        <v>480</v>
      </c>
    </row>
    <row r="291" spans="1:13" s="203" customFormat="1" ht="12.75">
      <c r="A291" s="157"/>
      <c r="B291" s="200">
        <v>1947525</v>
      </c>
      <c r="C291" s="157" t="s">
        <v>1328</v>
      </c>
      <c r="D291" s="157" t="s">
        <v>1342</v>
      </c>
      <c r="E291" s="157"/>
      <c r="F291" s="201"/>
      <c r="G291" s="201"/>
      <c r="H291" s="6">
        <v>-544822</v>
      </c>
      <c r="I291" s="25">
        <v>4057.34375</v>
      </c>
      <c r="J291" s="42"/>
      <c r="K291" s="202">
        <v>480</v>
      </c>
      <c r="M291" s="202">
        <v>480</v>
      </c>
    </row>
    <row r="292" spans="1:13" s="203" customFormat="1" ht="12.75">
      <c r="A292" s="157"/>
      <c r="B292" s="200">
        <v>-1640906</v>
      </c>
      <c r="C292" s="157" t="s">
        <v>1328</v>
      </c>
      <c r="D292" s="157" t="s">
        <v>1350</v>
      </c>
      <c r="E292" s="157"/>
      <c r="F292" s="201"/>
      <c r="G292" s="201"/>
      <c r="H292" s="6">
        <v>1096084</v>
      </c>
      <c r="I292" s="25">
        <v>-3454.538947368421</v>
      </c>
      <c r="J292" s="42"/>
      <c r="K292" s="202">
        <v>475</v>
      </c>
      <c r="M292" s="202">
        <v>475</v>
      </c>
    </row>
    <row r="293" spans="1:13" s="203" customFormat="1" ht="12.75">
      <c r="A293" s="157"/>
      <c r="B293" s="200">
        <v>1395145</v>
      </c>
      <c r="C293" s="157" t="s">
        <v>1328</v>
      </c>
      <c r="D293" s="157" t="s">
        <v>1343</v>
      </c>
      <c r="E293" s="157"/>
      <c r="F293" s="201"/>
      <c r="G293" s="201"/>
      <c r="H293" s="6">
        <v>-299061</v>
      </c>
      <c r="I293" s="25">
        <v>2937.1473684210528</v>
      </c>
      <c r="J293" s="42"/>
      <c r="K293" s="202">
        <v>475</v>
      </c>
      <c r="M293" s="202">
        <v>475</v>
      </c>
    </row>
    <row r="294" spans="1:13" s="203" customFormat="1" ht="12.75">
      <c r="A294" s="157"/>
      <c r="B294" s="200">
        <v>-1588288</v>
      </c>
      <c r="C294" s="157" t="s">
        <v>1328</v>
      </c>
      <c r="D294" s="157" t="s">
        <v>1351</v>
      </c>
      <c r="E294" s="157"/>
      <c r="F294" s="201"/>
      <c r="G294" s="201"/>
      <c r="H294" s="6">
        <v>1289227</v>
      </c>
      <c r="I294" s="25">
        <v>-3452.8</v>
      </c>
      <c r="J294" s="42"/>
      <c r="K294" s="202">
        <v>460</v>
      </c>
      <c r="M294" s="202">
        <v>460</v>
      </c>
    </row>
    <row r="295" spans="1:13" s="207" customFormat="1" ht="12.75">
      <c r="A295" s="157"/>
      <c r="B295" s="200">
        <v>1174975</v>
      </c>
      <c r="C295" s="157" t="s">
        <v>1328</v>
      </c>
      <c r="D295" s="157" t="s">
        <v>1344</v>
      </c>
      <c r="E295" s="157"/>
      <c r="F295" s="201"/>
      <c r="G295" s="201"/>
      <c r="H295" s="6">
        <v>114252</v>
      </c>
      <c r="I295" s="25">
        <v>2554.2934782608695</v>
      </c>
      <c r="J295" s="42"/>
      <c r="K295" s="202">
        <v>460</v>
      </c>
      <c r="L295" s="203"/>
      <c r="M295" s="202">
        <v>460</v>
      </c>
    </row>
    <row r="296" spans="1:13" s="207" customFormat="1" ht="12.75">
      <c r="A296" s="157"/>
      <c r="B296" s="200">
        <v>-1588948</v>
      </c>
      <c r="C296" s="157" t="s">
        <v>1328</v>
      </c>
      <c r="D296" s="157" t="s">
        <v>1402</v>
      </c>
      <c r="E296" s="157"/>
      <c r="F296" s="201"/>
      <c r="G296" s="201"/>
      <c r="H296" s="6">
        <v>1703200</v>
      </c>
      <c r="I296" s="25">
        <v>-3554.6935123042504</v>
      </c>
      <c r="J296" s="42"/>
      <c r="K296" s="202">
        <v>447</v>
      </c>
      <c r="L296" s="203"/>
      <c r="M296" s="202">
        <v>445</v>
      </c>
    </row>
    <row r="297" spans="1:13" s="207" customFormat="1" ht="12.75">
      <c r="A297" s="157"/>
      <c r="B297" s="200">
        <v>2826975</v>
      </c>
      <c r="C297" s="157" t="s">
        <v>1328</v>
      </c>
      <c r="D297" s="157" t="s">
        <v>1401</v>
      </c>
      <c r="E297" s="157"/>
      <c r="F297" s="201"/>
      <c r="G297" s="201"/>
      <c r="H297" s="6">
        <v>-1123775</v>
      </c>
      <c r="I297" s="25">
        <v>6324.3288590604025</v>
      </c>
      <c r="J297" s="42"/>
      <c r="K297" s="202">
        <v>447</v>
      </c>
      <c r="L297" s="203"/>
      <c r="M297" s="202">
        <v>445</v>
      </c>
    </row>
    <row r="298" spans="1:13" ht="12.75">
      <c r="A298" s="204"/>
      <c r="B298" s="205">
        <v>1123775</v>
      </c>
      <c r="C298" s="204" t="s">
        <v>1328</v>
      </c>
      <c r="D298" s="204" t="s">
        <v>1403</v>
      </c>
      <c r="E298" s="204"/>
      <c r="F298" s="206"/>
      <c r="G298" s="206"/>
      <c r="H298" s="57"/>
      <c r="I298" s="58">
        <v>2514.0380313199107</v>
      </c>
      <c r="J298" s="58"/>
      <c r="K298" s="94">
        <v>447</v>
      </c>
      <c r="L298" s="207"/>
      <c r="M298" s="94">
        <v>445</v>
      </c>
    </row>
    <row r="299" spans="9:13" ht="12.75">
      <c r="I299" s="25"/>
      <c r="J299" s="42"/>
      <c r="K299" s="202"/>
      <c r="L299" s="18"/>
      <c r="M299" s="202"/>
    </row>
    <row r="300" spans="9:13" ht="12.75">
      <c r="I300" s="25"/>
      <c r="J300" s="25"/>
      <c r="K300" s="43"/>
      <c r="M300" s="43"/>
    </row>
    <row r="301" spans="1:13" s="18" customFormat="1" ht="12.75">
      <c r="A301" s="162"/>
      <c r="B301" s="131"/>
      <c r="C301" s="162"/>
      <c r="D301" s="162"/>
      <c r="E301" s="162"/>
      <c r="F301" s="209"/>
      <c r="G301" s="209"/>
      <c r="H301" s="6"/>
      <c r="I301" s="210"/>
      <c r="J301" s="210"/>
      <c r="K301" s="211"/>
      <c r="L301" s="212"/>
      <c r="M301" s="211"/>
    </row>
    <row r="302" spans="1:13" s="18" customFormat="1" ht="12.75">
      <c r="A302" s="15"/>
      <c r="B302" s="119">
        <v>1734162</v>
      </c>
      <c r="C302" s="213" t="s">
        <v>1353</v>
      </c>
      <c r="D302" s="213" t="s">
        <v>1339</v>
      </c>
      <c r="E302" s="196"/>
      <c r="F302" s="197"/>
      <c r="G302" s="197"/>
      <c r="H302" s="6">
        <v>-1734162</v>
      </c>
      <c r="I302" s="25">
        <v>3539.1061224489795</v>
      </c>
      <c r="J302" s="42"/>
      <c r="K302" s="43">
        <v>490</v>
      </c>
      <c r="M302" s="43">
        <v>490</v>
      </c>
    </row>
    <row r="303" spans="1:13" s="18" customFormat="1" ht="12.75">
      <c r="A303" s="15"/>
      <c r="B303" s="119">
        <v>2236604</v>
      </c>
      <c r="C303" s="213" t="s">
        <v>1353</v>
      </c>
      <c r="D303" s="213" t="s">
        <v>1341</v>
      </c>
      <c r="E303" s="196"/>
      <c r="F303" s="197"/>
      <c r="G303" s="197"/>
      <c r="H303" s="6">
        <v>-3970766</v>
      </c>
      <c r="I303" s="25">
        <v>4564.497959183674</v>
      </c>
      <c r="J303" s="42"/>
      <c r="K303" s="43">
        <v>490</v>
      </c>
      <c r="M303" s="43">
        <v>490</v>
      </c>
    </row>
    <row r="304" spans="1:13" s="18" customFormat="1" ht="12.75">
      <c r="A304" s="15"/>
      <c r="B304" s="119">
        <v>2610748</v>
      </c>
      <c r="C304" s="213" t="s">
        <v>1353</v>
      </c>
      <c r="D304" s="213" t="s">
        <v>1342</v>
      </c>
      <c r="E304" s="196"/>
      <c r="F304" s="197"/>
      <c r="G304" s="197"/>
      <c r="H304" s="6">
        <v>-6581514</v>
      </c>
      <c r="I304" s="25">
        <v>5439.058333333333</v>
      </c>
      <c r="J304" s="42"/>
      <c r="K304" s="43">
        <v>480</v>
      </c>
      <c r="M304" s="43">
        <v>480</v>
      </c>
    </row>
    <row r="305" spans="1:13" s="18" customFormat="1" ht="12.75">
      <c r="A305" s="15"/>
      <c r="B305" s="119">
        <v>2513138</v>
      </c>
      <c r="C305" s="213" t="s">
        <v>1353</v>
      </c>
      <c r="D305" s="213" t="s">
        <v>1343</v>
      </c>
      <c r="E305" s="196"/>
      <c r="F305" s="197"/>
      <c r="G305" s="197"/>
      <c r="H305" s="6">
        <v>19219262</v>
      </c>
      <c r="I305" s="25">
        <v>5290.816842105263</v>
      </c>
      <c r="J305" s="42"/>
      <c r="K305" s="43">
        <v>475</v>
      </c>
      <c r="M305" s="43">
        <v>475</v>
      </c>
    </row>
    <row r="306" spans="1:13" s="59" customFormat="1" ht="12.75">
      <c r="A306" s="15"/>
      <c r="B306" s="119">
        <v>2512823</v>
      </c>
      <c r="C306" s="213" t="s">
        <v>1353</v>
      </c>
      <c r="D306" s="213" t="s">
        <v>1344</v>
      </c>
      <c r="E306" s="196"/>
      <c r="F306" s="197"/>
      <c r="G306" s="197"/>
      <c r="H306" s="6">
        <v>16706439</v>
      </c>
      <c r="I306" s="25">
        <v>5462.658695652174</v>
      </c>
      <c r="J306" s="42"/>
      <c r="K306" s="43">
        <v>460</v>
      </c>
      <c r="L306" s="18"/>
      <c r="M306" s="43">
        <v>460</v>
      </c>
    </row>
    <row r="307" spans="1:13" s="59" customFormat="1" ht="12.75">
      <c r="A307" s="15"/>
      <c r="B307" s="119">
        <v>2988626</v>
      </c>
      <c r="C307" s="213" t="s">
        <v>1353</v>
      </c>
      <c r="D307" s="213" t="s">
        <v>1401</v>
      </c>
      <c r="E307" s="196"/>
      <c r="F307" s="197"/>
      <c r="G307" s="197"/>
      <c r="H307" s="6">
        <v>13717813</v>
      </c>
      <c r="I307" s="25">
        <v>6685.964205816555</v>
      </c>
      <c r="J307" s="42"/>
      <c r="K307" s="43">
        <v>447</v>
      </c>
      <c r="L307" s="18"/>
      <c r="M307" s="43">
        <v>445</v>
      </c>
    </row>
    <row r="308" spans="1:13" ht="12.75">
      <c r="A308" s="14"/>
      <c r="B308" s="214">
        <f>SUM(B302:B307)</f>
        <v>14596101</v>
      </c>
      <c r="C308" s="215" t="s">
        <v>1353</v>
      </c>
      <c r="D308" s="215" t="s">
        <v>1404</v>
      </c>
      <c r="E308" s="216"/>
      <c r="F308" s="217"/>
      <c r="G308" s="217"/>
      <c r="H308" s="218"/>
      <c r="I308" s="219">
        <v>-30688.619686800896</v>
      </c>
      <c r="J308" s="220"/>
      <c r="K308" s="94">
        <v>447</v>
      </c>
      <c r="L308" s="59"/>
      <c r="M308" s="94">
        <v>445</v>
      </c>
    </row>
    <row r="309" spans="9:13" ht="12.75">
      <c r="I309" s="25"/>
      <c r="J309" s="25"/>
      <c r="K309" s="43"/>
      <c r="L309" s="18"/>
      <c r="M309" s="43"/>
    </row>
    <row r="310" spans="9:13" ht="12.75">
      <c r="I310" s="25"/>
      <c r="J310" s="25"/>
      <c r="K310" s="43"/>
      <c r="M310" s="43"/>
    </row>
    <row r="311" spans="9:13" ht="12.75">
      <c r="I311" s="25"/>
      <c r="J311" s="25"/>
      <c r="K311" s="43"/>
      <c r="M311" s="43"/>
    </row>
    <row r="312" spans="2:13" ht="12.75">
      <c r="B312" s="9">
        <v>-4717657</v>
      </c>
      <c r="C312" s="221" t="s">
        <v>1330</v>
      </c>
      <c r="D312" s="221" t="s">
        <v>1354</v>
      </c>
      <c r="E312" s="221"/>
      <c r="F312" s="222" t="s">
        <v>1355</v>
      </c>
      <c r="G312" s="222" t="s">
        <v>1356</v>
      </c>
      <c r="H312" s="6">
        <v>4717657</v>
      </c>
      <c r="I312" s="25">
        <v>-9530.620202020202</v>
      </c>
      <c r="J312" s="25"/>
      <c r="K312" s="43">
        <v>495</v>
      </c>
      <c r="M312" s="43">
        <v>495</v>
      </c>
    </row>
    <row r="313" spans="2:13" ht="12.75">
      <c r="B313" s="9">
        <v>1181750</v>
      </c>
      <c r="C313" s="221" t="s">
        <v>1330</v>
      </c>
      <c r="D313" s="221" t="s">
        <v>1352</v>
      </c>
      <c r="E313" s="221"/>
      <c r="F313" s="222"/>
      <c r="G313" s="222"/>
      <c r="H313" s="6">
        <v>3535907</v>
      </c>
      <c r="I313" s="25">
        <v>2387.373737373737</v>
      </c>
      <c r="J313" s="25"/>
      <c r="K313" s="43">
        <v>495</v>
      </c>
      <c r="M313" s="43">
        <v>495</v>
      </c>
    </row>
    <row r="314" spans="2:13" ht="12.75">
      <c r="B314" s="9">
        <v>1132300</v>
      </c>
      <c r="C314" s="221" t="s">
        <v>1330</v>
      </c>
      <c r="D314" s="221" t="s">
        <v>1337</v>
      </c>
      <c r="E314" s="221"/>
      <c r="F314" s="222"/>
      <c r="G314" s="222"/>
      <c r="H314" s="6">
        <v>2403607</v>
      </c>
      <c r="I314" s="25">
        <v>2358.9583333333335</v>
      </c>
      <c r="J314" s="25"/>
      <c r="K314" s="43">
        <v>480</v>
      </c>
      <c r="M314" s="43">
        <v>480</v>
      </c>
    </row>
    <row r="315" spans="2:13" ht="12.75">
      <c r="B315" s="9">
        <v>513350</v>
      </c>
      <c r="C315" s="221" t="s">
        <v>1330</v>
      </c>
      <c r="D315" s="221" t="s">
        <v>1347</v>
      </c>
      <c r="E315" s="221"/>
      <c r="F315" s="222"/>
      <c r="G315" s="222"/>
      <c r="H315" s="6">
        <v>1890257</v>
      </c>
      <c r="I315" s="25">
        <v>1058.4536082474226</v>
      </c>
      <c r="J315" s="25"/>
      <c r="K315" s="43">
        <v>485</v>
      </c>
      <c r="M315" s="43">
        <v>485</v>
      </c>
    </row>
    <row r="316" spans="2:13" ht="12.75">
      <c r="B316" s="9">
        <v>292900</v>
      </c>
      <c r="C316" s="221" t="s">
        <v>1330</v>
      </c>
      <c r="D316" s="221" t="s">
        <v>1339</v>
      </c>
      <c r="E316" s="221"/>
      <c r="F316" s="222"/>
      <c r="G316" s="222"/>
      <c r="H316" s="6">
        <v>1597357</v>
      </c>
      <c r="I316" s="25">
        <v>597.7551020408164</v>
      </c>
      <c r="J316" s="25"/>
      <c r="K316" s="43">
        <v>490</v>
      </c>
      <c r="M316" s="43">
        <v>490</v>
      </c>
    </row>
    <row r="317" spans="2:13" ht="12.75">
      <c r="B317" s="44">
        <v>348000</v>
      </c>
      <c r="C317" s="221" t="s">
        <v>1330</v>
      </c>
      <c r="D317" s="221" t="s">
        <v>1341</v>
      </c>
      <c r="E317" s="221"/>
      <c r="F317" s="222"/>
      <c r="G317" s="222"/>
      <c r="H317" s="6">
        <v>1249357</v>
      </c>
      <c r="I317" s="25">
        <v>710.204081632653</v>
      </c>
      <c r="J317" s="25"/>
      <c r="K317" s="43">
        <v>490</v>
      </c>
      <c r="M317" s="43">
        <v>490</v>
      </c>
    </row>
    <row r="318" spans="2:13" ht="12.75">
      <c r="B318" s="44">
        <v>360700</v>
      </c>
      <c r="C318" s="221" t="s">
        <v>1330</v>
      </c>
      <c r="D318" s="221" t="s">
        <v>1342</v>
      </c>
      <c r="E318" s="221"/>
      <c r="F318" s="222"/>
      <c r="G318" s="222"/>
      <c r="H318" s="6">
        <v>888657</v>
      </c>
      <c r="I318" s="25">
        <v>751.4583333333334</v>
      </c>
      <c r="J318" s="25"/>
      <c r="K318" s="43">
        <v>480</v>
      </c>
      <c r="M318" s="43">
        <v>480</v>
      </c>
    </row>
    <row r="319" spans="2:13" ht="12.75">
      <c r="B319" s="44">
        <v>308868</v>
      </c>
      <c r="C319" s="221" t="s">
        <v>1330</v>
      </c>
      <c r="D319" s="221" t="s">
        <v>1343</v>
      </c>
      <c r="E319" s="221"/>
      <c r="F319" s="222"/>
      <c r="G319" s="222"/>
      <c r="H319" s="6">
        <v>579789</v>
      </c>
      <c r="I319" s="25">
        <v>650.2484210526316</v>
      </c>
      <c r="J319" s="25"/>
      <c r="K319" s="43">
        <v>475</v>
      </c>
      <c r="M319" s="43">
        <v>475</v>
      </c>
    </row>
    <row r="320" spans="1:13" s="59" customFormat="1" ht="12.75">
      <c r="A320" s="1"/>
      <c r="B320" s="44">
        <v>277200</v>
      </c>
      <c r="C320" s="221" t="s">
        <v>1330</v>
      </c>
      <c r="D320" s="221" t="s">
        <v>1344</v>
      </c>
      <c r="E320" s="221"/>
      <c r="F320" s="222"/>
      <c r="G320" s="222"/>
      <c r="H320" s="6">
        <v>302589</v>
      </c>
      <c r="I320" s="25">
        <v>602.6086956521739</v>
      </c>
      <c r="J320" s="25"/>
      <c r="K320" s="43">
        <v>460</v>
      </c>
      <c r="L320"/>
      <c r="M320" s="43">
        <v>460</v>
      </c>
    </row>
    <row r="321" spans="1:13" s="59" customFormat="1" ht="12.75">
      <c r="A321" s="1"/>
      <c r="B321" s="44">
        <v>186500</v>
      </c>
      <c r="C321" s="221" t="s">
        <v>1330</v>
      </c>
      <c r="D321" s="221" t="s">
        <v>1401</v>
      </c>
      <c r="E321" s="221"/>
      <c r="F321" s="222"/>
      <c r="G321" s="222"/>
      <c r="H321" s="6">
        <v>116089</v>
      </c>
      <c r="I321" s="25">
        <v>417.22595078299776</v>
      </c>
      <c r="J321" s="25"/>
      <c r="K321" s="43">
        <v>447</v>
      </c>
      <c r="L321"/>
      <c r="M321" s="43">
        <v>445</v>
      </c>
    </row>
    <row r="322" spans="1:13" s="18" customFormat="1" ht="12.75">
      <c r="A322" s="14"/>
      <c r="B322" s="60">
        <v>-116089</v>
      </c>
      <c r="C322" s="216" t="s">
        <v>1330</v>
      </c>
      <c r="D322" s="216" t="s">
        <v>1404</v>
      </c>
      <c r="E322" s="216"/>
      <c r="F322" s="217"/>
      <c r="G322" s="217"/>
      <c r="H322" s="57"/>
      <c r="I322" s="58">
        <v>-259.7069351230425</v>
      </c>
      <c r="J322" s="58"/>
      <c r="K322" s="94">
        <v>447</v>
      </c>
      <c r="L322" s="59"/>
      <c r="M322" s="94">
        <v>445</v>
      </c>
    </row>
    <row r="323" spans="1:13" s="18" customFormat="1" ht="12.75">
      <c r="A323" s="15"/>
      <c r="B323" s="44"/>
      <c r="C323" s="196"/>
      <c r="D323" s="196"/>
      <c r="E323" s="196"/>
      <c r="F323" s="197"/>
      <c r="G323" s="197"/>
      <c r="H323" s="31"/>
      <c r="I323" s="199"/>
      <c r="J323" s="42"/>
      <c r="K323" s="43"/>
      <c r="M323" s="43"/>
    </row>
    <row r="324" spans="1:13" ht="12.75">
      <c r="A324" s="15"/>
      <c r="B324" s="44"/>
      <c r="C324" s="196"/>
      <c r="D324" s="196"/>
      <c r="E324" s="196"/>
      <c r="F324" s="197"/>
      <c r="G324" s="197"/>
      <c r="H324" s="34"/>
      <c r="I324" s="199"/>
      <c r="J324" s="42"/>
      <c r="K324" s="43"/>
      <c r="L324" s="18"/>
      <c r="M324" s="43"/>
    </row>
    <row r="325" spans="1:13" s="225" customFormat="1" ht="12.75">
      <c r="A325" s="1"/>
      <c r="B325" s="6"/>
      <c r="C325" s="1"/>
      <c r="D325" s="1"/>
      <c r="E325" s="1"/>
      <c r="F325" s="30"/>
      <c r="G325" s="30"/>
      <c r="H325" s="62"/>
      <c r="I325" s="223"/>
      <c r="J325" s="25"/>
      <c r="K325" s="43">
        <v>480</v>
      </c>
      <c r="L325"/>
      <c r="M325" s="43">
        <v>480</v>
      </c>
    </row>
    <row r="326" spans="1:13" s="18" customFormat="1" ht="12.75">
      <c r="A326" s="15"/>
      <c r="B326" s="226"/>
      <c r="C326" s="227"/>
      <c r="D326" s="227"/>
      <c r="E326" s="227"/>
      <c r="F326" s="228"/>
      <c r="G326" s="228"/>
      <c r="H326" s="62"/>
      <c r="I326" s="199"/>
      <c r="J326" s="42"/>
      <c r="K326" s="224"/>
      <c r="M326" s="224"/>
    </row>
    <row r="327" spans="1:13" s="236" customFormat="1" ht="12.75">
      <c r="A327" s="15"/>
      <c r="B327" s="226"/>
      <c r="C327" s="227"/>
      <c r="D327" s="227"/>
      <c r="E327" s="227"/>
      <c r="F327" s="228"/>
      <c r="G327" s="228"/>
      <c r="H327" s="34"/>
      <c r="I327" s="199"/>
      <c r="J327" s="42"/>
      <c r="K327" s="224"/>
      <c r="L327" s="18"/>
      <c r="M327" s="224"/>
    </row>
    <row r="328" spans="1:13" s="236" customFormat="1" ht="12.75">
      <c r="A328" s="229"/>
      <c r="B328" s="230">
        <v>1474406</v>
      </c>
      <c r="C328" s="231" t="s">
        <v>1331</v>
      </c>
      <c r="D328" s="232" t="s">
        <v>1347</v>
      </c>
      <c r="E328" s="229"/>
      <c r="F328" s="233"/>
      <c r="G328" s="233"/>
      <c r="H328" s="62">
        <v>-1474406</v>
      </c>
      <c r="I328" s="199">
        <v>3040.0123711340207</v>
      </c>
      <c r="J328" s="234"/>
      <c r="K328" s="235">
        <v>485</v>
      </c>
      <c r="M328" s="235">
        <v>485</v>
      </c>
    </row>
    <row r="329" spans="1:13" s="236" customFormat="1" ht="12.75">
      <c r="A329" s="229"/>
      <c r="B329" s="237">
        <v>0</v>
      </c>
      <c r="C329" s="231" t="s">
        <v>1331</v>
      </c>
      <c r="D329" s="232" t="s">
        <v>1339</v>
      </c>
      <c r="E329" s="229"/>
      <c r="F329" s="233"/>
      <c r="G329" s="233"/>
      <c r="H329" s="62">
        <v>-1474406</v>
      </c>
      <c r="I329" s="199">
        <v>0</v>
      </c>
      <c r="J329" s="234"/>
      <c r="K329" s="235">
        <v>490</v>
      </c>
      <c r="M329" s="235">
        <v>490</v>
      </c>
    </row>
    <row r="330" spans="1:13" s="236" customFormat="1" ht="12.75">
      <c r="A330" s="229"/>
      <c r="B330" s="237">
        <v>-4650120</v>
      </c>
      <c r="C330" s="231" t="s">
        <v>1331</v>
      </c>
      <c r="D330" s="232" t="s">
        <v>1340</v>
      </c>
      <c r="E330" s="229"/>
      <c r="F330" s="233"/>
      <c r="G330" s="233"/>
      <c r="H330" s="62">
        <v>3175714</v>
      </c>
      <c r="I330" s="199">
        <v>-9490.040816326531</v>
      </c>
      <c r="J330" s="234"/>
      <c r="K330" s="235">
        <v>490</v>
      </c>
      <c r="M330" s="235">
        <v>490</v>
      </c>
    </row>
    <row r="331" spans="1:13" s="236" customFormat="1" ht="12.75">
      <c r="A331" s="229"/>
      <c r="B331" s="230">
        <v>90000</v>
      </c>
      <c r="C331" s="231" t="s">
        <v>1331</v>
      </c>
      <c r="D331" s="232" t="s">
        <v>1341</v>
      </c>
      <c r="E331" s="229"/>
      <c r="F331" s="233"/>
      <c r="G331" s="233"/>
      <c r="H331" s="62">
        <v>3085714</v>
      </c>
      <c r="I331" s="199">
        <v>183.6734693877551</v>
      </c>
      <c r="J331" s="234"/>
      <c r="K331" s="235">
        <v>490</v>
      </c>
      <c r="M331" s="235">
        <v>490</v>
      </c>
    </row>
    <row r="332" spans="1:13" s="236" customFormat="1" ht="12.75">
      <c r="A332" s="229"/>
      <c r="B332" s="230">
        <v>0</v>
      </c>
      <c r="C332" s="231" t="s">
        <v>1331</v>
      </c>
      <c r="D332" s="232" t="s">
        <v>1342</v>
      </c>
      <c r="E332" s="229"/>
      <c r="F332" s="233"/>
      <c r="G332" s="233"/>
      <c r="H332" s="62">
        <v>3085714</v>
      </c>
      <c r="I332" s="199">
        <v>0</v>
      </c>
      <c r="J332" s="234"/>
      <c r="K332" s="235">
        <v>480</v>
      </c>
      <c r="M332" s="235">
        <v>480</v>
      </c>
    </row>
    <row r="333" spans="1:13" s="236" customFormat="1" ht="12.75">
      <c r="A333" s="229"/>
      <c r="B333" s="230">
        <v>0</v>
      </c>
      <c r="C333" s="231" t="s">
        <v>1331</v>
      </c>
      <c r="D333" s="232" t="s">
        <v>1343</v>
      </c>
      <c r="E333" s="229"/>
      <c r="F333" s="233"/>
      <c r="G333" s="233"/>
      <c r="H333" s="62">
        <v>3085714</v>
      </c>
      <c r="I333" s="199">
        <v>0</v>
      </c>
      <c r="J333" s="234"/>
      <c r="K333" s="235">
        <v>475</v>
      </c>
      <c r="M333" s="235">
        <v>475</v>
      </c>
    </row>
    <row r="334" spans="1:13" s="243" customFormat="1" ht="12.75">
      <c r="A334" s="229"/>
      <c r="B334" s="230">
        <v>0</v>
      </c>
      <c r="C334" s="231" t="s">
        <v>1331</v>
      </c>
      <c r="D334" s="232" t="s">
        <v>1344</v>
      </c>
      <c r="E334" s="229"/>
      <c r="F334" s="233"/>
      <c r="G334" s="233"/>
      <c r="H334" s="62">
        <v>3085714</v>
      </c>
      <c r="I334" s="199">
        <v>0</v>
      </c>
      <c r="J334" s="234"/>
      <c r="K334" s="235">
        <v>460</v>
      </c>
      <c r="L334" s="236"/>
      <c r="M334" s="235">
        <v>460</v>
      </c>
    </row>
    <row r="335" spans="1:13" s="243" customFormat="1" ht="12.75">
      <c r="A335" s="229"/>
      <c r="B335" s="230">
        <v>0</v>
      </c>
      <c r="C335" s="231" t="s">
        <v>1331</v>
      </c>
      <c r="D335" s="232" t="s">
        <v>1401</v>
      </c>
      <c r="E335" s="229"/>
      <c r="F335" s="233"/>
      <c r="G335" s="233"/>
      <c r="H335" s="62">
        <v>3085714</v>
      </c>
      <c r="I335" s="199">
        <v>0</v>
      </c>
      <c r="J335" s="234"/>
      <c r="K335" s="235">
        <v>447</v>
      </c>
      <c r="L335" s="236"/>
      <c r="M335" s="235">
        <v>445</v>
      </c>
    </row>
    <row r="336" spans="1:13" s="18" customFormat="1" ht="12.75">
      <c r="A336" s="238"/>
      <c r="B336" s="239">
        <v>-3085714</v>
      </c>
      <c r="C336" s="238" t="s">
        <v>1357</v>
      </c>
      <c r="D336" s="238" t="s">
        <v>1404</v>
      </c>
      <c r="E336" s="238"/>
      <c r="F336" s="240"/>
      <c r="G336" s="240"/>
      <c r="H336" s="53"/>
      <c r="I336" s="220">
        <v>-6903.163310961969</v>
      </c>
      <c r="J336" s="241"/>
      <c r="K336" s="242">
        <v>447</v>
      </c>
      <c r="L336" s="243"/>
      <c r="M336" s="242">
        <v>445</v>
      </c>
    </row>
    <row r="337" spans="1:13" s="18" customFormat="1" ht="12.75">
      <c r="A337" s="15"/>
      <c r="B337" s="226"/>
      <c r="C337" s="227"/>
      <c r="D337" s="227"/>
      <c r="E337" s="227"/>
      <c r="F337" s="228"/>
      <c r="G337" s="228"/>
      <c r="H337" s="31"/>
      <c r="I337" s="199"/>
      <c r="J337" s="42"/>
      <c r="K337" s="43"/>
      <c r="M337" s="224"/>
    </row>
    <row r="338" spans="1:13" s="250" customFormat="1" ht="12.75">
      <c r="A338" s="15"/>
      <c r="B338" s="226"/>
      <c r="C338" s="227"/>
      <c r="D338" s="227"/>
      <c r="E338" s="227"/>
      <c r="F338" s="228"/>
      <c r="G338" s="228"/>
      <c r="H338" s="31"/>
      <c r="I338" s="199"/>
      <c r="J338" s="42"/>
      <c r="K338" s="43"/>
      <c r="L338" s="18"/>
      <c r="M338" s="224"/>
    </row>
    <row r="339" spans="1:13" s="250" customFormat="1" ht="12.75">
      <c r="A339" s="244"/>
      <c r="B339" s="67"/>
      <c r="C339" s="245"/>
      <c r="D339" s="245"/>
      <c r="E339" s="244"/>
      <c r="F339" s="246"/>
      <c r="G339" s="246"/>
      <c r="H339" s="67"/>
      <c r="I339" s="247"/>
      <c r="J339" s="248"/>
      <c r="K339" s="249"/>
      <c r="M339" s="249"/>
    </row>
    <row r="340" spans="1:13" s="250" customFormat="1" ht="12.75">
      <c r="A340" s="244"/>
      <c r="B340" s="251">
        <v>-12761734</v>
      </c>
      <c r="C340" s="245" t="s">
        <v>1358</v>
      </c>
      <c r="D340" s="245" t="s">
        <v>1340</v>
      </c>
      <c r="E340" s="244"/>
      <c r="F340" s="246"/>
      <c r="G340" s="246"/>
      <c r="H340" s="67">
        <v>12761734</v>
      </c>
      <c r="I340" s="247">
        <v>-26044.355102040816</v>
      </c>
      <c r="J340" s="248"/>
      <c r="K340" s="249">
        <v>490</v>
      </c>
      <c r="M340" s="249">
        <v>490</v>
      </c>
    </row>
    <row r="341" spans="1:13" s="250" customFormat="1" ht="12.75">
      <c r="A341" s="244"/>
      <c r="B341" s="67">
        <v>3191220</v>
      </c>
      <c r="C341" s="245" t="s">
        <v>1358</v>
      </c>
      <c r="D341" s="245" t="s">
        <v>1341</v>
      </c>
      <c r="E341" s="244"/>
      <c r="F341" s="246"/>
      <c r="G341" s="246"/>
      <c r="H341" s="67">
        <v>9570514</v>
      </c>
      <c r="I341" s="247">
        <v>6512.693877551021</v>
      </c>
      <c r="J341" s="248"/>
      <c r="K341" s="249">
        <v>490</v>
      </c>
      <c r="M341" s="249">
        <v>490</v>
      </c>
    </row>
    <row r="342" spans="1:13" s="250" customFormat="1" ht="12.75">
      <c r="A342" s="244"/>
      <c r="B342" s="67">
        <v>2511135</v>
      </c>
      <c r="C342" s="245" t="s">
        <v>1358</v>
      </c>
      <c r="D342" s="245" t="s">
        <v>1342</v>
      </c>
      <c r="E342" s="244"/>
      <c r="F342" s="246"/>
      <c r="G342" s="246"/>
      <c r="H342" s="67">
        <v>7059379</v>
      </c>
      <c r="I342" s="247">
        <v>5231.53125</v>
      </c>
      <c r="J342" s="248"/>
      <c r="K342" s="249">
        <v>480</v>
      </c>
      <c r="M342" s="249">
        <v>480</v>
      </c>
    </row>
    <row r="343" spans="1:13" s="250" customFormat="1" ht="12.75">
      <c r="A343" s="244"/>
      <c r="B343" s="67">
        <v>2578918</v>
      </c>
      <c r="C343" s="245" t="s">
        <v>1358</v>
      </c>
      <c r="D343" s="245" t="s">
        <v>1343</v>
      </c>
      <c r="E343" s="244"/>
      <c r="F343" s="246"/>
      <c r="G343" s="246"/>
      <c r="H343" s="67">
        <v>4480461</v>
      </c>
      <c r="I343" s="247">
        <v>5429.301052631579</v>
      </c>
      <c r="J343" s="248"/>
      <c r="K343" s="249">
        <v>475</v>
      </c>
      <c r="M343" s="249">
        <v>475</v>
      </c>
    </row>
    <row r="344" spans="1:13" s="258" customFormat="1" ht="12.75">
      <c r="A344" s="244"/>
      <c r="B344" s="67">
        <v>2044700</v>
      </c>
      <c r="C344" s="245" t="s">
        <v>1358</v>
      </c>
      <c r="D344" s="245" t="s">
        <v>1344</v>
      </c>
      <c r="E344" s="244"/>
      <c r="F344" s="246"/>
      <c r="G344" s="246"/>
      <c r="H344" s="67">
        <v>2435761</v>
      </c>
      <c r="I344" s="247">
        <v>4445</v>
      </c>
      <c r="J344" s="248"/>
      <c r="K344" s="249">
        <v>460</v>
      </c>
      <c r="L344" s="250"/>
      <c r="M344" s="249">
        <v>460</v>
      </c>
    </row>
    <row r="345" spans="1:13" s="258" customFormat="1" ht="12.75">
      <c r="A345" s="244"/>
      <c r="B345" s="67">
        <v>2352000</v>
      </c>
      <c r="C345" s="245" t="s">
        <v>1358</v>
      </c>
      <c r="D345" s="245" t="s">
        <v>1401</v>
      </c>
      <c r="E345" s="244"/>
      <c r="F345" s="246"/>
      <c r="G345" s="246"/>
      <c r="H345" s="67">
        <v>83761</v>
      </c>
      <c r="I345" s="247">
        <v>5261.744966442953</v>
      </c>
      <c r="J345" s="248"/>
      <c r="K345" s="249">
        <v>447</v>
      </c>
      <c r="L345" s="250"/>
      <c r="M345" s="249">
        <v>445</v>
      </c>
    </row>
    <row r="346" spans="1:13" s="18" customFormat="1" ht="12.75">
      <c r="A346" s="252"/>
      <c r="B346" s="253">
        <v>-83761</v>
      </c>
      <c r="C346" s="252" t="s">
        <v>1358</v>
      </c>
      <c r="D346" s="252" t="s">
        <v>1404</v>
      </c>
      <c r="E346" s="252"/>
      <c r="F346" s="254"/>
      <c r="G346" s="254"/>
      <c r="H346" s="68"/>
      <c r="I346" s="255">
        <v>-187.38478747203578</v>
      </c>
      <c r="J346" s="256"/>
      <c r="K346" s="257">
        <v>447</v>
      </c>
      <c r="L346" s="258"/>
      <c r="M346" s="257">
        <v>445</v>
      </c>
    </row>
    <row r="347" spans="1:13" ht="12.75">
      <c r="A347" s="15"/>
      <c r="B347" s="226"/>
      <c r="C347" s="227"/>
      <c r="D347" s="227"/>
      <c r="E347" s="227"/>
      <c r="F347" s="228"/>
      <c r="G347" s="228"/>
      <c r="H347" s="31"/>
      <c r="I347" s="199"/>
      <c r="J347" s="42"/>
      <c r="K347" s="43"/>
      <c r="L347" s="18"/>
      <c r="M347" s="224"/>
    </row>
    <row r="348" spans="1:13" ht="12.75">
      <c r="A348" s="15"/>
      <c r="B348" s="226"/>
      <c r="C348" s="227"/>
      <c r="D348" s="227"/>
      <c r="E348" s="227"/>
      <c r="F348" s="228"/>
      <c r="G348" s="228"/>
      <c r="H348" s="31"/>
      <c r="I348" s="42"/>
      <c r="J348" s="42"/>
      <c r="K348" s="43"/>
      <c r="L348" s="18"/>
      <c r="M348" s="43"/>
    </row>
    <row r="349" spans="1:13" s="260" customFormat="1" ht="12.75">
      <c r="A349" s="15"/>
      <c r="B349" s="226"/>
      <c r="C349" s="227"/>
      <c r="D349" s="227"/>
      <c r="E349" s="227"/>
      <c r="F349" s="228"/>
      <c r="G349" s="228"/>
      <c r="H349" s="31"/>
      <c r="I349" s="42"/>
      <c r="J349" s="42"/>
      <c r="K349" s="43"/>
      <c r="L349" s="18"/>
      <c r="M349" s="43"/>
    </row>
    <row r="350" spans="1:13" s="260" customFormat="1" ht="12.75">
      <c r="A350" s="35"/>
      <c r="B350" s="261">
        <v>-28313914</v>
      </c>
      <c r="C350" s="174" t="s">
        <v>1333</v>
      </c>
      <c r="D350" s="174" t="s">
        <v>1350</v>
      </c>
      <c r="E350" s="35"/>
      <c r="F350" s="33"/>
      <c r="G350" s="33"/>
      <c r="H350" s="62"/>
      <c r="I350" s="199"/>
      <c r="J350" s="259"/>
      <c r="K350" s="208"/>
      <c r="M350" s="208"/>
    </row>
    <row r="351" spans="1:13" s="212" customFormat="1" ht="12.75">
      <c r="A351" s="162"/>
      <c r="B351" s="261">
        <v>2256267.8</v>
      </c>
      <c r="C351" s="174" t="s">
        <v>1333</v>
      </c>
      <c r="D351" s="174" t="s">
        <v>1343</v>
      </c>
      <c r="E351" s="162"/>
      <c r="F351" s="209"/>
      <c r="G351" s="209"/>
      <c r="H351" s="261">
        <v>-2256267.8</v>
      </c>
      <c r="I351" s="262">
        <v>4750.03747368421</v>
      </c>
      <c r="J351" s="210"/>
      <c r="K351" s="211">
        <v>475</v>
      </c>
      <c r="M351" s="211">
        <v>475</v>
      </c>
    </row>
    <row r="352" spans="1:13" s="269" customFormat="1" ht="12.75">
      <c r="A352" s="162"/>
      <c r="B352" s="261">
        <v>1871519</v>
      </c>
      <c r="C352" s="174" t="s">
        <v>1333</v>
      </c>
      <c r="D352" s="174" t="s">
        <v>1344</v>
      </c>
      <c r="E352" s="162"/>
      <c r="F352" s="209"/>
      <c r="G352" s="209"/>
      <c r="H352" s="261">
        <v>-4127786.8</v>
      </c>
      <c r="I352" s="262">
        <v>4068.519565217391</v>
      </c>
      <c r="J352" s="210"/>
      <c r="K352" s="211">
        <v>460</v>
      </c>
      <c r="L352" s="212"/>
      <c r="M352" s="211">
        <v>460</v>
      </c>
    </row>
    <row r="353" spans="1:13" s="269" customFormat="1" ht="12.75">
      <c r="A353" s="162"/>
      <c r="B353" s="261">
        <v>1912700</v>
      </c>
      <c r="C353" s="174" t="s">
        <v>1333</v>
      </c>
      <c r="D353" s="174" t="s">
        <v>1401</v>
      </c>
      <c r="E353" s="162"/>
      <c r="F353" s="209"/>
      <c r="G353" s="209"/>
      <c r="H353" s="261">
        <v>-1829999.8</v>
      </c>
      <c r="I353" s="262">
        <v>4278.970917225951</v>
      </c>
      <c r="J353" s="210"/>
      <c r="K353" s="211">
        <v>447</v>
      </c>
      <c r="L353" s="212"/>
      <c r="M353" s="211">
        <v>445</v>
      </c>
    </row>
    <row r="354" spans="1:13" s="18" customFormat="1" ht="12.75">
      <c r="A354" s="263"/>
      <c r="B354" s="265">
        <f>SUM(B350:B353)</f>
        <v>-22273427.2</v>
      </c>
      <c r="C354" s="263" t="s">
        <v>1333</v>
      </c>
      <c r="D354" s="263" t="s">
        <v>1404</v>
      </c>
      <c r="E354" s="263"/>
      <c r="F354" s="264"/>
      <c r="G354" s="264"/>
      <c r="H354" s="265"/>
      <c r="I354" s="266">
        <v>4093.9592841163308</v>
      </c>
      <c r="J354" s="267"/>
      <c r="K354" s="268">
        <v>447</v>
      </c>
      <c r="L354" s="269"/>
      <c r="M354" s="268">
        <v>445</v>
      </c>
    </row>
    <row r="355" spans="1:13" ht="12.75">
      <c r="A355" s="15"/>
      <c r="B355" s="226"/>
      <c r="C355" s="227"/>
      <c r="D355" s="227"/>
      <c r="E355" s="227"/>
      <c r="F355" s="228"/>
      <c r="G355" s="228"/>
      <c r="H355" s="31"/>
      <c r="I355" s="42"/>
      <c r="J355" s="42"/>
      <c r="K355" s="43"/>
      <c r="L355" s="18"/>
      <c r="M355" s="43"/>
    </row>
    <row r="356" spans="1:13" ht="12.75">
      <c r="A356" s="15"/>
      <c r="B356" s="226"/>
      <c r="C356" s="227"/>
      <c r="D356" s="227"/>
      <c r="E356" s="227"/>
      <c r="F356" s="228"/>
      <c r="G356" s="228"/>
      <c r="H356" s="31"/>
      <c r="I356" s="42"/>
      <c r="J356" s="42"/>
      <c r="K356" s="43"/>
      <c r="L356" s="18"/>
      <c r="M356" s="43"/>
    </row>
    <row r="357" spans="1:13" ht="12.75">
      <c r="A357" s="15"/>
      <c r="B357" s="226"/>
      <c r="C357" s="227"/>
      <c r="D357" s="227"/>
      <c r="E357" s="227"/>
      <c r="F357" s="228"/>
      <c r="G357" s="228"/>
      <c r="H357" s="31"/>
      <c r="I357" s="42"/>
      <c r="J357" s="42"/>
      <c r="K357" s="43"/>
      <c r="L357" s="18"/>
      <c r="M357" s="43"/>
    </row>
    <row r="358" spans="1:13" s="282" customFormat="1" ht="12.75">
      <c r="A358" s="275"/>
      <c r="B358" s="276">
        <v>-2257177</v>
      </c>
      <c r="C358" s="277" t="s">
        <v>1419</v>
      </c>
      <c r="D358" s="277" t="s">
        <v>1351</v>
      </c>
      <c r="E358" s="275"/>
      <c r="F358" s="33"/>
      <c r="G358" s="278"/>
      <c r="H358" s="276">
        <v>2257177</v>
      </c>
      <c r="I358" s="279">
        <v>-4751.951578947368</v>
      </c>
      <c r="J358" s="280"/>
      <c r="K358" s="281">
        <v>475</v>
      </c>
      <c r="M358" s="281">
        <v>475</v>
      </c>
    </row>
    <row r="359" spans="1:13" s="282" customFormat="1" ht="12.75">
      <c r="A359" s="275"/>
      <c r="B359" s="276">
        <v>1138474</v>
      </c>
      <c r="C359" s="277" t="s">
        <v>1419</v>
      </c>
      <c r="D359" s="277" t="s">
        <v>1344</v>
      </c>
      <c r="E359" s="275"/>
      <c r="F359" s="33"/>
      <c r="G359" s="278"/>
      <c r="H359" s="276">
        <v>1542148</v>
      </c>
      <c r="I359" s="279">
        <v>1554.4108695652174</v>
      </c>
      <c r="J359" s="280"/>
      <c r="K359" s="281">
        <v>460</v>
      </c>
      <c r="M359" s="281">
        <v>460</v>
      </c>
    </row>
    <row r="360" spans="1:13" s="282" customFormat="1" ht="12.75">
      <c r="A360" s="275"/>
      <c r="B360" s="276">
        <v>924190</v>
      </c>
      <c r="C360" s="277" t="s">
        <v>1419</v>
      </c>
      <c r="D360" s="277" t="s">
        <v>1420</v>
      </c>
      <c r="E360" s="275"/>
      <c r="F360" s="33"/>
      <c r="G360" s="278"/>
      <c r="H360" s="276">
        <v>617958</v>
      </c>
      <c r="I360" s="279">
        <v>2067.539149888143</v>
      </c>
      <c r="J360" s="280"/>
      <c r="K360" s="281">
        <v>447</v>
      </c>
      <c r="M360" s="281">
        <v>445</v>
      </c>
    </row>
    <row r="361" spans="1:13" s="290" customFormat="1" ht="12.75">
      <c r="A361" s="283"/>
      <c r="B361" s="284">
        <f>SUM(B358:B360)</f>
        <v>-194513</v>
      </c>
      <c r="C361" s="283" t="s">
        <v>1419</v>
      </c>
      <c r="D361" s="283" t="s">
        <v>1422</v>
      </c>
      <c r="E361" s="283"/>
      <c r="F361" s="69"/>
      <c r="G361" s="285"/>
      <c r="H361" s="286"/>
      <c r="I361" s="287">
        <v>-1382.456375838926</v>
      </c>
      <c r="J361" s="288"/>
      <c r="K361" s="289">
        <v>447</v>
      </c>
      <c r="M361" s="289">
        <v>445</v>
      </c>
    </row>
    <row r="362" spans="1:13" s="282" customFormat="1" ht="12.75">
      <c r="A362" s="275"/>
      <c r="B362" s="291"/>
      <c r="C362" s="275"/>
      <c r="D362" s="275"/>
      <c r="E362" s="275"/>
      <c r="F362" s="33"/>
      <c r="G362" s="278"/>
      <c r="H362" s="292"/>
      <c r="I362" s="279"/>
      <c r="J362" s="280"/>
      <c r="K362" s="281"/>
      <c r="M362" s="281"/>
    </row>
    <row r="363" spans="1:13" ht="13.5" thickBot="1">
      <c r="A363" s="48"/>
      <c r="B363" s="270">
        <v>525000</v>
      </c>
      <c r="C363" s="118" t="s">
        <v>1359</v>
      </c>
      <c r="D363" s="118"/>
      <c r="E363" s="118"/>
      <c r="F363" s="271"/>
      <c r="G363" s="271"/>
      <c r="H363" s="46"/>
      <c r="I363" s="51">
        <v>1174.496644295302</v>
      </c>
      <c r="J363" s="51"/>
      <c r="K363" s="43">
        <v>447</v>
      </c>
      <c r="M363" s="43">
        <v>445</v>
      </c>
    </row>
    <row r="364" spans="1:13" ht="12.75">
      <c r="A364" s="15"/>
      <c r="B364" s="272"/>
      <c r="I364" s="25"/>
      <c r="J364" s="25"/>
      <c r="K364" s="43"/>
      <c r="M364" s="43"/>
    </row>
    <row r="365" spans="1:13" s="59" customFormat="1" ht="12.75">
      <c r="A365" s="15"/>
      <c r="B365" s="272">
        <v>525000</v>
      </c>
      <c r="C365" s="1" t="s">
        <v>1360</v>
      </c>
      <c r="D365" s="1" t="s">
        <v>1361</v>
      </c>
      <c r="E365" s="1"/>
      <c r="F365" s="30" t="s">
        <v>1362</v>
      </c>
      <c r="G365" s="30" t="s">
        <v>106</v>
      </c>
      <c r="H365" s="6">
        <v>-525000</v>
      </c>
      <c r="I365" s="25">
        <v>1174.496644295302</v>
      </c>
      <c r="J365" s="25"/>
      <c r="K365" s="43">
        <v>447</v>
      </c>
      <c r="L365"/>
      <c r="M365" s="43">
        <v>445</v>
      </c>
    </row>
    <row r="366" spans="1:13" ht="12.75">
      <c r="A366" s="14"/>
      <c r="B366" s="73">
        <v>525000</v>
      </c>
      <c r="C366" s="14"/>
      <c r="D366" s="14" t="s">
        <v>1361</v>
      </c>
      <c r="E366" s="14"/>
      <c r="F366" s="21"/>
      <c r="G366" s="21"/>
      <c r="H366" s="57">
        <v>0</v>
      </c>
      <c r="I366" s="58">
        <v>1174.496644295302</v>
      </c>
      <c r="J366" s="58"/>
      <c r="K366" s="94">
        <v>447</v>
      </c>
      <c r="L366" s="59"/>
      <c r="M366" s="94">
        <v>445</v>
      </c>
    </row>
    <row r="367" spans="1:13" ht="12.75" hidden="1">
      <c r="A367" s="15"/>
      <c r="I367" s="25"/>
      <c r="J367" s="25"/>
      <c r="K367" s="43"/>
      <c r="M367" s="43"/>
    </row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/>
    <row r="732" ht="12.75" hidden="1"/>
    <row r="733" spans="1:9" s="166" customFormat="1" ht="12.75" hidden="1">
      <c r="A733" s="174"/>
      <c r="B733" s="261"/>
      <c r="C733" s="174"/>
      <c r="D733" s="174"/>
      <c r="E733" s="174"/>
      <c r="F733" s="301"/>
      <c r="G733" s="301"/>
      <c r="H733" s="261"/>
      <c r="I733" s="302"/>
    </row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9.75" customHeight="1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97"/>
  <sheetViews>
    <sheetView tabSelected="1" workbookViewId="0" topLeftCell="A1">
      <pane ySplit="5" topLeftCell="BM15" activePane="bottomLeft" state="frozen"/>
      <selection pane="topLeft" activeCell="A1" sqref="A1"/>
      <selection pane="bottomLeft" activeCell="H2734" sqref="H2734:H2736"/>
    </sheetView>
  </sheetViews>
  <sheetFormatPr defaultColWidth="11.421875" defaultRowHeight="12.75" zeroHeight="1"/>
  <cols>
    <col min="1" max="1" width="5.140625" style="1" customWidth="1"/>
    <col min="2" max="2" width="11.00390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61" customWidth="1"/>
    <col min="7" max="7" width="6.8515625" style="30" customWidth="1"/>
    <col min="8" max="8" width="10.8515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"/>
      <c r="G1" s="12"/>
      <c r="H1" s="11"/>
      <c r="I1" s="4"/>
    </row>
    <row r="2" spans="1:9" ht="17.25" customHeight="1">
      <c r="A2" s="14"/>
      <c r="B2" s="339" t="s">
        <v>1506</v>
      </c>
      <c r="C2" s="339"/>
      <c r="D2" s="339"/>
      <c r="E2" s="339"/>
      <c r="F2" s="339"/>
      <c r="G2" s="339"/>
      <c r="H2" s="339"/>
      <c r="I2" s="24"/>
    </row>
    <row r="3" spans="1:9" s="18" customFormat="1" ht="18" customHeight="1">
      <c r="A3" s="15"/>
      <c r="B3" s="16"/>
      <c r="C3" s="16"/>
      <c r="D3" s="16"/>
      <c r="E3" s="16"/>
      <c r="F3" s="327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69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1507</v>
      </c>
      <c r="C5" s="26"/>
      <c r="D5" s="26"/>
      <c r="E5" s="26"/>
      <c r="F5" s="328"/>
      <c r="G5" s="29"/>
      <c r="H5" s="27">
        <v>0</v>
      </c>
      <c r="I5" s="28">
        <v>445</v>
      </c>
      <c r="K5" t="s">
        <v>10</v>
      </c>
      <c r="L5" t="s">
        <v>11</v>
      </c>
      <c r="M5" s="2">
        <v>445</v>
      </c>
    </row>
    <row r="6" spans="2:13" ht="12.75">
      <c r="B6" s="31"/>
      <c r="C6" s="15"/>
      <c r="D6" s="15"/>
      <c r="E6" s="15"/>
      <c r="F6" s="33"/>
      <c r="I6" s="25"/>
      <c r="M6" s="2">
        <v>445</v>
      </c>
    </row>
    <row r="7" spans="4:13" ht="12.75">
      <c r="D7" s="15"/>
      <c r="I7" s="25"/>
      <c r="M7" s="2">
        <v>445</v>
      </c>
    </row>
    <row r="8" spans="2:13" ht="12.75">
      <c r="B8" s="31"/>
      <c r="D8" s="15"/>
      <c r="G8" s="33"/>
      <c r="I8" s="25"/>
      <c r="M8" s="2">
        <v>445</v>
      </c>
    </row>
    <row r="9" spans="1:13" ht="12.75">
      <c r="A9" s="130"/>
      <c r="B9" s="132" t="s">
        <v>1316</v>
      </c>
      <c r="C9" s="133"/>
      <c r="D9" s="133" t="s">
        <v>1317</v>
      </c>
      <c r="E9" s="133" t="s">
        <v>1318</v>
      </c>
      <c r="F9" s="134"/>
      <c r="G9" s="134"/>
      <c r="H9" s="132"/>
      <c r="I9" s="135" t="s">
        <v>1319</v>
      </c>
      <c r="J9" s="136"/>
      <c r="K9" s="2"/>
      <c r="M9" s="2">
        <v>445</v>
      </c>
    </row>
    <row r="10" spans="1:13" s="18" customFormat="1" ht="12.75">
      <c r="A10" s="130"/>
      <c r="B10" s="132">
        <f>+B22</f>
        <v>2622700</v>
      </c>
      <c r="C10" s="137"/>
      <c r="D10" s="133" t="s">
        <v>543</v>
      </c>
      <c r="E10" s="274" t="s">
        <v>1407</v>
      </c>
      <c r="F10" s="329"/>
      <c r="G10" s="138"/>
      <c r="H10" s="31">
        <f>H9-B10</f>
        <v>-2622700</v>
      </c>
      <c r="I10" s="139">
        <f aca="true" t="shared" si="0" ref="I10:I15">+B10/M10</f>
        <v>5893.70786516854</v>
      </c>
      <c r="J10" s="43"/>
      <c r="K10" s="43"/>
      <c r="L10" s="43"/>
      <c r="M10" s="2">
        <v>445</v>
      </c>
    </row>
    <row r="11" spans="1:13" s="18" customFormat="1" ht="12.75">
      <c r="A11" s="130"/>
      <c r="B11" s="132">
        <f>+B1283</f>
        <v>888900</v>
      </c>
      <c r="C11" s="137"/>
      <c r="D11" s="133" t="s">
        <v>1320</v>
      </c>
      <c r="E11" s="274" t="s">
        <v>1408</v>
      </c>
      <c r="F11" s="329"/>
      <c r="G11" s="138"/>
      <c r="H11" s="140">
        <f aca="true" t="shared" si="1" ref="H11:H16">+H10-B11</f>
        <v>-3511600</v>
      </c>
      <c r="I11" s="139">
        <f t="shared" si="0"/>
        <v>1997.5280898876404</v>
      </c>
      <c r="J11" s="43"/>
      <c r="K11" s="43"/>
      <c r="L11" s="43"/>
      <c r="M11" s="2">
        <v>445</v>
      </c>
    </row>
    <row r="12" spans="1:13" s="18" customFormat="1" ht="12.75">
      <c r="A12" s="130"/>
      <c r="B12" s="132">
        <f>+B1436</f>
        <v>2633900</v>
      </c>
      <c r="C12" s="137"/>
      <c r="D12" s="133" t="s">
        <v>561</v>
      </c>
      <c r="E12" s="274" t="s">
        <v>1409</v>
      </c>
      <c r="F12" s="329"/>
      <c r="G12" s="138"/>
      <c r="H12" s="140">
        <f t="shared" si="1"/>
        <v>-6145500</v>
      </c>
      <c r="I12" s="139">
        <f t="shared" si="0"/>
        <v>5918.876404494382</v>
      </c>
      <c r="J12" s="43"/>
      <c r="K12" s="43"/>
      <c r="L12" s="43"/>
      <c r="M12" s="2">
        <v>445</v>
      </c>
    </row>
    <row r="13" spans="1:13" s="18" customFormat="1" ht="12.75">
      <c r="A13" s="130"/>
      <c r="B13" s="132">
        <f>+B1919</f>
        <v>2826975</v>
      </c>
      <c r="C13" s="137"/>
      <c r="D13" s="133" t="s">
        <v>816</v>
      </c>
      <c r="E13" s="274" t="s">
        <v>1410</v>
      </c>
      <c r="F13" s="329"/>
      <c r="G13" s="138"/>
      <c r="H13" s="140">
        <f t="shared" si="1"/>
        <v>-8972475</v>
      </c>
      <c r="I13" s="139">
        <f t="shared" si="0"/>
        <v>6352.752808988764</v>
      </c>
      <c r="J13" s="43"/>
      <c r="K13" s="43"/>
      <c r="L13" s="43"/>
      <c r="M13" s="2">
        <v>445</v>
      </c>
    </row>
    <row r="14" spans="1:13" s="18" customFormat="1" ht="12.75">
      <c r="A14" s="130"/>
      <c r="B14" s="132">
        <f>+B2380</f>
        <v>108000</v>
      </c>
      <c r="C14" s="137"/>
      <c r="D14" s="133" t="s">
        <v>1119</v>
      </c>
      <c r="E14" s="274" t="s">
        <v>1411</v>
      </c>
      <c r="F14" s="329"/>
      <c r="G14" s="138"/>
      <c r="H14" s="140">
        <f t="shared" si="1"/>
        <v>-9080475</v>
      </c>
      <c r="I14" s="139">
        <f t="shared" si="0"/>
        <v>242.69662921348313</v>
      </c>
      <c r="J14" s="43"/>
      <c r="K14" s="43"/>
      <c r="L14" s="43"/>
      <c r="M14" s="2">
        <v>445</v>
      </c>
    </row>
    <row r="15" spans="1:13" s="18" customFormat="1" ht="12.75">
      <c r="A15" s="130"/>
      <c r="B15" s="132">
        <f>+B2403</f>
        <v>1060900</v>
      </c>
      <c r="C15" s="137"/>
      <c r="D15" s="133" t="s">
        <v>1130</v>
      </c>
      <c r="E15" s="137" t="s">
        <v>1321</v>
      </c>
      <c r="F15" s="329"/>
      <c r="G15" s="138"/>
      <c r="H15" s="141">
        <f t="shared" si="1"/>
        <v>-10141375</v>
      </c>
      <c r="I15" s="139">
        <f t="shared" si="0"/>
        <v>2384.044943820225</v>
      </c>
      <c r="J15" s="43"/>
      <c r="K15" s="43"/>
      <c r="L15" s="43"/>
      <c r="M15" s="2">
        <v>445</v>
      </c>
    </row>
    <row r="16" spans="1:13" s="18" customFormat="1" ht="12.75">
      <c r="A16" s="130"/>
      <c r="B16" s="132">
        <f>+B2478</f>
        <v>1049616</v>
      </c>
      <c r="C16" s="137"/>
      <c r="D16" s="133" t="s">
        <v>508</v>
      </c>
      <c r="E16" s="137"/>
      <c r="F16" s="329"/>
      <c r="G16" s="138"/>
      <c r="H16" s="141">
        <f t="shared" si="1"/>
        <v>-11190991</v>
      </c>
      <c r="I16" s="142">
        <f>+B16/M16</f>
        <v>2358.6876404494383</v>
      </c>
      <c r="J16" s="43"/>
      <c r="K16" s="2"/>
      <c r="L16" s="43"/>
      <c r="M16" s="2">
        <v>445</v>
      </c>
    </row>
    <row r="17" spans="1:13" ht="12.75">
      <c r="A17" s="128"/>
      <c r="B17" s="132">
        <f>SUM(B10:B16)</f>
        <v>11190991</v>
      </c>
      <c r="C17" s="133" t="s">
        <v>1323</v>
      </c>
      <c r="D17" s="137"/>
      <c r="E17" s="137"/>
      <c r="F17" s="329"/>
      <c r="G17" s="138"/>
      <c r="H17" s="140">
        <v>0</v>
      </c>
      <c r="I17" s="142">
        <f>+B17/M17</f>
        <v>25148.294382022472</v>
      </c>
      <c r="J17" s="2"/>
      <c r="K17" s="2"/>
      <c r="L17" s="2"/>
      <c r="M17" s="2">
        <v>445</v>
      </c>
    </row>
    <row r="18" spans="9:13" ht="12.75">
      <c r="I18" s="25"/>
      <c r="M18" s="2">
        <v>445</v>
      </c>
    </row>
    <row r="19" spans="1:13" s="52" customFormat="1" ht="13.5" thickBot="1">
      <c r="A19" s="45"/>
      <c r="B19" s="74">
        <f>+B22+B1283+B1436+B1919+B2380+B2403+B2478</f>
        <v>11190991</v>
      </c>
      <c r="C19" s="118" t="s">
        <v>1322</v>
      </c>
      <c r="D19" s="48"/>
      <c r="E19" s="48"/>
      <c r="F19" s="70"/>
      <c r="G19" s="49"/>
      <c r="H19" s="143">
        <v>-9824686.8</v>
      </c>
      <c r="I19" s="338">
        <f>+B19/M19</f>
        <v>25148.294382022472</v>
      </c>
      <c r="M19" s="2">
        <v>445</v>
      </c>
    </row>
    <row r="20" spans="4:13" ht="12.75">
      <c r="D20" s="15"/>
      <c r="I20" s="25"/>
      <c r="M20" s="2">
        <v>445</v>
      </c>
    </row>
    <row r="21" spans="4:13" ht="12.75">
      <c r="D21" s="15"/>
      <c r="I21" s="25"/>
      <c r="M21" s="2">
        <v>445</v>
      </c>
    </row>
    <row r="22" spans="1:13" s="52" customFormat="1" ht="13.5" thickBot="1">
      <c r="A22" s="45"/>
      <c r="B22" s="46">
        <f>+B25+B73+B105+B148+B191+B252+B312+B350+B379+B431+B472+B526+B608+B654+B704+B759+B802+B848+B911+B962+B1005+B1045+B1120+B1163+B1266+B1278+B1221</f>
        <v>2622700</v>
      </c>
      <c r="C22" s="45"/>
      <c r="D22" s="47" t="s">
        <v>12</v>
      </c>
      <c r="E22" s="48"/>
      <c r="F22" s="70"/>
      <c r="G22" s="49"/>
      <c r="H22" s="273">
        <f>H16-B22</f>
        <v>-13813691</v>
      </c>
      <c r="I22" s="51">
        <f>+B22/M22</f>
        <v>5893.70786516854</v>
      </c>
      <c r="M22" s="2">
        <v>445</v>
      </c>
    </row>
    <row r="23" spans="4:13" ht="12.75">
      <c r="D23" s="15"/>
      <c r="I23" s="25"/>
      <c r="M23" s="2">
        <v>445</v>
      </c>
    </row>
    <row r="24" spans="4:13" ht="12.75">
      <c r="D24" s="15"/>
      <c r="I24" s="25"/>
      <c r="M24" s="2">
        <v>445</v>
      </c>
    </row>
    <row r="25" spans="1:13" s="59" customFormat="1" ht="12.75">
      <c r="A25" s="14"/>
      <c r="B25" s="265">
        <f>+B30+B35+B40+B46+B51+B57+B63+B68</f>
        <v>62900</v>
      </c>
      <c r="C25" s="54" t="s">
        <v>13</v>
      </c>
      <c r="D25" s="55" t="s">
        <v>14</v>
      </c>
      <c r="E25" s="54" t="s">
        <v>15</v>
      </c>
      <c r="F25" s="56" t="s">
        <v>16</v>
      </c>
      <c r="G25" s="299" t="s">
        <v>17</v>
      </c>
      <c r="H25" s="57"/>
      <c r="I25" s="58">
        <f>+B25/M25</f>
        <v>141.34831460674158</v>
      </c>
      <c r="J25" s="58"/>
      <c r="K25" s="58"/>
      <c r="M25" s="2">
        <v>445</v>
      </c>
    </row>
    <row r="26" spans="2:13" ht="12.75">
      <c r="B26" s="261"/>
      <c r="D26" s="15"/>
      <c r="H26" s="6">
        <f aca="true" t="shared" si="2" ref="H26:H88">H25-B26</f>
        <v>0</v>
      </c>
      <c r="I26" s="25">
        <f aca="true" t="shared" si="3" ref="I26:I95">+B26/M26</f>
        <v>0</v>
      </c>
      <c r="M26" s="2">
        <v>445</v>
      </c>
    </row>
    <row r="27" spans="2:13" ht="12.75">
      <c r="B27" s="261">
        <v>2500</v>
      </c>
      <c r="C27" s="1" t="s">
        <v>0</v>
      </c>
      <c r="D27" s="1" t="s">
        <v>12</v>
      </c>
      <c r="E27" s="1" t="s">
        <v>18</v>
      </c>
      <c r="F27" s="330" t="s">
        <v>19</v>
      </c>
      <c r="G27" s="30" t="s">
        <v>20</v>
      </c>
      <c r="H27" s="6">
        <f t="shared" si="2"/>
        <v>-2500</v>
      </c>
      <c r="I27" s="25">
        <v>5</v>
      </c>
      <c r="K27" t="s">
        <v>21</v>
      </c>
      <c r="L27">
        <v>1</v>
      </c>
      <c r="M27" s="2">
        <v>445</v>
      </c>
    </row>
    <row r="28" spans="2:13" ht="12.75">
      <c r="B28" s="261">
        <v>2500</v>
      </c>
      <c r="C28" s="1" t="s">
        <v>0</v>
      </c>
      <c r="D28" s="1" t="s">
        <v>12</v>
      </c>
      <c r="E28" s="1" t="s">
        <v>18</v>
      </c>
      <c r="F28" s="330" t="s">
        <v>22</v>
      </c>
      <c r="G28" s="30" t="s">
        <v>23</v>
      </c>
      <c r="H28" s="6">
        <f t="shared" si="2"/>
        <v>-5000</v>
      </c>
      <c r="I28" s="25">
        <v>5</v>
      </c>
      <c r="K28" t="s">
        <v>21</v>
      </c>
      <c r="L28">
        <v>1</v>
      </c>
      <c r="M28" s="2">
        <v>445</v>
      </c>
    </row>
    <row r="29" spans="2:13" ht="12.75">
      <c r="B29" s="261">
        <v>2500</v>
      </c>
      <c r="C29" s="1" t="s">
        <v>0</v>
      </c>
      <c r="D29" s="1" t="s">
        <v>12</v>
      </c>
      <c r="E29" s="1" t="s">
        <v>18</v>
      </c>
      <c r="F29" s="330" t="s">
        <v>24</v>
      </c>
      <c r="G29" s="30" t="s">
        <v>25</v>
      </c>
      <c r="H29" s="6">
        <f t="shared" si="2"/>
        <v>-7500</v>
      </c>
      <c r="I29" s="25">
        <v>5</v>
      </c>
      <c r="K29" t="s">
        <v>21</v>
      </c>
      <c r="L29">
        <v>1</v>
      </c>
      <c r="M29" s="2">
        <v>445</v>
      </c>
    </row>
    <row r="30" spans="1:13" s="59" customFormat="1" ht="12.75">
      <c r="A30" s="14"/>
      <c r="B30" s="265">
        <f>SUM(B27:B29)</f>
        <v>7500</v>
      </c>
      <c r="C30" s="14" t="s">
        <v>0</v>
      </c>
      <c r="D30" s="14"/>
      <c r="E30" s="14"/>
      <c r="F30" s="69"/>
      <c r="G30" s="21"/>
      <c r="H30" s="57">
        <v>0</v>
      </c>
      <c r="I30" s="58">
        <f t="shared" si="3"/>
        <v>16.853932584269664</v>
      </c>
      <c r="M30" s="2">
        <v>445</v>
      </c>
    </row>
    <row r="31" spans="2:13" ht="12.75">
      <c r="B31" s="261"/>
      <c r="H31" s="6">
        <f t="shared" si="2"/>
        <v>0</v>
      </c>
      <c r="I31" s="25">
        <f t="shared" si="3"/>
        <v>0</v>
      </c>
      <c r="M31" s="2">
        <v>445</v>
      </c>
    </row>
    <row r="32" spans="2:13" ht="12.75">
      <c r="B32" s="261"/>
      <c r="H32" s="6">
        <f t="shared" si="2"/>
        <v>0</v>
      </c>
      <c r="I32" s="25">
        <f t="shared" si="3"/>
        <v>0</v>
      </c>
      <c r="M32" s="2">
        <v>445</v>
      </c>
    </row>
    <row r="33" spans="2:13" ht="12.75">
      <c r="B33" s="131">
        <v>700</v>
      </c>
      <c r="C33" s="15" t="s">
        <v>26</v>
      </c>
      <c r="D33" s="1" t="s">
        <v>12</v>
      </c>
      <c r="E33" s="15" t="s">
        <v>27</v>
      </c>
      <c r="F33" s="61" t="s">
        <v>28</v>
      </c>
      <c r="G33" s="32" t="s">
        <v>20</v>
      </c>
      <c r="H33" s="6">
        <f t="shared" si="2"/>
        <v>-700</v>
      </c>
      <c r="I33" s="25">
        <f t="shared" si="3"/>
        <v>1.5730337078651686</v>
      </c>
      <c r="K33" t="s">
        <v>18</v>
      </c>
      <c r="L33">
        <v>1</v>
      </c>
      <c r="M33" s="2">
        <v>445</v>
      </c>
    </row>
    <row r="34" spans="2:13" ht="12.75">
      <c r="B34" s="261">
        <v>700</v>
      </c>
      <c r="C34" s="1" t="s">
        <v>26</v>
      </c>
      <c r="D34" s="1" t="s">
        <v>12</v>
      </c>
      <c r="E34" s="1" t="s">
        <v>27</v>
      </c>
      <c r="F34" s="61" t="s">
        <v>28</v>
      </c>
      <c r="G34" s="30" t="s">
        <v>23</v>
      </c>
      <c r="H34" s="6">
        <f t="shared" si="2"/>
        <v>-1400</v>
      </c>
      <c r="I34" s="25">
        <f t="shared" si="3"/>
        <v>1.5730337078651686</v>
      </c>
      <c r="K34" s="18" t="s">
        <v>18</v>
      </c>
      <c r="L34">
        <v>1</v>
      </c>
      <c r="M34" s="2">
        <v>445</v>
      </c>
    </row>
    <row r="35" spans="1:13" s="59" customFormat="1" ht="12.75">
      <c r="A35" s="14"/>
      <c r="B35" s="265">
        <f>SUM(B33:B34)</f>
        <v>1400</v>
      </c>
      <c r="C35" s="14" t="s">
        <v>1</v>
      </c>
      <c r="D35" s="14"/>
      <c r="E35" s="14"/>
      <c r="F35" s="69"/>
      <c r="G35" s="21"/>
      <c r="H35" s="57">
        <v>0</v>
      </c>
      <c r="I35" s="58">
        <f>+B35/M35</f>
        <v>3.146067415730337</v>
      </c>
      <c r="M35" s="2">
        <v>445</v>
      </c>
    </row>
    <row r="36" spans="2:13" ht="12.75">
      <c r="B36" s="261"/>
      <c r="H36" s="6">
        <f t="shared" si="2"/>
        <v>0</v>
      </c>
      <c r="I36" s="25">
        <f t="shared" si="3"/>
        <v>0</v>
      </c>
      <c r="M36" s="2">
        <v>445</v>
      </c>
    </row>
    <row r="37" spans="2:13" ht="12.75">
      <c r="B37" s="261"/>
      <c r="H37" s="6">
        <f t="shared" si="2"/>
        <v>0</v>
      </c>
      <c r="I37" s="25">
        <f t="shared" si="3"/>
        <v>0</v>
      </c>
      <c r="M37" s="2">
        <v>445</v>
      </c>
    </row>
    <row r="38" spans="2:13" ht="12.75">
      <c r="B38" s="261">
        <v>3500</v>
      </c>
      <c r="C38" s="1" t="s">
        <v>29</v>
      </c>
      <c r="D38" s="1" t="s">
        <v>12</v>
      </c>
      <c r="E38" s="1" t="s">
        <v>30</v>
      </c>
      <c r="F38" s="61" t="s">
        <v>31</v>
      </c>
      <c r="G38" s="30" t="s">
        <v>20</v>
      </c>
      <c r="H38" s="6">
        <f t="shared" si="2"/>
        <v>-3500</v>
      </c>
      <c r="I38" s="25">
        <f t="shared" si="3"/>
        <v>7.865168539325842</v>
      </c>
      <c r="K38" t="s">
        <v>18</v>
      </c>
      <c r="L38">
        <v>1</v>
      </c>
      <c r="M38" s="2">
        <v>445</v>
      </c>
    </row>
    <row r="39" spans="2:13" ht="12.75">
      <c r="B39" s="261">
        <v>3500</v>
      </c>
      <c r="C39" s="1" t="s">
        <v>32</v>
      </c>
      <c r="D39" s="1" t="s">
        <v>12</v>
      </c>
      <c r="E39" s="1" t="s">
        <v>30</v>
      </c>
      <c r="F39" s="61" t="s">
        <v>33</v>
      </c>
      <c r="G39" s="30" t="s">
        <v>25</v>
      </c>
      <c r="H39" s="6">
        <f t="shared" si="2"/>
        <v>-7000</v>
      </c>
      <c r="I39" s="25">
        <f t="shared" si="3"/>
        <v>7.865168539325842</v>
      </c>
      <c r="K39" s="18" t="s">
        <v>18</v>
      </c>
      <c r="L39">
        <v>1</v>
      </c>
      <c r="M39" s="2">
        <v>445</v>
      </c>
    </row>
    <row r="40" spans="1:13" s="59" customFormat="1" ht="12.75">
      <c r="A40" s="14"/>
      <c r="B40" s="265">
        <f>SUM(B38:B39)</f>
        <v>7000</v>
      </c>
      <c r="C40" s="14" t="s">
        <v>34</v>
      </c>
      <c r="D40" s="14"/>
      <c r="E40" s="14"/>
      <c r="F40" s="69"/>
      <c r="G40" s="21"/>
      <c r="H40" s="57">
        <v>0</v>
      </c>
      <c r="I40" s="58">
        <f>+B40/M40</f>
        <v>15.730337078651685</v>
      </c>
      <c r="M40" s="2">
        <v>445</v>
      </c>
    </row>
    <row r="41" spans="2:13" ht="12.75">
      <c r="B41" s="261"/>
      <c r="H41" s="6">
        <f t="shared" si="2"/>
        <v>0</v>
      </c>
      <c r="I41" s="25">
        <f t="shared" si="3"/>
        <v>0</v>
      </c>
      <c r="M41" s="2">
        <v>445</v>
      </c>
    </row>
    <row r="42" spans="2:13" ht="12.75">
      <c r="B42" s="261"/>
      <c r="H42" s="6">
        <f t="shared" si="2"/>
        <v>0</v>
      </c>
      <c r="I42" s="25">
        <f t="shared" si="3"/>
        <v>0</v>
      </c>
      <c r="M42" s="2">
        <v>445</v>
      </c>
    </row>
    <row r="43" spans="2:13" ht="12.75">
      <c r="B43" s="131">
        <v>1900</v>
      </c>
      <c r="C43" s="35" t="s">
        <v>35</v>
      </c>
      <c r="D43" s="1" t="s">
        <v>12</v>
      </c>
      <c r="E43" s="35" t="s">
        <v>36</v>
      </c>
      <c r="F43" s="61" t="s">
        <v>28</v>
      </c>
      <c r="G43" s="33" t="s">
        <v>20</v>
      </c>
      <c r="H43" s="6">
        <f t="shared" si="2"/>
        <v>-1900</v>
      </c>
      <c r="I43" s="25">
        <v>3.8</v>
      </c>
      <c r="K43" t="s">
        <v>18</v>
      </c>
      <c r="L43">
        <v>1</v>
      </c>
      <c r="M43" s="2">
        <v>445</v>
      </c>
    </row>
    <row r="44" spans="2:13" ht="12.75">
      <c r="B44" s="131">
        <v>2000</v>
      </c>
      <c r="C44" s="40" t="s">
        <v>35</v>
      </c>
      <c r="D44" s="1" t="s">
        <v>12</v>
      </c>
      <c r="E44" s="40" t="s">
        <v>36</v>
      </c>
      <c r="F44" s="61" t="s">
        <v>28</v>
      </c>
      <c r="G44" s="30" t="s">
        <v>23</v>
      </c>
      <c r="H44" s="6">
        <f t="shared" si="2"/>
        <v>-3900</v>
      </c>
      <c r="I44" s="25">
        <v>4.8</v>
      </c>
      <c r="J44" s="39"/>
      <c r="K44" s="39" t="s">
        <v>18</v>
      </c>
      <c r="L44">
        <v>1</v>
      </c>
      <c r="M44" s="2">
        <v>445</v>
      </c>
    </row>
    <row r="45" spans="2:13" ht="12.75">
      <c r="B45" s="261">
        <v>1300</v>
      </c>
      <c r="C45" s="1" t="s">
        <v>35</v>
      </c>
      <c r="D45" s="1" t="s">
        <v>12</v>
      </c>
      <c r="E45" s="1" t="s">
        <v>37</v>
      </c>
      <c r="F45" s="61" t="s">
        <v>28</v>
      </c>
      <c r="G45" s="30" t="s">
        <v>25</v>
      </c>
      <c r="H45" s="6">
        <f t="shared" si="2"/>
        <v>-5200</v>
      </c>
      <c r="I45" s="25">
        <v>1.8</v>
      </c>
      <c r="K45" s="18" t="s">
        <v>18</v>
      </c>
      <c r="L45">
        <v>1</v>
      </c>
      <c r="M45" s="2">
        <v>445</v>
      </c>
    </row>
    <row r="46" spans="1:13" s="59" customFormat="1" ht="12.75">
      <c r="A46" s="14"/>
      <c r="B46" s="265">
        <f>SUM(B43:B45)</f>
        <v>5200</v>
      </c>
      <c r="C46" s="14"/>
      <c r="D46" s="14"/>
      <c r="E46" s="14" t="s">
        <v>36</v>
      </c>
      <c r="F46" s="69"/>
      <c r="G46" s="21"/>
      <c r="H46" s="57">
        <v>0</v>
      </c>
      <c r="I46" s="58">
        <f t="shared" si="3"/>
        <v>11.685393258426966</v>
      </c>
      <c r="M46" s="2">
        <v>445</v>
      </c>
    </row>
    <row r="47" spans="2:13" ht="12.75">
      <c r="B47" s="261"/>
      <c r="H47" s="6">
        <f t="shared" si="2"/>
        <v>0</v>
      </c>
      <c r="I47" s="25">
        <f t="shared" si="3"/>
        <v>0</v>
      </c>
      <c r="M47" s="2">
        <v>445</v>
      </c>
    </row>
    <row r="48" spans="2:13" ht="12.75">
      <c r="B48" s="261"/>
      <c r="H48" s="6">
        <f t="shared" si="2"/>
        <v>0</v>
      </c>
      <c r="I48" s="25">
        <f t="shared" si="3"/>
        <v>0</v>
      </c>
      <c r="M48" s="2">
        <v>445</v>
      </c>
    </row>
    <row r="49" spans="2:13" ht="12.75">
      <c r="B49" s="131">
        <v>5000</v>
      </c>
      <c r="C49" s="1" t="s">
        <v>38</v>
      </c>
      <c r="D49" s="1" t="s">
        <v>12</v>
      </c>
      <c r="E49" s="1" t="s">
        <v>30</v>
      </c>
      <c r="F49" s="61" t="s">
        <v>39</v>
      </c>
      <c r="G49" s="33" t="s">
        <v>20</v>
      </c>
      <c r="H49" s="6">
        <f t="shared" si="2"/>
        <v>-5000</v>
      </c>
      <c r="I49" s="25">
        <f t="shared" si="3"/>
        <v>11.235955056179776</v>
      </c>
      <c r="K49" t="s">
        <v>18</v>
      </c>
      <c r="L49">
        <v>1</v>
      </c>
      <c r="M49" s="2">
        <v>445</v>
      </c>
    </row>
    <row r="50" spans="2:13" ht="12.75">
      <c r="B50" s="261">
        <v>5000</v>
      </c>
      <c r="C50" s="1" t="s">
        <v>38</v>
      </c>
      <c r="D50" s="1" t="s">
        <v>12</v>
      </c>
      <c r="E50" s="1" t="s">
        <v>30</v>
      </c>
      <c r="F50" s="61" t="s">
        <v>39</v>
      </c>
      <c r="G50" s="30" t="s">
        <v>23</v>
      </c>
      <c r="H50" s="6">
        <f>H49-B50</f>
        <v>-10000</v>
      </c>
      <c r="I50" s="25">
        <f t="shared" si="3"/>
        <v>11.235955056179776</v>
      </c>
      <c r="K50" s="18" t="s">
        <v>18</v>
      </c>
      <c r="L50">
        <v>1</v>
      </c>
      <c r="M50" s="2">
        <v>445</v>
      </c>
    </row>
    <row r="51" spans="1:13" s="59" customFormat="1" ht="12.75">
      <c r="A51" s="14"/>
      <c r="B51" s="265">
        <f>SUM(B49:B50)</f>
        <v>10000</v>
      </c>
      <c r="C51" s="14" t="s">
        <v>38</v>
      </c>
      <c r="D51" s="14"/>
      <c r="E51" s="14"/>
      <c r="F51" s="69"/>
      <c r="G51" s="21"/>
      <c r="H51" s="57">
        <v>0</v>
      </c>
      <c r="I51" s="58">
        <f t="shared" si="3"/>
        <v>22.471910112359552</v>
      </c>
      <c r="M51" s="2">
        <v>445</v>
      </c>
    </row>
    <row r="52" spans="2:13" ht="12.75">
      <c r="B52" s="261"/>
      <c r="H52" s="6">
        <f t="shared" si="2"/>
        <v>0</v>
      </c>
      <c r="I52" s="25">
        <f t="shared" si="3"/>
        <v>0</v>
      </c>
      <c r="M52" s="2">
        <v>445</v>
      </c>
    </row>
    <row r="53" spans="2:13" ht="12.75">
      <c r="B53" s="261"/>
      <c r="H53" s="6">
        <f t="shared" si="2"/>
        <v>0</v>
      </c>
      <c r="I53" s="25">
        <f t="shared" si="3"/>
        <v>0</v>
      </c>
      <c r="M53" s="2">
        <v>445</v>
      </c>
    </row>
    <row r="54" spans="2:13" ht="12.75">
      <c r="B54" s="131">
        <v>2000</v>
      </c>
      <c r="C54" s="15" t="s">
        <v>40</v>
      </c>
      <c r="D54" s="1" t="s">
        <v>12</v>
      </c>
      <c r="E54" s="37" t="s">
        <v>30</v>
      </c>
      <c r="F54" s="61" t="s">
        <v>28</v>
      </c>
      <c r="G54" s="38" t="s">
        <v>20</v>
      </c>
      <c r="H54" s="6">
        <f>H53-B54</f>
        <v>-2000</v>
      </c>
      <c r="I54" s="25">
        <f t="shared" si="3"/>
        <v>4.49438202247191</v>
      </c>
      <c r="K54" t="s">
        <v>18</v>
      </c>
      <c r="L54">
        <v>1</v>
      </c>
      <c r="M54" s="2">
        <v>445</v>
      </c>
    </row>
    <row r="55" spans="2:13" ht="12.75">
      <c r="B55" s="261">
        <v>2000</v>
      </c>
      <c r="C55" s="1" t="s">
        <v>40</v>
      </c>
      <c r="D55" s="1" t="s">
        <v>12</v>
      </c>
      <c r="E55" s="1" t="s">
        <v>30</v>
      </c>
      <c r="F55" s="61" t="s">
        <v>28</v>
      </c>
      <c r="G55" s="30" t="s">
        <v>23</v>
      </c>
      <c r="H55" s="6">
        <f>H54-B55</f>
        <v>-4000</v>
      </c>
      <c r="I55" s="25">
        <f t="shared" si="3"/>
        <v>4.49438202247191</v>
      </c>
      <c r="K55" s="18" t="s">
        <v>18</v>
      </c>
      <c r="L55">
        <v>1</v>
      </c>
      <c r="M55" s="2">
        <v>445</v>
      </c>
    </row>
    <row r="56" spans="2:13" ht="12.75">
      <c r="B56" s="261">
        <v>2000</v>
      </c>
      <c r="C56" s="1" t="s">
        <v>40</v>
      </c>
      <c r="D56" s="1" t="s">
        <v>12</v>
      </c>
      <c r="E56" s="1" t="s">
        <v>30</v>
      </c>
      <c r="F56" s="61" t="s">
        <v>28</v>
      </c>
      <c r="G56" s="30" t="s">
        <v>25</v>
      </c>
      <c r="H56" s="6">
        <f>H55-B56</f>
        <v>-6000</v>
      </c>
      <c r="I56" s="25">
        <f t="shared" si="3"/>
        <v>4.49438202247191</v>
      </c>
      <c r="K56" s="18" t="s">
        <v>18</v>
      </c>
      <c r="L56">
        <v>1</v>
      </c>
      <c r="M56" s="2">
        <v>445</v>
      </c>
    </row>
    <row r="57" spans="1:13" s="59" customFormat="1" ht="12.75">
      <c r="A57" s="14"/>
      <c r="B57" s="265">
        <f>SUM(B54:B56)</f>
        <v>6000</v>
      </c>
      <c r="C57" s="14" t="s">
        <v>40</v>
      </c>
      <c r="D57" s="14"/>
      <c r="E57" s="14"/>
      <c r="F57" s="69"/>
      <c r="G57" s="21"/>
      <c r="H57" s="57">
        <v>0</v>
      </c>
      <c r="I57" s="58">
        <f t="shared" si="3"/>
        <v>13.48314606741573</v>
      </c>
      <c r="M57" s="2">
        <v>445</v>
      </c>
    </row>
    <row r="58" spans="2:13" ht="12.75">
      <c r="B58" s="261"/>
      <c r="H58" s="6">
        <f t="shared" si="2"/>
        <v>0</v>
      </c>
      <c r="I58" s="25">
        <f t="shared" si="3"/>
        <v>0</v>
      </c>
      <c r="M58" s="2">
        <v>445</v>
      </c>
    </row>
    <row r="59" spans="2:13" ht="12.75">
      <c r="B59" s="261"/>
      <c r="H59" s="6">
        <f t="shared" si="2"/>
        <v>0</v>
      </c>
      <c r="I59" s="25">
        <f t="shared" si="3"/>
        <v>0</v>
      </c>
      <c r="M59" s="2">
        <v>445</v>
      </c>
    </row>
    <row r="60" spans="2:13" ht="12.75">
      <c r="B60" s="261">
        <v>20000</v>
      </c>
      <c r="C60" s="15" t="s">
        <v>41</v>
      </c>
      <c r="D60" s="1" t="s">
        <v>12</v>
      </c>
      <c r="E60" s="1" t="s">
        <v>42</v>
      </c>
      <c r="F60" s="61" t="s">
        <v>43</v>
      </c>
      <c r="G60" s="30" t="s">
        <v>20</v>
      </c>
      <c r="H60" s="6">
        <f t="shared" si="2"/>
        <v>-20000</v>
      </c>
      <c r="I60" s="25">
        <v>40</v>
      </c>
      <c r="K60" s="18" t="s">
        <v>18</v>
      </c>
      <c r="L60">
        <v>1</v>
      </c>
      <c r="M60" s="2">
        <v>445</v>
      </c>
    </row>
    <row r="61" spans="2:13" ht="12.75">
      <c r="B61" s="261">
        <v>2000</v>
      </c>
      <c r="C61" s="1" t="s">
        <v>41</v>
      </c>
      <c r="D61" s="1" t="s">
        <v>12</v>
      </c>
      <c r="E61" s="1" t="s">
        <v>42</v>
      </c>
      <c r="F61" s="61" t="s">
        <v>28</v>
      </c>
      <c r="G61" s="30" t="s">
        <v>20</v>
      </c>
      <c r="H61" s="6">
        <f t="shared" si="2"/>
        <v>-22000</v>
      </c>
      <c r="I61" s="25">
        <v>4</v>
      </c>
      <c r="K61" s="18" t="s">
        <v>18</v>
      </c>
      <c r="L61">
        <v>1</v>
      </c>
      <c r="M61" s="2">
        <v>445</v>
      </c>
    </row>
    <row r="62" spans="2:13" ht="12.75">
      <c r="B62" s="261">
        <v>2000</v>
      </c>
      <c r="C62" s="1" t="s">
        <v>41</v>
      </c>
      <c r="D62" s="1" t="s">
        <v>12</v>
      </c>
      <c r="E62" s="1" t="s">
        <v>42</v>
      </c>
      <c r="F62" s="61" t="s">
        <v>28</v>
      </c>
      <c r="G62" s="30" t="s">
        <v>23</v>
      </c>
      <c r="H62" s="6">
        <f t="shared" si="2"/>
        <v>-24000</v>
      </c>
      <c r="I62" s="25">
        <v>4</v>
      </c>
      <c r="K62" s="18" t="s">
        <v>18</v>
      </c>
      <c r="L62">
        <v>1</v>
      </c>
      <c r="M62" s="2">
        <v>445</v>
      </c>
    </row>
    <row r="63" spans="1:13" s="59" customFormat="1" ht="12.75">
      <c r="A63" s="14"/>
      <c r="B63" s="265">
        <f>SUM(B60:B62)</f>
        <v>24000</v>
      </c>
      <c r="C63" s="14"/>
      <c r="D63" s="14"/>
      <c r="E63" s="14" t="s">
        <v>42</v>
      </c>
      <c r="F63" s="69"/>
      <c r="G63" s="21"/>
      <c r="H63" s="57">
        <v>0</v>
      </c>
      <c r="I63" s="58">
        <f t="shared" si="3"/>
        <v>53.93258426966292</v>
      </c>
      <c r="M63" s="2">
        <v>445</v>
      </c>
    </row>
    <row r="64" spans="2:13" ht="12.75">
      <c r="B64" s="261"/>
      <c r="H64" s="6">
        <f t="shared" si="2"/>
        <v>0</v>
      </c>
      <c r="I64" s="25">
        <f t="shared" si="3"/>
        <v>0</v>
      </c>
      <c r="M64" s="2">
        <v>445</v>
      </c>
    </row>
    <row r="65" spans="2:13" ht="12.75">
      <c r="B65" s="261"/>
      <c r="H65" s="6">
        <f t="shared" si="2"/>
        <v>0</v>
      </c>
      <c r="I65" s="25">
        <f t="shared" si="3"/>
        <v>0</v>
      </c>
      <c r="M65" s="2">
        <v>445</v>
      </c>
    </row>
    <row r="66" spans="1:13" ht="12.75">
      <c r="A66" s="15"/>
      <c r="B66" s="131">
        <v>900</v>
      </c>
      <c r="C66" s="15" t="s">
        <v>44</v>
      </c>
      <c r="D66" s="1" t="s">
        <v>12</v>
      </c>
      <c r="E66" s="15" t="s">
        <v>45</v>
      </c>
      <c r="F66" s="61" t="s">
        <v>28</v>
      </c>
      <c r="G66" s="32" t="s">
        <v>20</v>
      </c>
      <c r="H66" s="6">
        <f t="shared" si="2"/>
        <v>-900</v>
      </c>
      <c r="I66" s="42">
        <v>1.8</v>
      </c>
      <c r="J66" s="18"/>
      <c r="K66" s="18" t="s">
        <v>18</v>
      </c>
      <c r="L66">
        <v>1</v>
      </c>
      <c r="M66" s="2">
        <v>445</v>
      </c>
    </row>
    <row r="67" spans="2:13" ht="12.75">
      <c r="B67" s="261">
        <v>900</v>
      </c>
      <c r="C67" s="1" t="s">
        <v>44</v>
      </c>
      <c r="D67" s="1" t="s">
        <v>12</v>
      </c>
      <c r="E67" s="1" t="s">
        <v>45</v>
      </c>
      <c r="F67" s="61" t="s">
        <v>28</v>
      </c>
      <c r="G67" s="30" t="s">
        <v>23</v>
      </c>
      <c r="H67" s="6">
        <f t="shared" si="2"/>
        <v>-1800</v>
      </c>
      <c r="I67" s="25">
        <v>1.8</v>
      </c>
      <c r="K67" s="18" t="s">
        <v>18</v>
      </c>
      <c r="L67">
        <v>1</v>
      </c>
      <c r="M67" s="2">
        <v>445</v>
      </c>
    </row>
    <row r="68" spans="1:13" s="59" customFormat="1" ht="12.75">
      <c r="A68" s="14"/>
      <c r="B68" s="265">
        <f>SUM(B66:B67)</f>
        <v>1800</v>
      </c>
      <c r="C68" s="14"/>
      <c r="D68" s="14"/>
      <c r="E68" s="14" t="s">
        <v>45</v>
      </c>
      <c r="F68" s="69"/>
      <c r="G68" s="21"/>
      <c r="H68" s="57">
        <v>0</v>
      </c>
      <c r="I68" s="58">
        <f t="shared" si="3"/>
        <v>4.044943820224719</v>
      </c>
      <c r="M68" s="2">
        <v>445</v>
      </c>
    </row>
    <row r="69" spans="2:13" ht="12.75">
      <c r="B69" s="261"/>
      <c r="H69" s="6">
        <f t="shared" si="2"/>
        <v>0</v>
      </c>
      <c r="I69" s="25">
        <f t="shared" si="3"/>
        <v>0</v>
      </c>
      <c r="M69" s="2">
        <v>445</v>
      </c>
    </row>
    <row r="70" spans="2:13" ht="12.75">
      <c r="B70" s="261"/>
      <c r="H70" s="6">
        <f t="shared" si="2"/>
        <v>0</v>
      </c>
      <c r="I70" s="25">
        <f t="shared" si="3"/>
        <v>0</v>
      </c>
      <c r="M70" s="2">
        <v>445</v>
      </c>
    </row>
    <row r="71" spans="2:13" ht="12.75">
      <c r="B71" s="261"/>
      <c r="H71" s="6">
        <f t="shared" si="2"/>
        <v>0</v>
      </c>
      <c r="I71" s="25">
        <f t="shared" si="3"/>
        <v>0</v>
      </c>
      <c r="M71" s="2">
        <v>445</v>
      </c>
    </row>
    <row r="72" spans="2:13" ht="12.75">
      <c r="B72" s="261"/>
      <c r="H72" s="6">
        <f t="shared" si="2"/>
        <v>0</v>
      </c>
      <c r="I72" s="25">
        <f t="shared" si="3"/>
        <v>0</v>
      </c>
      <c r="M72" s="2">
        <v>445</v>
      </c>
    </row>
    <row r="73" spans="1:13" s="59" customFormat="1" ht="12.75">
      <c r="A73" s="14"/>
      <c r="B73" s="265">
        <f>+B77+B81+B86+B91+B96+B100</f>
        <v>27200</v>
      </c>
      <c r="C73" s="54" t="s">
        <v>46</v>
      </c>
      <c r="D73" s="55" t="s">
        <v>47</v>
      </c>
      <c r="E73" s="54" t="s">
        <v>48</v>
      </c>
      <c r="F73" s="56" t="s">
        <v>49</v>
      </c>
      <c r="G73" s="299" t="s">
        <v>1412</v>
      </c>
      <c r="H73" s="57"/>
      <c r="I73" s="58">
        <f>+B73/M73</f>
        <v>61.12359550561798</v>
      </c>
      <c r="J73" s="58"/>
      <c r="K73" s="58"/>
      <c r="M73" s="2">
        <v>445</v>
      </c>
    </row>
    <row r="74" spans="2:13" ht="12.75">
      <c r="B74" s="261"/>
      <c r="H74" s="6">
        <f t="shared" si="2"/>
        <v>0</v>
      </c>
      <c r="I74" s="25">
        <f t="shared" si="3"/>
        <v>0</v>
      </c>
      <c r="M74" s="2">
        <v>445</v>
      </c>
    </row>
    <row r="75" spans="2:13" ht="12.75">
      <c r="B75" s="261">
        <v>2500</v>
      </c>
      <c r="C75" s="1" t="s">
        <v>0</v>
      </c>
      <c r="D75" s="1" t="s">
        <v>12</v>
      </c>
      <c r="E75" s="1" t="s">
        <v>50</v>
      </c>
      <c r="F75" s="120" t="s">
        <v>1371</v>
      </c>
      <c r="G75" s="30" t="s">
        <v>23</v>
      </c>
      <c r="H75" s="6">
        <f>H74-B75</f>
        <v>-2500</v>
      </c>
      <c r="I75" s="25">
        <f>+B75/M75</f>
        <v>5.617977528089888</v>
      </c>
      <c r="K75" t="s">
        <v>21</v>
      </c>
      <c r="L75">
        <v>2</v>
      </c>
      <c r="M75" s="2">
        <v>445</v>
      </c>
    </row>
    <row r="76" spans="1:13" s="59" customFormat="1" ht="12.75">
      <c r="A76" s="1"/>
      <c r="B76" s="261">
        <v>2500</v>
      </c>
      <c r="C76" s="1" t="s">
        <v>0</v>
      </c>
      <c r="D76" s="1" t="s">
        <v>12</v>
      </c>
      <c r="E76" s="1" t="s">
        <v>50</v>
      </c>
      <c r="F76" s="330" t="s">
        <v>51</v>
      </c>
      <c r="G76" s="30" t="s">
        <v>25</v>
      </c>
      <c r="H76" s="6">
        <f>H74-B76</f>
        <v>-2500</v>
      </c>
      <c r="I76" s="25">
        <f t="shared" si="3"/>
        <v>5.617977528089888</v>
      </c>
      <c r="J76"/>
      <c r="K76" t="s">
        <v>21</v>
      </c>
      <c r="L76">
        <v>2</v>
      </c>
      <c r="M76" s="2">
        <v>445</v>
      </c>
    </row>
    <row r="77" spans="1:13" ht="12.75">
      <c r="A77" s="14"/>
      <c r="B77" s="265">
        <f>SUM(B75:B76)</f>
        <v>5000</v>
      </c>
      <c r="C77" s="14" t="s">
        <v>0</v>
      </c>
      <c r="D77" s="14"/>
      <c r="E77" s="14"/>
      <c r="F77" s="69"/>
      <c r="G77" s="21"/>
      <c r="H77" s="57">
        <v>0</v>
      </c>
      <c r="I77" s="58">
        <f t="shared" si="3"/>
        <v>11.235955056179776</v>
      </c>
      <c r="J77" s="59"/>
      <c r="K77" s="59"/>
      <c r="L77" s="59"/>
      <c r="M77" s="2">
        <v>445</v>
      </c>
    </row>
    <row r="78" spans="2:13" ht="12.75">
      <c r="B78" s="261"/>
      <c r="H78" s="6">
        <f t="shared" si="2"/>
        <v>0</v>
      </c>
      <c r="I78" s="25">
        <f t="shared" si="3"/>
        <v>0</v>
      </c>
      <c r="M78" s="2">
        <v>445</v>
      </c>
    </row>
    <row r="79" spans="2:13" ht="12.75">
      <c r="B79" s="261"/>
      <c r="H79" s="6">
        <f t="shared" si="2"/>
        <v>0</v>
      </c>
      <c r="I79" s="25">
        <f t="shared" si="3"/>
        <v>0</v>
      </c>
      <c r="M79" s="2">
        <v>445</v>
      </c>
    </row>
    <row r="80" spans="1:13" s="59" customFormat="1" ht="12.75">
      <c r="A80" s="1"/>
      <c r="B80" s="131">
        <v>4800</v>
      </c>
      <c r="C80" s="1" t="s">
        <v>52</v>
      </c>
      <c r="D80" s="15" t="s">
        <v>12</v>
      </c>
      <c r="E80" s="1" t="s">
        <v>53</v>
      </c>
      <c r="F80" s="61" t="s">
        <v>54</v>
      </c>
      <c r="G80" s="33" t="s">
        <v>23</v>
      </c>
      <c r="H80" s="6">
        <f t="shared" si="2"/>
        <v>-4800</v>
      </c>
      <c r="I80" s="25">
        <f t="shared" si="3"/>
        <v>10.786516853932584</v>
      </c>
      <c r="J80"/>
      <c r="K80" t="s">
        <v>50</v>
      </c>
      <c r="L80">
        <v>2</v>
      </c>
      <c r="M80" s="2">
        <v>445</v>
      </c>
    </row>
    <row r="81" spans="1:13" ht="12.75">
      <c r="A81" s="14"/>
      <c r="B81" s="265">
        <f>SUM(B80)</f>
        <v>4800</v>
      </c>
      <c r="C81" s="14" t="s">
        <v>34</v>
      </c>
      <c r="D81" s="14"/>
      <c r="E81" s="14"/>
      <c r="F81" s="69"/>
      <c r="G81" s="21"/>
      <c r="H81" s="57">
        <v>0</v>
      </c>
      <c r="I81" s="58">
        <f t="shared" si="3"/>
        <v>10.786516853932584</v>
      </c>
      <c r="J81" s="59"/>
      <c r="K81" s="59"/>
      <c r="L81" s="59"/>
      <c r="M81" s="2">
        <v>445</v>
      </c>
    </row>
    <row r="82" spans="2:13" ht="12.75">
      <c r="B82" s="261"/>
      <c r="H82" s="6">
        <f t="shared" si="2"/>
        <v>0</v>
      </c>
      <c r="I82" s="25">
        <f t="shared" si="3"/>
        <v>0</v>
      </c>
      <c r="M82" s="2">
        <v>445</v>
      </c>
    </row>
    <row r="83" spans="2:13" ht="12.75">
      <c r="B83" s="261"/>
      <c r="H83" s="6">
        <f t="shared" si="2"/>
        <v>0</v>
      </c>
      <c r="I83" s="25">
        <f t="shared" si="3"/>
        <v>0</v>
      </c>
      <c r="M83" s="2">
        <v>445</v>
      </c>
    </row>
    <row r="84" spans="2:13" ht="12.75">
      <c r="B84" s="131">
        <v>1400</v>
      </c>
      <c r="C84" s="15" t="s">
        <v>55</v>
      </c>
      <c r="D84" s="15" t="s">
        <v>12</v>
      </c>
      <c r="E84" s="37" t="s">
        <v>56</v>
      </c>
      <c r="F84" s="61" t="s">
        <v>57</v>
      </c>
      <c r="G84" s="38" t="s">
        <v>23</v>
      </c>
      <c r="H84" s="6">
        <f t="shared" si="2"/>
        <v>-1400</v>
      </c>
      <c r="I84" s="25">
        <v>2.8</v>
      </c>
      <c r="K84" t="s">
        <v>50</v>
      </c>
      <c r="L84">
        <v>2</v>
      </c>
      <c r="M84" s="2">
        <v>445</v>
      </c>
    </row>
    <row r="85" spans="1:13" s="59" customFormat="1" ht="12.75">
      <c r="A85" s="1"/>
      <c r="B85" s="261">
        <v>1000</v>
      </c>
      <c r="C85" s="15" t="s">
        <v>55</v>
      </c>
      <c r="D85" s="15" t="s">
        <v>12</v>
      </c>
      <c r="E85" s="1" t="s">
        <v>56</v>
      </c>
      <c r="F85" s="61" t="s">
        <v>57</v>
      </c>
      <c r="G85" s="30" t="s">
        <v>25</v>
      </c>
      <c r="H85" s="6">
        <f t="shared" si="2"/>
        <v>-2400</v>
      </c>
      <c r="I85" s="25">
        <v>2</v>
      </c>
      <c r="J85"/>
      <c r="K85" t="s">
        <v>50</v>
      </c>
      <c r="L85">
        <v>2</v>
      </c>
      <c r="M85" s="2">
        <v>445</v>
      </c>
    </row>
    <row r="86" spans="1:13" ht="12.75">
      <c r="A86" s="14"/>
      <c r="B86" s="265">
        <f>SUM(B84:B85)</f>
        <v>2400</v>
      </c>
      <c r="C86" s="14"/>
      <c r="D86" s="14"/>
      <c r="E86" s="14" t="s">
        <v>58</v>
      </c>
      <c r="F86" s="69"/>
      <c r="G86" s="21"/>
      <c r="H86" s="57">
        <v>0</v>
      </c>
      <c r="I86" s="58">
        <f t="shared" si="3"/>
        <v>5.393258426966292</v>
      </c>
      <c r="J86" s="59"/>
      <c r="K86" s="59"/>
      <c r="L86" s="59"/>
      <c r="M86" s="2">
        <v>445</v>
      </c>
    </row>
    <row r="87" spans="2:13" ht="12.75">
      <c r="B87" s="261"/>
      <c r="H87" s="6">
        <f t="shared" si="2"/>
        <v>0</v>
      </c>
      <c r="I87" s="25">
        <f t="shared" si="3"/>
        <v>0</v>
      </c>
      <c r="M87" s="2">
        <v>445</v>
      </c>
    </row>
    <row r="88" spans="2:13" ht="12.75">
      <c r="B88" s="261"/>
      <c r="H88" s="6">
        <f t="shared" si="2"/>
        <v>0</v>
      </c>
      <c r="I88" s="25">
        <f t="shared" si="3"/>
        <v>0</v>
      </c>
      <c r="M88" s="2">
        <v>445</v>
      </c>
    </row>
    <row r="89" spans="2:13" ht="12.75">
      <c r="B89" s="131">
        <v>5000</v>
      </c>
      <c r="C89" s="35" t="s">
        <v>38</v>
      </c>
      <c r="D89" s="15" t="s">
        <v>12</v>
      </c>
      <c r="E89" s="35" t="s">
        <v>53</v>
      </c>
      <c r="F89" s="61" t="s">
        <v>59</v>
      </c>
      <c r="G89" s="33" t="s">
        <v>23</v>
      </c>
      <c r="H89" s="6">
        <f>H88-B89</f>
        <v>-5000</v>
      </c>
      <c r="I89" s="25">
        <f t="shared" si="3"/>
        <v>11.235955056179776</v>
      </c>
      <c r="K89" t="s">
        <v>50</v>
      </c>
      <c r="L89">
        <v>2</v>
      </c>
      <c r="M89" s="2">
        <v>445</v>
      </c>
    </row>
    <row r="90" spans="1:13" s="59" customFormat="1" ht="12.75">
      <c r="A90" s="15"/>
      <c r="B90" s="131">
        <v>5000</v>
      </c>
      <c r="C90" s="15" t="s">
        <v>38</v>
      </c>
      <c r="D90" s="15" t="s">
        <v>12</v>
      </c>
      <c r="E90" s="15" t="s">
        <v>53</v>
      </c>
      <c r="F90" s="61" t="s">
        <v>59</v>
      </c>
      <c r="G90" s="32" t="s">
        <v>25</v>
      </c>
      <c r="H90" s="6">
        <f>H89-B90</f>
        <v>-10000</v>
      </c>
      <c r="I90" s="42">
        <f t="shared" si="3"/>
        <v>11.235955056179776</v>
      </c>
      <c r="J90" s="18"/>
      <c r="K90" t="s">
        <v>50</v>
      </c>
      <c r="L90" s="18">
        <v>2</v>
      </c>
      <c r="M90" s="2">
        <v>445</v>
      </c>
    </row>
    <row r="91" spans="1:13" ht="12.75">
      <c r="A91" s="14"/>
      <c r="B91" s="265">
        <f>SUM(B89:B90)</f>
        <v>10000</v>
      </c>
      <c r="C91" s="14" t="s">
        <v>38</v>
      </c>
      <c r="D91" s="14"/>
      <c r="E91" s="14"/>
      <c r="F91" s="69"/>
      <c r="G91" s="21"/>
      <c r="H91" s="57">
        <v>0</v>
      </c>
      <c r="I91" s="58">
        <f t="shared" si="3"/>
        <v>22.471910112359552</v>
      </c>
      <c r="J91" s="59"/>
      <c r="K91" s="59"/>
      <c r="L91" s="59"/>
      <c r="M91" s="2">
        <v>445</v>
      </c>
    </row>
    <row r="92" spans="2:13" ht="12.75">
      <c r="B92" s="261"/>
      <c r="H92" s="6">
        <f>H91-B92</f>
        <v>0</v>
      </c>
      <c r="I92" s="25">
        <f t="shared" si="3"/>
        <v>0</v>
      </c>
      <c r="M92" s="2">
        <v>445</v>
      </c>
    </row>
    <row r="93" spans="2:13" ht="12.75">
      <c r="B93" s="261"/>
      <c r="H93" s="6">
        <f>H92-B93</f>
        <v>0</v>
      </c>
      <c r="I93" s="25">
        <f t="shared" si="3"/>
        <v>0</v>
      </c>
      <c r="M93" s="2">
        <v>445</v>
      </c>
    </row>
    <row r="94" spans="2:13" ht="12.75">
      <c r="B94" s="131">
        <v>2000</v>
      </c>
      <c r="C94" s="15" t="s">
        <v>40</v>
      </c>
      <c r="D94" s="15" t="s">
        <v>12</v>
      </c>
      <c r="E94" s="15" t="s">
        <v>53</v>
      </c>
      <c r="F94" s="61" t="s">
        <v>57</v>
      </c>
      <c r="G94" s="32" t="s">
        <v>23</v>
      </c>
      <c r="H94" s="6">
        <f>H93-B94</f>
        <v>-2000</v>
      </c>
      <c r="I94" s="25">
        <f t="shared" si="3"/>
        <v>4.49438202247191</v>
      </c>
      <c r="K94" t="s">
        <v>50</v>
      </c>
      <c r="L94">
        <v>2</v>
      </c>
      <c r="M94" s="2">
        <v>445</v>
      </c>
    </row>
    <row r="95" spans="1:13" s="59" customFormat="1" ht="12.75">
      <c r="A95" s="1"/>
      <c r="B95" s="261">
        <v>2000</v>
      </c>
      <c r="C95" s="1" t="s">
        <v>40</v>
      </c>
      <c r="D95" s="15" t="s">
        <v>12</v>
      </c>
      <c r="E95" s="1" t="s">
        <v>53</v>
      </c>
      <c r="F95" s="61" t="s">
        <v>57</v>
      </c>
      <c r="G95" s="30" t="s">
        <v>25</v>
      </c>
      <c r="H95" s="6">
        <f>H94-B95</f>
        <v>-4000</v>
      </c>
      <c r="I95" s="25">
        <f t="shared" si="3"/>
        <v>4.49438202247191</v>
      </c>
      <c r="J95"/>
      <c r="K95" t="s">
        <v>50</v>
      </c>
      <c r="L95">
        <v>2</v>
      </c>
      <c r="M95" s="2">
        <v>445</v>
      </c>
    </row>
    <row r="96" spans="1:13" ht="12.75">
      <c r="A96" s="14"/>
      <c r="B96" s="265">
        <f>SUM(B94:B95)</f>
        <v>4000</v>
      </c>
      <c r="C96" s="14" t="s">
        <v>40</v>
      </c>
      <c r="D96" s="14"/>
      <c r="E96" s="14"/>
      <c r="F96" s="69"/>
      <c r="G96" s="21"/>
      <c r="H96" s="57">
        <v>0</v>
      </c>
      <c r="I96" s="58">
        <f aca="true" t="shared" si="4" ref="I96:I149">+B96/M96</f>
        <v>8.98876404494382</v>
      </c>
      <c r="J96" s="59"/>
      <c r="K96" s="59"/>
      <c r="L96" s="59"/>
      <c r="M96" s="2">
        <v>445</v>
      </c>
    </row>
    <row r="97" spans="2:13" ht="12.75">
      <c r="B97" s="261"/>
      <c r="H97" s="6">
        <f>H96-B97</f>
        <v>0</v>
      </c>
      <c r="I97" s="25">
        <f t="shared" si="4"/>
        <v>0</v>
      </c>
      <c r="M97" s="2">
        <v>445</v>
      </c>
    </row>
    <row r="98" spans="2:13" ht="12.75">
      <c r="B98" s="261"/>
      <c r="H98" s="6">
        <f>H97-B98</f>
        <v>0</v>
      </c>
      <c r="I98" s="25">
        <f t="shared" si="4"/>
        <v>0</v>
      </c>
      <c r="M98" s="2">
        <v>445</v>
      </c>
    </row>
    <row r="99" spans="1:13" s="59" customFormat="1" ht="12.75">
      <c r="A99" s="1"/>
      <c r="B99" s="261">
        <v>1000</v>
      </c>
      <c r="C99" s="1" t="s">
        <v>60</v>
      </c>
      <c r="D99" s="15" t="s">
        <v>12</v>
      </c>
      <c r="E99" s="1" t="s">
        <v>61</v>
      </c>
      <c r="F99" s="61" t="s">
        <v>57</v>
      </c>
      <c r="G99" s="30" t="s">
        <v>25</v>
      </c>
      <c r="H99" s="6">
        <f>H98-B99</f>
        <v>-1000</v>
      </c>
      <c r="I99" s="25">
        <f t="shared" si="4"/>
        <v>2.247191011235955</v>
      </c>
      <c r="J99"/>
      <c r="K99" t="s">
        <v>50</v>
      </c>
      <c r="L99">
        <v>2</v>
      </c>
      <c r="M99" s="2">
        <v>445</v>
      </c>
    </row>
    <row r="100" spans="1:13" ht="12.75">
      <c r="A100" s="14"/>
      <c r="B100" s="265">
        <f>SUM(B99)</f>
        <v>1000</v>
      </c>
      <c r="C100" s="14"/>
      <c r="D100" s="14"/>
      <c r="E100" s="14" t="s">
        <v>45</v>
      </c>
      <c r="F100" s="69"/>
      <c r="G100" s="21"/>
      <c r="H100" s="57">
        <v>0</v>
      </c>
      <c r="I100" s="58">
        <f t="shared" si="4"/>
        <v>2.247191011235955</v>
      </c>
      <c r="J100" s="59"/>
      <c r="K100" s="59"/>
      <c r="L100" s="59"/>
      <c r="M100" s="2">
        <v>445</v>
      </c>
    </row>
    <row r="101" spans="2:13" ht="12.75">
      <c r="B101" s="261"/>
      <c r="H101" s="6">
        <f>H100-B101</f>
        <v>0</v>
      </c>
      <c r="I101" s="25">
        <f t="shared" si="4"/>
        <v>0</v>
      </c>
      <c r="M101" s="2">
        <v>445</v>
      </c>
    </row>
    <row r="102" spans="2:13" ht="12.75">
      <c r="B102" s="261"/>
      <c r="H102" s="6">
        <f>H101-B102</f>
        <v>0</v>
      </c>
      <c r="I102" s="25">
        <f t="shared" si="4"/>
        <v>0</v>
      </c>
      <c r="M102" s="2">
        <v>445</v>
      </c>
    </row>
    <row r="103" spans="2:13" ht="12.75">
      <c r="B103" s="261"/>
      <c r="H103" s="6">
        <f>H102-B103</f>
        <v>0</v>
      </c>
      <c r="I103" s="25">
        <f t="shared" si="4"/>
        <v>0</v>
      </c>
      <c r="M103" s="2">
        <v>445</v>
      </c>
    </row>
    <row r="104" spans="1:13" s="59" customFormat="1" ht="12.75">
      <c r="A104" s="1"/>
      <c r="B104" s="261"/>
      <c r="C104" s="1"/>
      <c r="D104" s="1"/>
      <c r="E104" s="1"/>
      <c r="F104" s="61"/>
      <c r="G104" s="30"/>
      <c r="H104" s="6">
        <f>H103-B104</f>
        <v>0</v>
      </c>
      <c r="I104" s="25">
        <f t="shared" si="4"/>
        <v>0</v>
      </c>
      <c r="J104"/>
      <c r="K104"/>
      <c r="L104"/>
      <c r="M104" s="2">
        <v>445</v>
      </c>
    </row>
    <row r="105" spans="1:13" ht="12.75">
      <c r="A105" s="14"/>
      <c r="B105" s="265">
        <f>+B120+B126+B132+B138+B143+B114</f>
        <v>51300</v>
      </c>
      <c r="C105" s="54" t="s">
        <v>62</v>
      </c>
      <c r="D105" s="55" t="s">
        <v>63</v>
      </c>
      <c r="E105" s="54" t="s">
        <v>64</v>
      </c>
      <c r="F105" s="56" t="s">
        <v>65</v>
      </c>
      <c r="G105" s="299" t="s">
        <v>175</v>
      </c>
      <c r="H105" s="57"/>
      <c r="I105" s="58">
        <f t="shared" si="4"/>
        <v>115.28089887640449</v>
      </c>
      <c r="J105" s="58"/>
      <c r="K105" s="58"/>
      <c r="L105" s="59"/>
      <c r="M105" s="2">
        <v>445</v>
      </c>
    </row>
    <row r="106" spans="2:13" ht="12.75">
      <c r="B106" s="261"/>
      <c r="H106" s="6">
        <f aca="true" t="shared" si="5" ref="H106:H113">H105-B106</f>
        <v>0</v>
      </c>
      <c r="I106" s="25">
        <f t="shared" si="4"/>
        <v>0</v>
      </c>
      <c r="M106" s="2">
        <v>445</v>
      </c>
    </row>
    <row r="107" spans="2:13" ht="12.75">
      <c r="B107" s="261">
        <v>2500</v>
      </c>
      <c r="C107" s="1" t="s">
        <v>0</v>
      </c>
      <c r="D107" s="1" t="s">
        <v>12</v>
      </c>
      <c r="E107" s="1" t="s">
        <v>50</v>
      </c>
      <c r="F107" s="330" t="s">
        <v>66</v>
      </c>
      <c r="G107" s="30" t="s">
        <v>67</v>
      </c>
      <c r="H107" s="6">
        <f t="shared" si="5"/>
        <v>-2500</v>
      </c>
      <c r="I107" s="25">
        <v>5</v>
      </c>
      <c r="K107" t="s">
        <v>21</v>
      </c>
      <c r="L107">
        <v>3</v>
      </c>
      <c r="M107" s="2">
        <v>445</v>
      </c>
    </row>
    <row r="108" spans="2:13" ht="12.75">
      <c r="B108" s="261">
        <v>2500</v>
      </c>
      <c r="C108" s="1" t="s">
        <v>0</v>
      </c>
      <c r="D108" s="1" t="s">
        <v>12</v>
      </c>
      <c r="E108" s="1" t="s">
        <v>68</v>
      </c>
      <c r="F108" s="330" t="s">
        <v>69</v>
      </c>
      <c r="G108" s="30" t="s">
        <v>70</v>
      </c>
      <c r="H108" s="6">
        <f t="shared" si="5"/>
        <v>-5000</v>
      </c>
      <c r="I108" s="25">
        <v>5</v>
      </c>
      <c r="K108" t="s">
        <v>21</v>
      </c>
      <c r="L108">
        <v>3</v>
      </c>
      <c r="M108" s="2">
        <v>445</v>
      </c>
    </row>
    <row r="109" spans="2:13" ht="12.75">
      <c r="B109" s="261">
        <v>2500</v>
      </c>
      <c r="C109" s="1" t="s">
        <v>0</v>
      </c>
      <c r="D109" s="1" t="s">
        <v>12</v>
      </c>
      <c r="E109" s="1" t="s">
        <v>50</v>
      </c>
      <c r="F109" s="330" t="s">
        <v>71</v>
      </c>
      <c r="G109" s="30" t="s">
        <v>72</v>
      </c>
      <c r="H109" s="6">
        <f t="shared" si="5"/>
        <v>-7500</v>
      </c>
      <c r="I109" s="25">
        <v>5</v>
      </c>
      <c r="K109" t="s">
        <v>21</v>
      </c>
      <c r="L109">
        <v>3</v>
      </c>
      <c r="M109" s="2">
        <v>445</v>
      </c>
    </row>
    <row r="110" spans="2:13" ht="12.75">
      <c r="B110" s="261">
        <v>2000</v>
      </c>
      <c r="C110" s="1" t="s">
        <v>0</v>
      </c>
      <c r="D110" s="1" t="s">
        <v>12</v>
      </c>
      <c r="E110" s="1" t="s">
        <v>73</v>
      </c>
      <c r="F110" s="330" t="s">
        <v>74</v>
      </c>
      <c r="G110" s="30" t="s">
        <v>67</v>
      </c>
      <c r="H110" s="6">
        <f t="shared" si="5"/>
        <v>-9500</v>
      </c>
      <c r="I110" s="25">
        <v>4</v>
      </c>
      <c r="K110" t="s">
        <v>21</v>
      </c>
      <c r="L110">
        <v>3</v>
      </c>
      <c r="M110" s="2">
        <v>445</v>
      </c>
    </row>
    <row r="111" spans="2:13" ht="12.75">
      <c r="B111" s="261">
        <v>2000</v>
      </c>
      <c r="C111" s="1" t="s">
        <v>0</v>
      </c>
      <c r="D111" s="1" t="s">
        <v>12</v>
      </c>
      <c r="E111" s="1" t="s">
        <v>73</v>
      </c>
      <c r="F111" s="330" t="s">
        <v>75</v>
      </c>
      <c r="G111" s="30" t="s">
        <v>70</v>
      </c>
      <c r="H111" s="6">
        <f t="shared" si="5"/>
        <v>-11500</v>
      </c>
      <c r="I111" s="25">
        <v>4</v>
      </c>
      <c r="K111" t="s">
        <v>21</v>
      </c>
      <c r="L111">
        <v>3</v>
      </c>
      <c r="M111" s="2">
        <v>445</v>
      </c>
    </row>
    <row r="112" spans="2:13" ht="12.75">
      <c r="B112" s="261">
        <v>2000</v>
      </c>
      <c r="C112" s="1" t="s">
        <v>0</v>
      </c>
      <c r="D112" s="1" t="s">
        <v>12</v>
      </c>
      <c r="E112" s="1" t="s">
        <v>73</v>
      </c>
      <c r="F112" s="330" t="s">
        <v>76</v>
      </c>
      <c r="G112" s="30" t="s">
        <v>77</v>
      </c>
      <c r="H112" s="6">
        <f t="shared" si="5"/>
        <v>-13500</v>
      </c>
      <c r="I112" s="25">
        <v>4</v>
      </c>
      <c r="K112" t="s">
        <v>21</v>
      </c>
      <c r="L112">
        <v>3</v>
      </c>
      <c r="M112" s="2">
        <v>445</v>
      </c>
    </row>
    <row r="113" spans="1:13" s="59" customFormat="1" ht="12.75">
      <c r="A113" s="1"/>
      <c r="B113" s="261">
        <v>2000</v>
      </c>
      <c r="C113" s="1" t="s">
        <v>0</v>
      </c>
      <c r="D113" s="1" t="s">
        <v>12</v>
      </c>
      <c r="E113" s="1" t="s">
        <v>73</v>
      </c>
      <c r="F113" s="330" t="s">
        <v>78</v>
      </c>
      <c r="G113" s="30" t="s">
        <v>79</v>
      </c>
      <c r="H113" s="6">
        <f t="shared" si="5"/>
        <v>-15500</v>
      </c>
      <c r="I113" s="25">
        <v>4</v>
      </c>
      <c r="J113"/>
      <c r="K113" t="s">
        <v>21</v>
      </c>
      <c r="L113">
        <v>3</v>
      </c>
      <c r="M113" s="2">
        <v>445</v>
      </c>
    </row>
    <row r="114" spans="1:13" ht="12.75">
      <c r="A114" s="14"/>
      <c r="B114" s="265">
        <f>SUM(B107:B113)</f>
        <v>15500</v>
      </c>
      <c r="C114" s="14" t="s">
        <v>0</v>
      </c>
      <c r="D114" s="14"/>
      <c r="E114" s="14"/>
      <c r="F114" s="69"/>
      <c r="G114" s="21"/>
      <c r="H114" s="57">
        <v>0</v>
      </c>
      <c r="I114" s="58">
        <f t="shared" si="4"/>
        <v>34.831460674157306</v>
      </c>
      <c r="J114" s="59"/>
      <c r="K114" s="59"/>
      <c r="L114" s="59"/>
      <c r="M114" s="2">
        <v>445</v>
      </c>
    </row>
    <row r="115" spans="2:13" ht="12.75">
      <c r="B115" s="261"/>
      <c r="H115" s="6">
        <f>H114-B115</f>
        <v>0</v>
      </c>
      <c r="I115" s="25">
        <f t="shared" si="4"/>
        <v>0</v>
      </c>
      <c r="M115" s="2">
        <v>445</v>
      </c>
    </row>
    <row r="116" spans="2:13" ht="12.75">
      <c r="B116" s="319"/>
      <c r="H116" s="6">
        <f>H115-B116</f>
        <v>0</v>
      </c>
      <c r="I116" s="25">
        <f t="shared" si="4"/>
        <v>0</v>
      </c>
      <c r="M116" s="2">
        <v>445</v>
      </c>
    </row>
    <row r="117" spans="2:13" ht="12.75">
      <c r="B117" s="261">
        <v>1500</v>
      </c>
      <c r="C117" s="40" t="s">
        <v>80</v>
      </c>
      <c r="D117" s="15" t="s">
        <v>12</v>
      </c>
      <c r="E117" s="40" t="s">
        <v>53</v>
      </c>
      <c r="F117" s="61" t="s">
        <v>81</v>
      </c>
      <c r="G117" s="30" t="s">
        <v>67</v>
      </c>
      <c r="H117" s="6">
        <f>H116-B117</f>
        <v>-1500</v>
      </c>
      <c r="I117" s="25">
        <f t="shared" si="4"/>
        <v>3.3707865168539324</v>
      </c>
      <c r="J117" s="39"/>
      <c r="K117" t="s">
        <v>50</v>
      </c>
      <c r="L117" s="39">
        <v>3</v>
      </c>
      <c r="M117" s="2">
        <v>445</v>
      </c>
    </row>
    <row r="118" spans="2:13" ht="12.75">
      <c r="B118" s="261">
        <v>4000</v>
      </c>
      <c r="C118" s="1" t="s">
        <v>82</v>
      </c>
      <c r="D118" s="15" t="s">
        <v>12</v>
      </c>
      <c r="E118" s="1" t="s">
        <v>53</v>
      </c>
      <c r="F118" s="61" t="s">
        <v>83</v>
      </c>
      <c r="G118" s="30" t="s">
        <v>70</v>
      </c>
      <c r="H118" s="6">
        <f>H117-B118</f>
        <v>-5500</v>
      </c>
      <c r="I118" s="25">
        <f t="shared" si="4"/>
        <v>8.98876404494382</v>
      </c>
      <c r="K118" t="s">
        <v>50</v>
      </c>
      <c r="L118">
        <v>3</v>
      </c>
      <c r="M118" s="2">
        <v>445</v>
      </c>
    </row>
    <row r="119" spans="1:13" s="59" customFormat="1" ht="12.75">
      <c r="A119" s="1"/>
      <c r="B119" s="261">
        <v>2000</v>
      </c>
      <c r="C119" s="1" t="s">
        <v>84</v>
      </c>
      <c r="D119" s="15" t="s">
        <v>12</v>
      </c>
      <c r="E119" s="1" t="s">
        <v>53</v>
      </c>
      <c r="F119" s="61" t="s">
        <v>81</v>
      </c>
      <c r="G119" s="30" t="s">
        <v>72</v>
      </c>
      <c r="H119" s="6">
        <f>H118-B119</f>
        <v>-7500</v>
      </c>
      <c r="I119" s="25">
        <f t="shared" si="4"/>
        <v>4.49438202247191</v>
      </c>
      <c r="J119"/>
      <c r="K119" t="s">
        <v>50</v>
      </c>
      <c r="L119">
        <v>3</v>
      </c>
      <c r="M119" s="2">
        <v>445</v>
      </c>
    </row>
    <row r="120" spans="1:13" ht="12.75">
      <c r="A120" s="14"/>
      <c r="B120" s="265">
        <f>SUM(B117:B119)</f>
        <v>7500</v>
      </c>
      <c r="C120" s="14" t="s">
        <v>34</v>
      </c>
      <c r="D120" s="14"/>
      <c r="E120" s="14"/>
      <c r="F120" s="69"/>
      <c r="G120" s="21"/>
      <c r="H120" s="57">
        <v>0</v>
      </c>
      <c r="I120" s="58">
        <f>+B120/M120</f>
        <v>16.853932584269664</v>
      </c>
      <c r="J120" s="59"/>
      <c r="K120" s="59"/>
      <c r="L120" s="59"/>
      <c r="M120" s="2">
        <v>445</v>
      </c>
    </row>
    <row r="121" spans="2:13" ht="12.75">
      <c r="B121" s="261"/>
      <c r="H121" s="6">
        <f aca="true" t="shared" si="6" ref="H121:H181">H120-B121</f>
        <v>0</v>
      </c>
      <c r="I121" s="25">
        <f t="shared" si="4"/>
        <v>0</v>
      </c>
      <c r="M121" s="2">
        <v>445</v>
      </c>
    </row>
    <row r="122" spans="2:13" ht="12.75">
      <c r="B122" s="261"/>
      <c r="H122" s="6">
        <f t="shared" si="6"/>
        <v>0</v>
      </c>
      <c r="I122" s="25">
        <f t="shared" si="4"/>
        <v>0</v>
      </c>
      <c r="M122" s="2">
        <v>445</v>
      </c>
    </row>
    <row r="123" spans="2:13" ht="12.75">
      <c r="B123" s="261">
        <v>1600</v>
      </c>
      <c r="C123" s="1" t="s">
        <v>55</v>
      </c>
      <c r="D123" s="15" t="s">
        <v>12</v>
      </c>
      <c r="E123" s="1" t="s">
        <v>56</v>
      </c>
      <c r="F123" s="61" t="s">
        <v>81</v>
      </c>
      <c r="G123" s="30" t="s">
        <v>67</v>
      </c>
      <c r="H123" s="6">
        <f t="shared" si="6"/>
        <v>-1600</v>
      </c>
      <c r="I123" s="25">
        <v>3.2</v>
      </c>
      <c r="K123" t="s">
        <v>50</v>
      </c>
      <c r="L123">
        <v>3</v>
      </c>
      <c r="M123" s="2">
        <v>445</v>
      </c>
    </row>
    <row r="124" spans="2:13" ht="12.75">
      <c r="B124" s="261">
        <v>1400</v>
      </c>
      <c r="C124" s="1" t="s">
        <v>55</v>
      </c>
      <c r="D124" s="15" t="s">
        <v>12</v>
      </c>
      <c r="E124" s="1" t="s">
        <v>56</v>
      </c>
      <c r="F124" s="61" t="s">
        <v>81</v>
      </c>
      <c r="G124" s="30" t="s">
        <v>70</v>
      </c>
      <c r="H124" s="6">
        <f t="shared" si="6"/>
        <v>-3000</v>
      </c>
      <c r="I124" s="25">
        <v>2.8</v>
      </c>
      <c r="K124" t="s">
        <v>50</v>
      </c>
      <c r="L124">
        <v>3</v>
      </c>
      <c r="M124" s="2">
        <v>445</v>
      </c>
    </row>
    <row r="125" spans="1:13" s="59" customFormat="1" ht="12.75">
      <c r="A125" s="1"/>
      <c r="B125" s="261">
        <v>1800</v>
      </c>
      <c r="C125" s="1" t="s">
        <v>55</v>
      </c>
      <c r="D125" s="15" t="s">
        <v>12</v>
      </c>
      <c r="E125" s="1" t="s">
        <v>56</v>
      </c>
      <c r="F125" s="61" t="s">
        <v>81</v>
      </c>
      <c r="G125" s="30" t="s">
        <v>72</v>
      </c>
      <c r="H125" s="6">
        <f t="shared" si="6"/>
        <v>-4800</v>
      </c>
      <c r="I125" s="25">
        <v>3.6</v>
      </c>
      <c r="J125"/>
      <c r="K125" t="s">
        <v>50</v>
      </c>
      <c r="L125">
        <v>3</v>
      </c>
      <c r="M125" s="2">
        <v>445</v>
      </c>
    </row>
    <row r="126" spans="1:13" ht="12.75">
      <c r="A126" s="14"/>
      <c r="B126" s="265">
        <f>SUM(B123:B125)</f>
        <v>4800</v>
      </c>
      <c r="C126" s="14"/>
      <c r="D126" s="14"/>
      <c r="E126" s="14" t="s">
        <v>56</v>
      </c>
      <c r="F126" s="69"/>
      <c r="G126" s="21"/>
      <c r="H126" s="57">
        <v>0</v>
      </c>
      <c r="I126" s="58">
        <f t="shared" si="4"/>
        <v>10.786516853932584</v>
      </c>
      <c r="J126" s="59"/>
      <c r="K126" s="59"/>
      <c r="L126" s="59"/>
      <c r="M126" s="2">
        <v>445</v>
      </c>
    </row>
    <row r="127" spans="2:13" ht="12.75">
      <c r="B127" s="261"/>
      <c r="H127" s="6">
        <f t="shared" si="6"/>
        <v>0</v>
      </c>
      <c r="I127" s="25">
        <f t="shared" si="4"/>
        <v>0</v>
      </c>
      <c r="M127" s="2">
        <v>445</v>
      </c>
    </row>
    <row r="128" spans="2:13" ht="12.75">
      <c r="B128" s="261"/>
      <c r="H128" s="6">
        <f t="shared" si="6"/>
        <v>0</v>
      </c>
      <c r="I128" s="25">
        <f t="shared" si="4"/>
        <v>0</v>
      </c>
      <c r="M128" s="2">
        <v>445</v>
      </c>
    </row>
    <row r="129" spans="2:13" ht="12.75">
      <c r="B129" s="261">
        <v>5000</v>
      </c>
      <c r="C129" s="1" t="s">
        <v>38</v>
      </c>
      <c r="D129" s="15" t="s">
        <v>12</v>
      </c>
      <c r="E129" s="1" t="s">
        <v>53</v>
      </c>
      <c r="F129" s="61" t="s">
        <v>85</v>
      </c>
      <c r="G129" s="30" t="s">
        <v>67</v>
      </c>
      <c r="H129" s="6">
        <f t="shared" si="6"/>
        <v>-5000</v>
      </c>
      <c r="I129" s="25">
        <v>10</v>
      </c>
      <c r="K129" t="s">
        <v>50</v>
      </c>
      <c r="L129">
        <v>3</v>
      </c>
      <c r="M129" s="2">
        <v>445</v>
      </c>
    </row>
    <row r="130" spans="2:13" ht="12.75">
      <c r="B130" s="261">
        <v>5000</v>
      </c>
      <c r="C130" s="1" t="s">
        <v>38</v>
      </c>
      <c r="D130" s="15" t="s">
        <v>12</v>
      </c>
      <c r="E130" s="1" t="s">
        <v>53</v>
      </c>
      <c r="F130" s="61" t="s">
        <v>86</v>
      </c>
      <c r="G130" s="30" t="s">
        <v>70</v>
      </c>
      <c r="H130" s="6">
        <f t="shared" si="6"/>
        <v>-10000</v>
      </c>
      <c r="I130" s="25">
        <v>10</v>
      </c>
      <c r="K130" t="s">
        <v>50</v>
      </c>
      <c r="L130">
        <v>3</v>
      </c>
      <c r="M130" s="2">
        <v>445</v>
      </c>
    </row>
    <row r="131" spans="1:13" s="59" customFormat="1" ht="12.75">
      <c r="A131" s="1"/>
      <c r="B131" s="261">
        <v>5000</v>
      </c>
      <c r="C131" s="1" t="s">
        <v>38</v>
      </c>
      <c r="D131" s="15" t="s">
        <v>12</v>
      </c>
      <c r="E131" s="1" t="s">
        <v>53</v>
      </c>
      <c r="F131" s="33" t="s">
        <v>86</v>
      </c>
      <c r="G131" s="30" t="s">
        <v>72</v>
      </c>
      <c r="H131" s="6">
        <f t="shared" si="6"/>
        <v>-15000</v>
      </c>
      <c r="I131" s="25">
        <v>10</v>
      </c>
      <c r="J131"/>
      <c r="K131" t="s">
        <v>50</v>
      </c>
      <c r="L131">
        <v>3</v>
      </c>
      <c r="M131" s="2">
        <v>445</v>
      </c>
    </row>
    <row r="132" spans="1:13" ht="12.75">
      <c r="A132" s="14"/>
      <c r="B132" s="265">
        <f>SUM(B129:B131)</f>
        <v>15000</v>
      </c>
      <c r="C132" s="14" t="s">
        <v>38</v>
      </c>
      <c r="D132" s="14"/>
      <c r="E132" s="14"/>
      <c r="F132" s="69"/>
      <c r="G132" s="21"/>
      <c r="H132" s="57">
        <v>0</v>
      </c>
      <c r="I132" s="58">
        <f t="shared" si="4"/>
        <v>33.70786516853933</v>
      </c>
      <c r="J132" s="59"/>
      <c r="K132" s="59"/>
      <c r="L132" s="59"/>
      <c r="M132" s="2">
        <v>445</v>
      </c>
    </row>
    <row r="133" spans="2:13" ht="12.75">
      <c r="B133" s="261"/>
      <c r="H133" s="6">
        <f t="shared" si="6"/>
        <v>0</v>
      </c>
      <c r="I133" s="25">
        <f t="shared" si="4"/>
        <v>0</v>
      </c>
      <c r="M133" s="2">
        <v>445</v>
      </c>
    </row>
    <row r="134" spans="2:13" ht="12.75">
      <c r="B134" s="261"/>
      <c r="H134" s="6">
        <f t="shared" si="6"/>
        <v>0</v>
      </c>
      <c r="I134" s="25">
        <f t="shared" si="4"/>
        <v>0</v>
      </c>
      <c r="M134" s="2">
        <v>445</v>
      </c>
    </row>
    <row r="135" spans="2:13" ht="12.75">
      <c r="B135" s="261">
        <v>2000</v>
      </c>
      <c r="C135" s="1" t="s">
        <v>40</v>
      </c>
      <c r="D135" s="15" t="s">
        <v>12</v>
      </c>
      <c r="E135" s="1" t="s">
        <v>53</v>
      </c>
      <c r="F135" s="61" t="s">
        <v>81</v>
      </c>
      <c r="G135" s="30" t="s">
        <v>67</v>
      </c>
      <c r="H135" s="6">
        <f t="shared" si="6"/>
        <v>-2000</v>
      </c>
      <c r="I135" s="25">
        <v>4</v>
      </c>
      <c r="K135" t="s">
        <v>50</v>
      </c>
      <c r="L135">
        <v>3</v>
      </c>
      <c r="M135" s="2">
        <v>445</v>
      </c>
    </row>
    <row r="136" spans="2:13" ht="12.75">
      <c r="B136" s="261">
        <v>2000</v>
      </c>
      <c r="C136" s="1" t="s">
        <v>40</v>
      </c>
      <c r="D136" s="15" t="s">
        <v>12</v>
      </c>
      <c r="E136" s="1" t="s">
        <v>53</v>
      </c>
      <c r="F136" s="61" t="s">
        <v>81</v>
      </c>
      <c r="G136" s="30" t="s">
        <v>70</v>
      </c>
      <c r="H136" s="6">
        <f t="shared" si="6"/>
        <v>-4000</v>
      </c>
      <c r="I136" s="25">
        <v>4</v>
      </c>
      <c r="K136" t="s">
        <v>50</v>
      </c>
      <c r="L136">
        <v>3</v>
      </c>
      <c r="M136" s="2">
        <v>445</v>
      </c>
    </row>
    <row r="137" spans="1:13" s="59" customFormat="1" ht="12.75">
      <c r="A137" s="1"/>
      <c r="B137" s="261">
        <v>2000</v>
      </c>
      <c r="C137" s="1" t="s">
        <v>40</v>
      </c>
      <c r="D137" s="15" t="s">
        <v>12</v>
      </c>
      <c r="E137" s="1" t="s">
        <v>53</v>
      </c>
      <c r="F137" s="61" t="s">
        <v>81</v>
      </c>
      <c r="G137" s="30" t="s">
        <v>72</v>
      </c>
      <c r="H137" s="6">
        <f t="shared" si="6"/>
        <v>-6000</v>
      </c>
      <c r="I137" s="25">
        <v>4</v>
      </c>
      <c r="J137"/>
      <c r="K137" t="s">
        <v>50</v>
      </c>
      <c r="L137">
        <v>3</v>
      </c>
      <c r="M137" s="2">
        <v>445</v>
      </c>
    </row>
    <row r="138" spans="1:13" ht="12.75">
      <c r="A138" s="14"/>
      <c r="B138" s="320">
        <f>SUM(B135:B137)</f>
        <v>6000</v>
      </c>
      <c r="C138" s="14" t="s">
        <v>40</v>
      </c>
      <c r="D138" s="14"/>
      <c r="E138" s="14"/>
      <c r="F138" s="69"/>
      <c r="G138" s="21"/>
      <c r="H138" s="57">
        <v>0</v>
      </c>
      <c r="I138" s="58">
        <f t="shared" si="4"/>
        <v>13.48314606741573</v>
      </c>
      <c r="J138" s="59"/>
      <c r="K138" s="59"/>
      <c r="L138" s="59"/>
      <c r="M138" s="2">
        <v>445</v>
      </c>
    </row>
    <row r="139" spans="2:13" ht="12.75">
      <c r="B139" s="321"/>
      <c r="H139" s="6">
        <f t="shared" si="6"/>
        <v>0</v>
      </c>
      <c r="I139" s="25">
        <f t="shared" si="4"/>
        <v>0</v>
      </c>
      <c r="M139" s="2">
        <v>445</v>
      </c>
    </row>
    <row r="140" spans="2:13" ht="12.75">
      <c r="B140" s="321"/>
      <c r="H140" s="6">
        <f t="shared" si="6"/>
        <v>0</v>
      </c>
      <c r="I140" s="25">
        <f t="shared" si="4"/>
        <v>0</v>
      </c>
      <c r="M140" s="2">
        <v>445</v>
      </c>
    </row>
    <row r="141" spans="2:13" ht="12.75">
      <c r="B141" s="261">
        <v>1000</v>
      </c>
      <c r="C141" s="1" t="s">
        <v>60</v>
      </c>
      <c r="D141" s="15" t="s">
        <v>12</v>
      </c>
      <c r="E141" s="1" t="s">
        <v>61</v>
      </c>
      <c r="F141" s="61" t="s">
        <v>81</v>
      </c>
      <c r="G141" s="30" t="s">
        <v>67</v>
      </c>
      <c r="H141" s="6">
        <f t="shared" si="6"/>
        <v>-1000</v>
      </c>
      <c r="I141" s="25">
        <v>2</v>
      </c>
      <c r="K141" t="s">
        <v>50</v>
      </c>
      <c r="L141">
        <v>3</v>
      </c>
      <c r="M141" s="2">
        <v>445</v>
      </c>
    </row>
    <row r="142" spans="1:13" s="59" customFormat="1" ht="12.75">
      <c r="A142" s="1"/>
      <c r="B142" s="261">
        <v>1500</v>
      </c>
      <c r="C142" s="1" t="s">
        <v>60</v>
      </c>
      <c r="D142" s="15" t="s">
        <v>12</v>
      </c>
      <c r="E142" s="1" t="s">
        <v>61</v>
      </c>
      <c r="F142" s="61" t="s">
        <v>81</v>
      </c>
      <c r="G142" s="30" t="s">
        <v>72</v>
      </c>
      <c r="H142" s="6">
        <f t="shared" si="6"/>
        <v>-2500</v>
      </c>
      <c r="I142" s="25">
        <v>3</v>
      </c>
      <c r="J142"/>
      <c r="K142" t="s">
        <v>50</v>
      </c>
      <c r="L142">
        <v>3</v>
      </c>
      <c r="M142" s="2">
        <v>445</v>
      </c>
    </row>
    <row r="143" spans="1:13" ht="12.75">
      <c r="A143" s="14"/>
      <c r="B143" s="265">
        <f>SUM(B141:B142)</f>
        <v>2500</v>
      </c>
      <c r="C143" s="14"/>
      <c r="D143" s="14"/>
      <c r="E143" s="14" t="s">
        <v>61</v>
      </c>
      <c r="F143" s="69"/>
      <c r="G143" s="21"/>
      <c r="H143" s="57">
        <v>0</v>
      </c>
      <c r="I143" s="58">
        <f t="shared" si="4"/>
        <v>5.617977528089888</v>
      </c>
      <c r="J143" s="59"/>
      <c r="K143" s="59"/>
      <c r="L143" s="59"/>
      <c r="M143" s="2">
        <v>445</v>
      </c>
    </row>
    <row r="144" spans="2:13" ht="12.75">
      <c r="B144" s="261"/>
      <c r="H144" s="6">
        <f t="shared" si="6"/>
        <v>0</v>
      </c>
      <c r="I144" s="25">
        <f t="shared" si="4"/>
        <v>0</v>
      </c>
      <c r="M144" s="2">
        <v>445</v>
      </c>
    </row>
    <row r="145" spans="2:13" ht="12.75">
      <c r="B145" s="261"/>
      <c r="H145" s="6">
        <f t="shared" si="6"/>
        <v>0</v>
      </c>
      <c r="I145" s="25">
        <f t="shared" si="4"/>
        <v>0</v>
      </c>
      <c r="M145" s="2">
        <v>445</v>
      </c>
    </row>
    <row r="146" spans="2:13" ht="12.75">
      <c r="B146" s="261"/>
      <c r="H146" s="6">
        <f t="shared" si="6"/>
        <v>0</v>
      </c>
      <c r="I146" s="25">
        <f t="shared" si="4"/>
        <v>0</v>
      </c>
      <c r="M146" s="2">
        <v>445</v>
      </c>
    </row>
    <row r="147" spans="1:13" s="59" customFormat="1" ht="12.75">
      <c r="A147" s="1"/>
      <c r="B147" s="261"/>
      <c r="C147" s="1"/>
      <c r="D147" s="1"/>
      <c r="E147" s="1"/>
      <c r="F147" s="61"/>
      <c r="G147" s="30"/>
      <c r="H147" s="6">
        <f t="shared" si="6"/>
        <v>0</v>
      </c>
      <c r="I147" s="25">
        <f t="shared" si="4"/>
        <v>0</v>
      </c>
      <c r="J147"/>
      <c r="K147"/>
      <c r="L147"/>
      <c r="M147" s="2">
        <v>445</v>
      </c>
    </row>
    <row r="148" spans="1:13" ht="12.75">
      <c r="A148" s="14"/>
      <c r="B148" s="265">
        <f>+B164+B173+B177+B182+B186+B157</f>
        <v>45600</v>
      </c>
      <c r="C148" s="54" t="s">
        <v>87</v>
      </c>
      <c r="D148" s="55" t="s">
        <v>88</v>
      </c>
      <c r="E148" s="54" t="s">
        <v>64</v>
      </c>
      <c r="F148" s="56" t="s">
        <v>65</v>
      </c>
      <c r="G148" s="299" t="s">
        <v>175</v>
      </c>
      <c r="H148" s="57"/>
      <c r="I148" s="58">
        <f>+B148/M148</f>
        <v>102.47191011235955</v>
      </c>
      <c r="J148" s="58"/>
      <c r="K148" s="58"/>
      <c r="L148" s="59"/>
      <c r="M148" s="2">
        <v>445</v>
      </c>
    </row>
    <row r="149" spans="2:13" ht="12.75">
      <c r="B149" s="261"/>
      <c r="H149" s="6">
        <f t="shared" si="6"/>
        <v>0</v>
      </c>
      <c r="I149" s="25">
        <f t="shared" si="4"/>
        <v>0</v>
      </c>
      <c r="M149" s="2">
        <v>445</v>
      </c>
    </row>
    <row r="150" spans="2:13" ht="12.75">
      <c r="B150" s="261">
        <v>2000</v>
      </c>
      <c r="C150" s="1" t="s">
        <v>0</v>
      </c>
      <c r="D150" s="1" t="s">
        <v>12</v>
      </c>
      <c r="E150" s="1" t="s">
        <v>89</v>
      </c>
      <c r="F150" s="330" t="s">
        <v>90</v>
      </c>
      <c r="G150" s="30" t="s">
        <v>20</v>
      </c>
      <c r="H150" s="6">
        <f t="shared" si="6"/>
        <v>-2000</v>
      </c>
      <c r="I150" s="25">
        <v>4</v>
      </c>
      <c r="K150" t="s">
        <v>21</v>
      </c>
      <c r="L150">
        <v>4</v>
      </c>
      <c r="M150" s="2">
        <v>445</v>
      </c>
    </row>
    <row r="151" spans="2:13" ht="12.75">
      <c r="B151" s="261">
        <v>2000</v>
      </c>
      <c r="C151" s="1" t="s">
        <v>0</v>
      </c>
      <c r="D151" s="1" t="s">
        <v>12</v>
      </c>
      <c r="E151" s="1" t="s">
        <v>89</v>
      </c>
      <c r="F151" s="330" t="s">
        <v>91</v>
      </c>
      <c r="G151" s="30" t="s">
        <v>23</v>
      </c>
      <c r="H151" s="6">
        <f t="shared" si="6"/>
        <v>-4000</v>
      </c>
      <c r="I151" s="25">
        <v>4</v>
      </c>
      <c r="K151" t="s">
        <v>21</v>
      </c>
      <c r="L151">
        <v>4</v>
      </c>
      <c r="M151" s="2">
        <v>445</v>
      </c>
    </row>
    <row r="152" spans="2:13" ht="12.75">
      <c r="B152" s="261">
        <v>2500</v>
      </c>
      <c r="C152" s="1" t="s">
        <v>0</v>
      </c>
      <c r="D152" s="1" t="s">
        <v>12</v>
      </c>
      <c r="E152" s="15" t="s">
        <v>92</v>
      </c>
      <c r="F152" s="330" t="s">
        <v>93</v>
      </c>
      <c r="G152" s="30" t="s">
        <v>20</v>
      </c>
      <c r="H152" s="6">
        <f t="shared" si="6"/>
        <v>-6500</v>
      </c>
      <c r="I152" s="25">
        <f>+B152/M152</f>
        <v>5.617977528089888</v>
      </c>
      <c r="K152" t="s">
        <v>21</v>
      </c>
      <c r="L152">
        <v>4</v>
      </c>
      <c r="M152" s="2">
        <v>445</v>
      </c>
    </row>
    <row r="153" spans="2:13" ht="12.75">
      <c r="B153" s="261">
        <v>2000</v>
      </c>
      <c r="C153" s="1" t="s">
        <v>0</v>
      </c>
      <c r="D153" s="1" t="s">
        <v>12</v>
      </c>
      <c r="E153" s="1" t="s">
        <v>89</v>
      </c>
      <c r="F153" s="330" t="s">
        <v>94</v>
      </c>
      <c r="G153" s="30" t="s">
        <v>25</v>
      </c>
      <c r="H153" s="6">
        <f t="shared" si="6"/>
        <v>-8500</v>
      </c>
      <c r="I153" s="25">
        <v>4</v>
      </c>
      <c r="K153" t="s">
        <v>21</v>
      </c>
      <c r="L153">
        <v>4</v>
      </c>
      <c r="M153" s="2">
        <v>445</v>
      </c>
    </row>
    <row r="154" spans="1:13" s="59" customFormat="1" ht="12.75">
      <c r="A154" s="1"/>
      <c r="B154" s="261">
        <v>4000</v>
      </c>
      <c r="C154" s="1" t="s">
        <v>0</v>
      </c>
      <c r="D154" s="1" t="s">
        <v>12</v>
      </c>
      <c r="E154" s="1" t="s">
        <v>89</v>
      </c>
      <c r="F154" s="330" t="s">
        <v>95</v>
      </c>
      <c r="G154" s="30" t="s">
        <v>67</v>
      </c>
      <c r="H154" s="6">
        <f t="shared" si="6"/>
        <v>-12500</v>
      </c>
      <c r="I154" s="25">
        <v>8</v>
      </c>
      <c r="J154"/>
      <c r="K154" t="s">
        <v>21</v>
      </c>
      <c r="L154">
        <v>4</v>
      </c>
      <c r="M154" s="2">
        <v>445</v>
      </c>
    </row>
    <row r="155" spans="2:13" ht="12.75">
      <c r="B155" s="261">
        <v>5000</v>
      </c>
      <c r="C155" s="1" t="s">
        <v>0</v>
      </c>
      <c r="D155" s="1" t="s">
        <v>12</v>
      </c>
      <c r="E155" s="1" t="s">
        <v>96</v>
      </c>
      <c r="F155" s="330" t="s">
        <v>97</v>
      </c>
      <c r="G155" s="30" t="s">
        <v>70</v>
      </c>
      <c r="H155" s="6">
        <f t="shared" si="6"/>
        <v>-17500</v>
      </c>
      <c r="I155" s="25">
        <v>10</v>
      </c>
      <c r="K155" t="s">
        <v>21</v>
      </c>
      <c r="L155">
        <v>4</v>
      </c>
      <c r="M155" s="2">
        <v>445</v>
      </c>
    </row>
    <row r="156" spans="2:13" ht="12.75">
      <c r="B156" s="261">
        <v>1400</v>
      </c>
      <c r="C156" s="15" t="s">
        <v>98</v>
      </c>
      <c r="D156" s="15" t="s">
        <v>12</v>
      </c>
      <c r="E156" s="1" t="s">
        <v>27</v>
      </c>
      <c r="F156" s="61" t="s">
        <v>99</v>
      </c>
      <c r="G156" s="30" t="s">
        <v>70</v>
      </c>
      <c r="H156" s="6">
        <f t="shared" si="6"/>
        <v>-18900</v>
      </c>
      <c r="I156" s="25">
        <f>+B156/M156</f>
        <v>3.146067415730337</v>
      </c>
      <c r="K156" t="s">
        <v>89</v>
      </c>
      <c r="L156" s="18">
        <v>4</v>
      </c>
      <c r="M156" s="2">
        <v>445</v>
      </c>
    </row>
    <row r="157" spans="1:13" ht="12.75">
      <c r="A157" s="14"/>
      <c r="B157" s="265">
        <f>SUM(B150:B156)</f>
        <v>18900</v>
      </c>
      <c r="C157" s="14" t="s">
        <v>0</v>
      </c>
      <c r="D157" s="14"/>
      <c r="E157" s="14"/>
      <c r="F157" s="69"/>
      <c r="G157" s="21"/>
      <c r="H157" s="57">
        <v>0</v>
      </c>
      <c r="I157" s="58">
        <f aca="true" t="shared" si="7" ref="I157:I212">+B157/M157</f>
        <v>42.47191011235955</v>
      </c>
      <c r="J157" s="59"/>
      <c r="K157" s="59"/>
      <c r="L157" s="59"/>
      <c r="M157" s="2">
        <v>445</v>
      </c>
    </row>
    <row r="158" spans="2:13" ht="12.75">
      <c r="B158" s="261"/>
      <c r="H158" s="6">
        <f t="shared" si="6"/>
        <v>0</v>
      </c>
      <c r="I158" s="25">
        <f t="shared" si="7"/>
        <v>0</v>
      </c>
      <c r="M158" s="2">
        <v>445</v>
      </c>
    </row>
    <row r="159" spans="2:13" ht="12.75">
      <c r="B159" s="261"/>
      <c r="H159" s="6">
        <f t="shared" si="6"/>
        <v>0</v>
      </c>
      <c r="I159" s="25">
        <f t="shared" si="7"/>
        <v>0</v>
      </c>
      <c r="M159" s="2">
        <v>445</v>
      </c>
    </row>
    <row r="160" spans="2:13" ht="12.75">
      <c r="B160" s="131">
        <v>400</v>
      </c>
      <c r="C160" s="1" t="s">
        <v>100</v>
      </c>
      <c r="D160" s="15" t="s">
        <v>12</v>
      </c>
      <c r="E160" s="1" t="s">
        <v>53</v>
      </c>
      <c r="F160" s="61" t="s">
        <v>99</v>
      </c>
      <c r="G160" s="33" t="s">
        <v>25</v>
      </c>
      <c r="H160" s="6">
        <f>H159-B160</f>
        <v>-400</v>
      </c>
      <c r="I160" s="25">
        <f>+B160/M160</f>
        <v>0.898876404494382</v>
      </c>
      <c r="K160" t="s">
        <v>89</v>
      </c>
      <c r="L160" s="18">
        <v>4</v>
      </c>
      <c r="M160" s="2">
        <v>445</v>
      </c>
    </row>
    <row r="161" spans="1:13" s="59" customFormat="1" ht="12.75">
      <c r="A161" s="15"/>
      <c r="B161" s="131">
        <v>400</v>
      </c>
      <c r="C161" s="15" t="s">
        <v>101</v>
      </c>
      <c r="D161" s="15" t="s">
        <v>12</v>
      </c>
      <c r="E161" s="15" t="s">
        <v>53</v>
      </c>
      <c r="F161" s="61" t="s">
        <v>99</v>
      </c>
      <c r="G161" s="32" t="s">
        <v>25</v>
      </c>
      <c r="H161" s="6">
        <f>H160-B161</f>
        <v>-800</v>
      </c>
      <c r="I161" s="42">
        <f>+B161/M161</f>
        <v>0.898876404494382</v>
      </c>
      <c r="J161" s="18"/>
      <c r="K161" t="s">
        <v>89</v>
      </c>
      <c r="L161" s="18">
        <v>4</v>
      </c>
      <c r="M161" s="2">
        <v>445</v>
      </c>
    </row>
    <row r="162" spans="2:13" ht="12.75">
      <c r="B162" s="261">
        <v>3500</v>
      </c>
      <c r="C162" s="1" t="s">
        <v>102</v>
      </c>
      <c r="D162" s="15" t="s">
        <v>12</v>
      </c>
      <c r="E162" s="1" t="s">
        <v>53</v>
      </c>
      <c r="F162" s="61" t="s">
        <v>103</v>
      </c>
      <c r="G162" s="30" t="s">
        <v>67</v>
      </c>
      <c r="H162" s="6">
        <f>H161-B162</f>
        <v>-4300</v>
      </c>
      <c r="I162" s="25">
        <f>+B162/M162</f>
        <v>7.865168539325842</v>
      </c>
      <c r="K162" t="s">
        <v>89</v>
      </c>
      <c r="L162" s="18">
        <v>4</v>
      </c>
      <c r="M162" s="2">
        <v>445</v>
      </c>
    </row>
    <row r="163" spans="2:13" ht="12.75">
      <c r="B163" s="261">
        <v>3000</v>
      </c>
      <c r="C163" s="1" t="s">
        <v>104</v>
      </c>
      <c r="D163" s="15" t="s">
        <v>12</v>
      </c>
      <c r="E163" s="1" t="s">
        <v>53</v>
      </c>
      <c r="F163" s="61" t="s">
        <v>105</v>
      </c>
      <c r="G163" s="30" t="s">
        <v>70</v>
      </c>
      <c r="H163" s="6">
        <f>H162-B163</f>
        <v>-7300</v>
      </c>
      <c r="I163" s="25">
        <f>+B163/M163</f>
        <v>6.741573033707865</v>
      </c>
      <c r="K163" t="s">
        <v>89</v>
      </c>
      <c r="L163" s="18">
        <v>4</v>
      </c>
      <c r="M163" s="2">
        <v>445</v>
      </c>
    </row>
    <row r="164" spans="1:13" ht="12.75">
      <c r="A164" s="14"/>
      <c r="B164" s="265">
        <f>SUM(B160:B163)</f>
        <v>7300</v>
      </c>
      <c r="C164" s="14" t="s">
        <v>34</v>
      </c>
      <c r="D164" s="14"/>
      <c r="E164" s="14"/>
      <c r="F164" s="69"/>
      <c r="G164" s="21"/>
      <c r="H164" s="57">
        <v>0</v>
      </c>
      <c r="I164" s="58">
        <f t="shared" si="7"/>
        <v>16.40449438202247</v>
      </c>
      <c r="J164" s="59"/>
      <c r="K164" s="59"/>
      <c r="L164" s="59"/>
      <c r="M164" s="2">
        <v>445</v>
      </c>
    </row>
    <row r="165" spans="2:13" ht="12.75">
      <c r="B165" s="261"/>
      <c r="H165" s="6">
        <f t="shared" si="6"/>
        <v>0</v>
      </c>
      <c r="I165" s="25">
        <f t="shared" si="7"/>
        <v>0</v>
      </c>
      <c r="M165" s="2">
        <v>445</v>
      </c>
    </row>
    <row r="166" spans="2:13" ht="12.75">
      <c r="B166" s="261"/>
      <c r="H166" s="6">
        <f t="shared" si="6"/>
        <v>0</v>
      </c>
      <c r="I166" s="25">
        <f t="shared" si="7"/>
        <v>0</v>
      </c>
      <c r="M166" s="2">
        <v>445</v>
      </c>
    </row>
    <row r="167" spans="2:13" ht="12.75">
      <c r="B167" s="131">
        <v>1700</v>
      </c>
      <c r="C167" s="1" t="s">
        <v>55</v>
      </c>
      <c r="D167" s="15" t="s">
        <v>12</v>
      </c>
      <c r="E167" s="1" t="s">
        <v>56</v>
      </c>
      <c r="F167" s="61" t="s">
        <v>99</v>
      </c>
      <c r="G167" s="33" t="s">
        <v>106</v>
      </c>
      <c r="H167" s="6">
        <f t="shared" si="6"/>
        <v>-1700</v>
      </c>
      <c r="I167" s="25">
        <v>3.4</v>
      </c>
      <c r="K167" t="s">
        <v>89</v>
      </c>
      <c r="L167" s="18">
        <v>4</v>
      </c>
      <c r="M167" s="2">
        <v>445</v>
      </c>
    </row>
    <row r="168" spans="2:13" ht="12.75">
      <c r="B168" s="131">
        <v>2000</v>
      </c>
      <c r="C168" s="35" t="s">
        <v>55</v>
      </c>
      <c r="D168" s="15" t="s">
        <v>12</v>
      </c>
      <c r="E168" s="35" t="s">
        <v>56</v>
      </c>
      <c r="F168" s="61" t="s">
        <v>99</v>
      </c>
      <c r="G168" s="33" t="s">
        <v>20</v>
      </c>
      <c r="H168" s="6">
        <f t="shared" si="6"/>
        <v>-3700</v>
      </c>
      <c r="I168" s="25">
        <v>4</v>
      </c>
      <c r="K168" t="s">
        <v>89</v>
      </c>
      <c r="L168" s="18">
        <v>4</v>
      </c>
      <c r="M168" s="2">
        <v>445</v>
      </c>
    </row>
    <row r="169" spans="2:13" ht="12.75">
      <c r="B169" s="131">
        <v>1800</v>
      </c>
      <c r="C169" s="15" t="s">
        <v>55</v>
      </c>
      <c r="D169" s="15" t="s">
        <v>12</v>
      </c>
      <c r="E169" s="37" t="s">
        <v>56</v>
      </c>
      <c r="F169" s="61" t="s">
        <v>99</v>
      </c>
      <c r="G169" s="38" t="s">
        <v>23</v>
      </c>
      <c r="H169" s="6">
        <f t="shared" si="6"/>
        <v>-5500</v>
      </c>
      <c r="I169" s="25">
        <v>3.6</v>
      </c>
      <c r="K169" t="s">
        <v>89</v>
      </c>
      <c r="L169" s="18">
        <v>4</v>
      </c>
      <c r="M169" s="2">
        <v>445</v>
      </c>
    </row>
    <row r="170" spans="2:13" ht="12.75">
      <c r="B170" s="261">
        <v>600</v>
      </c>
      <c r="C170" s="15" t="s">
        <v>55</v>
      </c>
      <c r="D170" s="15" t="s">
        <v>12</v>
      </c>
      <c r="E170" s="1" t="s">
        <v>56</v>
      </c>
      <c r="F170" s="61" t="s">
        <v>99</v>
      </c>
      <c r="G170" s="30" t="s">
        <v>25</v>
      </c>
      <c r="H170" s="6">
        <f t="shared" si="6"/>
        <v>-6100</v>
      </c>
      <c r="I170" s="25">
        <v>1.2</v>
      </c>
      <c r="K170" t="s">
        <v>89</v>
      </c>
      <c r="L170" s="18">
        <v>4</v>
      </c>
      <c r="M170" s="2">
        <v>445</v>
      </c>
    </row>
    <row r="171" spans="1:13" s="59" customFormat="1" ht="12.75">
      <c r="A171" s="1"/>
      <c r="B171" s="261">
        <v>2000</v>
      </c>
      <c r="C171" s="1" t="s">
        <v>55</v>
      </c>
      <c r="D171" s="15" t="s">
        <v>12</v>
      </c>
      <c r="E171" s="1" t="s">
        <v>56</v>
      </c>
      <c r="F171" s="61" t="s">
        <v>99</v>
      </c>
      <c r="G171" s="30" t="s">
        <v>67</v>
      </c>
      <c r="H171" s="6">
        <f t="shared" si="6"/>
        <v>-8100</v>
      </c>
      <c r="I171" s="25">
        <v>4</v>
      </c>
      <c r="J171"/>
      <c r="K171" t="s">
        <v>89</v>
      </c>
      <c r="L171" s="18">
        <v>4</v>
      </c>
      <c r="M171" s="2">
        <v>445</v>
      </c>
    </row>
    <row r="172" spans="2:13" ht="12.75">
      <c r="B172" s="261">
        <v>1800</v>
      </c>
      <c r="C172" s="1" t="s">
        <v>55</v>
      </c>
      <c r="D172" s="15" t="s">
        <v>12</v>
      </c>
      <c r="E172" s="1" t="s">
        <v>56</v>
      </c>
      <c r="F172" s="61" t="s">
        <v>99</v>
      </c>
      <c r="G172" s="30" t="s">
        <v>70</v>
      </c>
      <c r="H172" s="6">
        <f t="shared" si="6"/>
        <v>-9900</v>
      </c>
      <c r="I172" s="25">
        <v>3.6</v>
      </c>
      <c r="K172" t="s">
        <v>89</v>
      </c>
      <c r="L172" s="18">
        <v>4</v>
      </c>
      <c r="M172" s="2">
        <v>445</v>
      </c>
    </row>
    <row r="173" spans="1:13" ht="12.75">
      <c r="A173" s="14"/>
      <c r="B173" s="265">
        <f>SUM(B167:B172)</f>
        <v>9900</v>
      </c>
      <c r="C173" s="14"/>
      <c r="D173" s="14"/>
      <c r="E173" s="14" t="s">
        <v>56</v>
      </c>
      <c r="F173" s="69"/>
      <c r="G173" s="21"/>
      <c r="H173" s="57">
        <v>0</v>
      </c>
      <c r="I173" s="58">
        <f t="shared" si="7"/>
        <v>22.247191011235955</v>
      </c>
      <c r="J173" s="59"/>
      <c r="K173" s="59"/>
      <c r="L173" s="59"/>
      <c r="M173" s="2">
        <v>445</v>
      </c>
    </row>
    <row r="174" spans="2:13" ht="12.75">
      <c r="B174" s="261"/>
      <c r="H174" s="6">
        <f t="shared" si="6"/>
        <v>0</v>
      </c>
      <c r="I174" s="25">
        <f t="shared" si="7"/>
        <v>0</v>
      </c>
      <c r="M174" s="2">
        <v>445</v>
      </c>
    </row>
    <row r="175" spans="1:13" s="59" customFormat="1" ht="12.75">
      <c r="A175" s="1"/>
      <c r="B175" s="261"/>
      <c r="C175" s="1"/>
      <c r="D175" s="1"/>
      <c r="E175" s="1"/>
      <c r="F175" s="61"/>
      <c r="G175" s="30"/>
      <c r="H175" s="6">
        <f t="shared" si="6"/>
        <v>0</v>
      </c>
      <c r="I175" s="25">
        <f t="shared" si="7"/>
        <v>0</v>
      </c>
      <c r="J175"/>
      <c r="K175"/>
      <c r="L175"/>
      <c r="M175" s="2">
        <v>445</v>
      </c>
    </row>
    <row r="176" spans="2:13" ht="12.75">
      <c r="B176" s="322">
        <v>5000</v>
      </c>
      <c r="C176" s="40" t="s">
        <v>38</v>
      </c>
      <c r="D176" s="15" t="s">
        <v>12</v>
      </c>
      <c r="E176" s="40" t="s">
        <v>53</v>
      </c>
      <c r="F176" s="61" t="s">
        <v>107</v>
      </c>
      <c r="G176" s="30" t="s">
        <v>67</v>
      </c>
      <c r="H176" s="6">
        <f>H175-B176</f>
        <v>-5000</v>
      </c>
      <c r="I176" s="25">
        <f t="shared" si="7"/>
        <v>11.235955056179776</v>
      </c>
      <c r="J176" s="39"/>
      <c r="K176" t="s">
        <v>89</v>
      </c>
      <c r="L176" s="18">
        <v>4</v>
      </c>
      <c r="M176" s="2">
        <v>445</v>
      </c>
    </row>
    <row r="177" spans="1:13" ht="12.75">
      <c r="A177" s="14"/>
      <c r="B177" s="265">
        <f>SUM(B176)</f>
        <v>5000</v>
      </c>
      <c r="C177" s="14" t="s">
        <v>38</v>
      </c>
      <c r="D177" s="14"/>
      <c r="E177" s="14"/>
      <c r="F177" s="69"/>
      <c r="G177" s="21"/>
      <c r="H177" s="57">
        <v>0</v>
      </c>
      <c r="I177" s="58">
        <f t="shared" si="7"/>
        <v>11.235955056179776</v>
      </c>
      <c r="J177" s="59"/>
      <c r="K177" s="59"/>
      <c r="L177" s="59"/>
      <c r="M177" s="2">
        <v>445</v>
      </c>
    </row>
    <row r="178" spans="2:13" ht="12.75">
      <c r="B178" s="261"/>
      <c r="H178" s="6">
        <f t="shared" si="6"/>
        <v>0</v>
      </c>
      <c r="I178" s="25">
        <f t="shared" si="7"/>
        <v>0</v>
      </c>
      <c r="M178" s="2">
        <v>445</v>
      </c>
    </row>
    <row r="179" spans="2:13" ht="12.75">
      <c r="B179" s="261"/>
      <c r="H179" s="6">
        <f t="shared" si="6"/>
        <v>0</v>
      </c>
      <c r="I179" s="25">
        <f t="shared" si="7"/>
        <v>0</v>
      </c>
      <c r="M179" s="2">
        <v>445</v>
      </c>
    </row>
    <row r="180" spans="1:13" s="59" customFormat="1" ht="12.75">
      <c r="A180" s="1"/>
      <c r="B180" s="261">
        <v>2000</v>
      </c>
      <c r="C180" s="1" t="s">
        <v>40</v>
      </c>
      <c r="D180" s="15" t="s">
        <v>12</v>
      </c>
      <c r="E180" s="1" t="s">
        <v>53</v>
      </c>
      <c r="F180" s="61" t="s">
        <v>99</v>
      </c>
      <c r="G180" s="30" t="s">
        <v>67</v>
      </c>
      <c r="H180" s="6">
        <f t="shared" si="6"/>
        <v>-2000</v>
      </c>
      <c r="I180" s="25">
        <f t="shared" si="7"/>
        <v>4.49438202247191</v>
      </c>
      <c r="J180"/>
      <c r="K180" t="s">
        <v>89</v>
      </c>
      <c r="L180" s="18">
        <v>4</v>
      </c>
      <c r="M180" s="2">
        <v>445</v>
      </c>
    </row>
    <row r="181" spans="2:13" ht="12.75">
      <c r="B181" s="261">
        <v>2000</v>
      </c>
      <c r="C181" s="1" t="s">
        <v>40</v>
      </c>
      <c r="D181" s="15" t="s">
        <v>12</v>
      </c>
      <c r="E181" s="1" t="s">
        <v>53</v>
      </c>
      <c r="F181" s="61" t="s">
        <v>99</v>
      </c>
      <c r="G181" s="30" t="s">
        <v>70</v>
      </c>
      <c r="H181" s="6">
        <f t="shared" si="6"/>
        <v>-4000</v>
      </c>
      <c r="I181" s="25">
        <f t="shared" si="7"/>
        <v>4.49438202247191</v>
      </c>
      <c r="K181" t="s">
        <v>89</v>
      </c>
      <c r="L181" s="18">
        <v>4</v>
      </c>
      <c r="M181" s="2">
        <v>445</v>
      </c>
    </row>
    <row r="182" spans="1:13" ht="12.75">
      <c r="A182" s="14"/>
      <c r="B182" s="265">
        <f>SUM(B180:B181)</f>
        <v>4000</v>
      </c>
      <c r="C182" s="14" t="s">
        <v>40</v>
      </c>
      <c r="D182" s="14"/>
      <c r="E182" s="14"/>
      <c r="F182" s="69"/>
      <c r="G182" s="21"/>
      <c r="H182" s="57">
        <v>0</v>
      </c>
      <c r="I182" s="58">
        <f t="shared" si="7"/>
        <v>8.98876404494382</v>
      </c>
      <c r="J182" s="59"/>
      <c r="K182" s="59"/>
      <c r="L182" s="59"/>
      <c r="M182" s="2">
        <v>445</v>
      </c>
    </row>
    <row r="183" spans="2:13" ht="12.75">
      <c r="B183" s="261"/>
      <c r="H183" s="6">
        <f aca="true" t="shared" si="8" ref="H183:H250">H182-B183</f>
        <v>0</v>
      </c>
      <c r="I183" s="25">
        <f t="shared" si="7"/>
        <v>0</v>
      </c>
      <c r="M183" s="2">
        <v>445</v>
      </c>
    </row>
    <row r="184" spans="1:13" s="59" customFormat="1" ht="12.75">
      <c r="A184" s="1"/>
      <c r="B184" s="261"/>
      <c r="C184" s="1"/>
      <c r="D184" s="1"/>
      <c r="E184" s="1"/>
      <c r="F184" s="61"/>
      <c r="G184" s="30"/>
      <c r="H184" s="6">
        <f t="shared" si="8"/>
        <v>0</v>
      </c>
      <c r="I184" s="25">
        <f t="shared" si="7"/>
        <v>0</v>
      </c>
      <c r="J184"/>
      <c r="K184"/>
      <c r="L184"/>
      <c r="M184" s="2">
        <v>445</v>
      </c>
    </row>
    <row r="185" spans="2:13" ht="12.75">
      <c r="B185" s="261">
        <v>500</v>
      </c>
      <c r="C185" s="1" t="s">
        <v>108</v>
      </c>
      <c r="D185" s="15" t="s">
        <v>12</v>
      </c>
      <c r="E185" s="1" t="s">
        <v>61</v>
      </c>
      <c r="F185" s="61" t="s">
        <v>99</v>
      </c>
      <c r="G185" s="30" t="s">
        <v>25</v>
      </c>
      <c r="H185" s="6">
        <f t="shared" si="8"/>
        <v>-500</v>
      </c>
      <c r="I185" s="25">
        <f t="shared" si="7"/>
        <v>1.1235955056179776</v>
      </c>
      <c r="K185" t="s">
        <v>89</v>
      </c>
      <c r="L185" s="18">
        <v>4</v>
      </c>
      <c r="M185" s="2">
        <v>445</v>
      </c>
    </row>
    <row r="186" spans="1:13" ht="12.75">
      <c r="A186" s="14"/>
      <c r="B186" s="265">
        <f>SUM(B185)</f>
        <v>500</v>
      </c>
      <c r="C186" s="14"/>
      <c r="D186" s="14"/>
      <c r="E186" s="14" t="s">
        <v>61</v>
      </c>
      <c r="F186" s="69"/>
      <c r="G186" s="21"/>
      <c r="H186" s="57">
        <v>0</v>
      </c>
      <c r="I186" s="58">
        <f t="shared" si="7"/>
        <v>1.1235955056179776</v>
      </c>
      <c r="J186" s="59"/>
      <c r="K186" s="59"/>
      <c r="L186" s="59"/>
      <c r="M186" s="2">
        <v>445</v>
      </c>
    </row>
    <row r="187" spans="2:13" ht="12.75">
      <c r="B187" s="261"/>
      <c r="H187" s="6">
        <f t="shared" si="8"/>
        <v>0</v>
      </c>
      <c r="I187" s="25">
        <f t="shared" si="7"/>
        <v>0</v>
      </c>
      <c r="M187" s="2">
        <v>445</v>
      </c>
    </row>
    <row r="188" spans="2:13" ht="12.75">
      <c r="B188" s="261"/>
      <c r="H188" s="6">
        <f t="shared" si="8"/>
        <v>0</v>
      </c>
      <c r="I188" s="25">
        <f t="shared" si="7"/>
        <v>0</v>
      </c>
      <c r="M188" s="2">
        <v>445</v>
      </c>
    </row>
    <row r="189" spans="1:13" s="59" customFormat="1" ht="12.75">
      <c r="A189" s="1"/>
      <c r="B189" s="261"/>
      <c r="C189" s="1"/>
      <c r="D189" s="1"/>
      <c r="E189" s="1"/>
      <c r="F189" s="61"/>
      <c r="G189" s="30"/>
      <c r="H189" s="6">
        <f t="shared" si="8"/>
        <v>0</v>
      </c>
      <c r="I189" s="25">
        <f t="shared" si="7"/>
        <v>0</v>
      </c>
      <c r="J189"/>
      <c r="K189"/>
      <c r="L189"/>
      <c r="M189" s="2">
        <v>445</v>
      </c>
    </row>
    <row r="190" spans="2:13" ht="12.75">
      <c r="B190" s="261"/>
      <c r="H190" s="6">
        <f t="shared" si="8"/>
        <v>0</v>
      </c>
      <c r="I190" s="25">
        <f t="shared" si="7"/>
        <v>0</v>
      </c>
      <c r="M190" s="2">
        <v>445</v>
      </c>
    </row>
    <row r="191" spans="1:13" ht="12.75">
      <c r="A191" s="14"/>
      <c r="B191" s="265">
        <f>+B210+B219+B227+B236+B247+B199+B240</f>
        <v>119800</v>
      </c>
      <c r="C191" s="54" t="s">
        <v>109</v>
      </c>
      <c r="D191" s="55" t="s">
        <v>110</v>
      </c>
      <c r="E191" s="54" t="s">
        <v>111</v>
      </c>
      <c r="F191" s="56" t="s">
        <v>112</v>
      </c>
      <c r="G191" s="296" t="s">
        <v>113</v>
      </c>
      <c r="H191" s="57"/>
      <c r="I191" s="58">
        <f>+B191/M191</f>
        <v>269.2134831460674</v>
      </c>
      <c r="J191" s="58"/>
      <c r="K191" s="58"/>
      <c r="L191" s="59"/>
      <c r="M191" s="2">
        <v>445</v>
      </c>
    </row>
    <row r="192" spans="2:13" ht="12.75">
      <c r="B192" s="261"/>
      <c r="H192" s="6">
        <f t="shared" si="8"/>
        <v>0</v>
      </c>
      <c r="I192" s="25">
        <f t="shared" si="7"/>
        <v>0</v>
      </c>
      <c r="M192" s="2">
        <v>445</v>
      </c>
    </row>
    <row r="193" spans="2:13" ht="12.75">
      <c r="B193" s="261">
        <v>5000</v>
      </c>
      <c r="C193" s="1" t="s">
        <v>0</v>
      </c>
      <c r="D193" s="1" t="s">
        <v>12</v>
      </c>
      <c r="E193" s="1" t="s">
        <v>89</v>
      </c>
      <c r="F193" s="330" t="s">
        <v>114</v>
      </c>
      <c r="G193" s="30" t="s">
        <v>72</v>
      </c>
      <c r="H193" s="6">
        <f t="shared" si="8"/>
        <v>-5000</v>
      </c>
      <c r="I193" s="25">
        <v>10</v>
      </c>
      <c r="K193" t="s">
        <v>21</v>
      </c>
      <c r="L193">
        <v>5</v>
      </c>
      <c r="M193" s="2">
        <v>445</v>
      </c>
    </row>
    <row r="194" spans="2:13" ht="12.75">
      <c r="B194" s="261">
        <v>5000</v>
      </c>
      <c r="C194" s="1" t="s">
        <v>0</v>
      </c>
      <c r="D194" s="1" t="s">
        <v>12</v>
      </c>
      <c r="E194" s="1" t="s">
        <v>89</v>
      </c>
      <c r="F194" s="330" t="s">
        <v>115</v>
      </c>
      <c r="G194" s="30" t="s">
        <v>77</v>
      </c>
      <c r="H194" s="6">
        <f t="shared" si="8"/>
        <v>-10000</v>
      </c>
      <c r="I194" s="25">
        <v>10</v>
      </c>
      <c r="K194" t="s">
        <v>21</v>
      </c>
      <c r="L194">
        <v>5</v>
      </c>
      <c r="M194" s="2">
        <v>445</v>
      </c>
    </row>
    <row r="195" spans="2:13" ht="12.75">
      <c r="B195" s="261">
        <v>5000</v>
      </c>
      <c r="C195" s="1" t="s">
        <v>0</v>
      </c>
      <c r="D195" s="1" t="s">
        <v>12</v>
      </c>
      <c r="E195" s="1" t="s">
        <v>89</v>
      </c>
      <c r="F195" s="330" t="s">
        <v>116</v>
      </c>
      <c r="G195" s="30" t="s">
        <v>79</v>
      </c>
      <c r="H195" s="6">
        <f t="shared" si="8"/>
        <v>-15000</v>
      </c>
      <c r="I195" s="25">
        <v>10</v>
      </c>
      <c r="K195" t="s">
        <v>21</v>
      </c>
      <c r="L195">
        <v>5</v>
      </c>
      <c r="M195" s="2">
        <v>445</v>
      </c>
    </row>
    <row r="196" spans="2:13" ht="12.75">
      <c r="B196" s="261">
        <v>5000</v>
      </c>
      <c r="C196" s="1" t="s">
        <v>0</v>
      </c>
      <c r="D196" s="1" t="s">
        <v>12</v>
      </c>
      <c r="E196" s="1" t="s">
        <v>89</v>
      </c>
      <c r="F196" s="330" t="s">
        <v>117</v>
      </c>
      <c r="G196" s="30" t="s">
        <v>118</v>
      </c>
      <c r="H196" s="6">
        <f t="shared" si="8"/>
        <v>-20000</v>
      </c>
      <c r="I196" s="25">
        <v>10</v>
      </c>
      <c r="K196" t="s">
        <v>21</v>
      </c>
      <c r="L196">
        <v>5</v>
      </c>
      <c r="M196" s="2">
        <v>445</v>
      </c>
    </row>
    <row r="197" spans="1:13" s="59" customFormat="1" ht="12.75">
      <c r="A197" s="1"/>
      <c r="B197" s="261">
        <v>5000</v>
      </c>
      <c r="C197" s="1" t="s">
        <v>0</v>
      </c>
      <c r="D197" s="1" t="s">
        <v>12</v>
      </c>
      <c r="E197" s="1" t="s">
        <v>89</v>
      </c>
      <c r="F197" s="330" t="s">
        <v>119</v>
      </c>
      <c r="G197" s="30" t="s">
        <v>120</v>
      </c>
      <c r="H197" s="6">
        <f t="shared" si="8"/>
        <v>-25000</v>
      </c>
      <c r="I197" s="25">
        <v>10</v>
      </c>
      <c r="J197"/>
      <c r="K197" t="s">
        <v>21</v>
      </c>
      <c r="L197">
        <v>5</v>
      </c>
      <c r="M197" s="2">
        <v>445</v>
      </c>
    </row>
    <row r="198" spans="2:13" ht="12.75">
      <c r="B198" s="261">
        <v>5000</v>
      </c>
      <c r="C198" s="1" t="s">
        <v>0</v>
      </c>
      <c r="D198" s="1" t="s">
        <v>12</v>
      </c>
      <c r="E198" s="1" t="s">
        <v>89</v>
      </c>
      <c r="F198" s="330" t="s">
        <v>121</v>
      </c>
      <c r="G198" s="30" t="s">
        <v>122</v>
      </c>
      <c r="H198" s="6">
        <f t="shared" si="8"/>
        <v>-30000</v>
      </c>
      <c r="I198" s="25">
        <v>10</v>
      </c>
      <c r="K198" t="s">
        <v>21</v>
      </c>
      <c r="L198">
        <v>5</v>
      </c>
      <c r="M198" s="2">
        <v>445</v>
      </c>
    </row>
    <row r="199" spans="1:13" ht="12.75">
      <c r="A199" s="14"/>
      <c r="B199" s="265">
        <f>SUM(B193:B198)</f>
        <v>30000</v>
      </c>
      <c r="C199" s="14" t="s">
        <v>0</v>
      </c>
      <c r="D199" s="14"/>
      <c r="E199" s="14"/>
      <c r="F199" s="69"/>
      <c r="G199" s="21"/>
      <c r="H199" s="57">
        <v>0</v>
      </c>
      <c r="I199" s="58">
        <f t="shared" si="7"/>
        <v>67.41573033707866</v>
      </c>
      <c r="J199" s="59"/>
      <c r="K199" s="59"/>
      <c r="L199" s="59"/>
      <c r="M199" s="2">
        <v>445</v>
      </c>
    </row>
    <row r="200" spans="2:13" ht="12.75">
      <c r="B200" s="261"/>
      <c r="H200" s="6">
        <f t="shared" si="8"/>
        <v>0</v>
      </c>
      <c r="I200" s="25">
        <f t="shared" si="7"/>
        <v>0</v>
      </c>
      <c r="M200" s="2">
        <v>445</v>
      </c>
    </row>
    <row r="201" spans="2:13" ht="12.75">
      <c r="B201" s="261"/>
      <c r="H201" s="6">
        <f t="shared" si="8"/>
        <v>0</v>
      </c>
      <c r="I201" s="25">
        <f t="shared" si="7"/>
        <v>0</v>
      </c>
      <c r="M201" s="2">
        <v>445</v>
      </c>
    </row>
    <row r="202" spans="2:13" ht="12.75">
      <c r="B202" s="261">
        <v>2000</v>
      </c>
      <c r="C202" s="1" t="s">
        <v>123</v>
      </c>
      <c r="D202" s="15" t="s">
        <v>12</v>
      </c>
      <c r="E202" s="1" t="s">
        <v>53</v>
      </c>
      <c r="F202" s="61" t="s">
        <v>124</v>
      </c>
      <c r="G202" s="30" t="s">
        <v>72</v>
      </c>
      <c r="H202" s="6">
        <f t="shared" si="8"/>
        <v>-2000</v>
      </c>
      <c r="I202" s="25">
        <f t="shared" si="7"/>
        <v>4.49438202247191</v>
      </c>
      <c r="K202" t="s">
        <v>89</v>
      </c>
      <c r="L202">
        <v>5</v>
      </c>
      <c r="M202" s="2">
        <v>445</v>
      </c>
    </row>
    <row r="203" spans="2:13" ht="12.75">
      <c r="B203" s="261">
        <v>2500</v>
      </c>
      <c r="C203" s="1" t="s">
        <v>125</v>
      </c>
      <c r="D203" s="15" t="s">
        <v>12</v>
      </c>
      <c r="E203" s="1" t="s">
        <v>53</v>
      </c>
      <c r="F203" s="61" t="s">
        <v>126</v>
      </c>
      <c r="G203" s="30" t="s">
        <v>77</v>
      </c>
      <c r="H203" s="6">
        <f t="shared" si="8"/>
        <v>-4500</v>
      </c>
      <c r="I203" s="25">
        <f t="shared" si="7"/>
        <v>5.617977528089888</v>
      </c>
      <c r="K203" t="s">
        <v>89</v>
      </c>
      <c r="L203">
        <v>5</v>
      </c>
      <c r="M203" s="2">
        <v>445</v>
      </c>
    </row>
    <row r="204" spans="2:13" ht="12.75">
      <c r="B204" s="261">
        <v>4000</v>
      </c>
      <c r="C204" s="1" t="s">
        <v>127</v>
      </c>
      <c r="D204" s="15" t="s">
        <v>12</v>
      </c>
      <c r="E204" s="1" t="s">
        <v>53</v>
      </c>
      <c r="F204" s="61" t="s">
        <v>128</v>
      </c>
      <c r="G204" s="30" t="s">
        <v>79</v>
      </c>
      <c r="H204" s="6">
        <f t="shared" si="8"/>
        <v>-8500</v>
      </c>
      <c r="I204" s="25">
        <f t="shared" si="7"/>
        <v>8.98876404494382</v>
      </c>
      <c r="K204" t="s">
        <v>89</v>
      </c>
      <c r="L204">
        <v>5</v>
      </c>
      <c r="M204" s="2">
        <v>445</v>
      </c>
    </row>
    <row r="205" spans="2:13" ht="12.75">
      <c r="B205" s="261">
        <v>12000</v>
      </c>
      <c r="C205" s="1" t="s">
        <v>129</v>
      </c>
      <c r="D205" s="15" t="s">
        <v>12</v>
      </c>
      <c r="E205" s="1" t="s">
        <v>53</v>
      </c>
      <c r="F205" s="61" t="s">
        <v>128</v>
      </c>
      <c r="G205" s="30" t="s">
        <v>118</v>
      </c>
      <c r="H205" s="6">
        <f t="shared" si="8"/>
        <v>-20500</v>
      </c>
      <c r="I205" s="25">
        <f t="shared" si="7"/>
        <v>26.96629213483146</v>
      </c>
      <c r="K205" t="s">
        <v>89</v>
      </c>
      <c r="L205">
        <v>5</v>
      </c>
      <c r="M205" s="2">
        <v>445</v>
      </c>
    </row>
    <row r="206" spans="2:13" ht="12.75">
      <c r="B206" s="261">
        <v>5000</v>
      </c>
      <c r="C206" s="1" t="s">
        <v>130</v>
      </c>
      <c r="D206" s="15" t="s">
        <v>12</v>
      </c>
      <c r="E206" s="1" t="s">
        <v>53</v>
      </c>
      <c r="F206" s="61" t="s">
        <v>128</v>
      </c>
      <c r="G206" s="30" t="s">
        <v>120</v>
      </c>
      <c r="H206" s="6">
        <f t="shared" si="8"/>
        <v>-25500</v>
      </c>
      <c r="I206" s="25">
        <f t="shared" si="7"/>
        <v>11.235955056179776</v>
      </c>
      <c r="K206" t="s">
        <v>89</v>
      </c>
      <c r="L206">
        <v>5</v>
      </c>
      <c r="M206" s="2">
        <v>445</v>
      </c>
    </row>
    <row r="207" spans="2:13" ht="12.75">
      <c r="B207" s="261">
        <v>7000</v>
      </c>
      <c r="C207" s="1" t="s">
        <v>131</v>
      </c>
      <c r="D207" s="15" t="s">
        <v>12</v>
      </c>
      <c r="E207" s="1" t="s">
        <v>53</v>
      </c>
      <c r="F207" s="61" t="s">
        <v>128</v>
      </c>
      <c r="G207" s="30" t="s">
        <v>120</v>
      </c>
      <c r="H207" s="6">
        <f t="shared" si="8"/>
        <v>-32500</v>
      </c>
      <c r="I207" s="25">
        <f t="shared" si="7"/>
        <v>15.730337078651685</v>
      </c>
      <c r="K207" t="s">
        <v>89</v>
      </c>
      <c r="L207">
        <v>5</v>
      </c>
      <c r="M207" s="2">
        <v>445</v>
      </c>
    </row>
    <row r="208" spans="1:13" s="59" customFormat="1" ht="12.75">
      <c r="A208" s="1"/>
      <c r="B208" s="261">
        <v>2500</v>
      </c>
      <c r="C208" s="1" t="s">
        <v>132</v>
      </c>
      <c r="D208" s="15" t="s">
        <v>12</v>
      </c>
      <c r="E208" s="1" t="s">
        <v>53</v>
      </c>
      <c r="F208" s="61" t="s">
        <v>133</v>
      </c>
      <c r="G208" s="30" t="s">
        <v>122</v>
      </c>
      <c r="H208" s="6">
        <f t="shared" si="8"/>
        <v>-35000</v>
      </c>
      <c r="I208" s="25">
        <f t="shared" si="7"/>
        <v>5.617977528089888</v>
      </c>
      <c r="J208"/>
      <c r="K208" t="s">
        <v>89</v>
      </c>
      <c r="L208">
        <v>5</v>
      </c>
      <c r="M208" s="2">
        <v>445</v>
      </c>
    </row>
    <row r="209" spans="2:13" ht="12.75">
      <c r="B209" s="261">
        <v>2000</v>
      </c>
      <c r="C209" s="1" t="s">
        <v>134</v>
      </c>
      <c r="D209" s="15" t="s">
        <v>12</v>
      </c>
      <c r="E209" s="1" t="s">
        <v>53</v>
      </c>
      <c r="F209" s="61" t="s">
        <v>135</v>
      </c>
      <c r="G209" s="30" t="s">
        <v>122</v>
      </c>
      <c r="H209" s="6">
        <f t="shared" si="8"/>
        <v>-37000</v>
      </c>
      <c r="I209" s="25">
        <f t="shared" si="7"/>
        <v>4.49438202247191</v>
      </c>
      <c r="K209" t="s">
        <v>89</v>
      </c>
      <c r="L209">
        <v>5</v>
      </c>
      <c r="M209" s="2">
        <v>445</v>
      </c>
    </row>
    <row r="210" spans="1:13" ht="12.75">
      <c r="A210" s="14"/>
      <c r="B210" s="265">
        <f>SUM(B202:B209)</f>
        <v>37000</v>
      </c>
      <c r="C210" s="14" t="s">
        <v>34</v>
      </c>
      <c r="D210" s="14"/>
      <c r="E210" s="14"/>
      <c r="F210" s="69"/>
      <c r="G210" s="21"/>
      <c r="H210" s="57">
        <v>0</v>
      </c>
      <c r="I210" s="58">
        <f t="shared" si="7"/>
        <v>83.14606741573034</v>
      </c>
      <c r="J210" s="59"/>
      <c r="K210" s="59"/>
      <c r="L210" s="59"/>
      <c r="M210" s="2">
        <v>445</v>
      </c>
    </row>
    <row r="211" spans="2:13" ht="12.75">
      <c r="B211" s="261"/>
      <c r="H211" s="6">
        <f t="shared" si="8"/>
        <v>0</v>
      </c>
      <c r="I211" s="25">
        <f t="shared" si="7"/>
        <v>0</v>
      </c>
      <c r="M211" s="2">
        <v>445</v>
      </c>
    </row>
    <row r="212" spans="2:13" ht="12.75">
      <c r="B212" s="261"/>
      <c r="H212" s="6">
        <f t="shared" si="8"/>
        <v>0</v>
      </c>
      <c r="I212" s="25">
        <f t="shared" si="7"/>
        <v>0</v>
      </c>
      <c r="M212" s="2">
        <v>445</v>
      </c>
    </row>
    <row r="213" spans="2:13" ht="12.75">
      <c r="B213" s="261">
        <v>2000</v>
      </c>
      <c r="C213" s="1" t="s">
        <v>55</v>
      </c>
      <c r="D213" s="15" t="s">
        <v>12</v>
      </c>
      <c r="E213" s="1" t="s">
        <v>56</v>
      </c>
      <c r="F213" s="61" t="s">
        <v>128</v>
      </c>
      <c r="G213" s="30" t="s">
        <v>72</v>
      </c>
      <c r="H213" s="6">
        <f t="shared" si="8"/>
        <v>-2000</v>
      </c>
      <c r="I213" s="25">
        <v>4</v>
      </c>
      <c r="K213" t="s">
        <v>89</v>
      </c>
      <c r="L213">
        <v>5</v>
      </c>
      <c r="M213" s="2">
        <v>445</v>
      </c>
    </row>
    <row r="214" spans="2:13" ht="12.75">
      <c r="B214" s="261">
        <v>1000</v>
      </c>
      <c r="C214" s="1" t="s">
        <v>55</v>
      </c>
      <c r="D214" s="15" t="s">
        <v>12</v>
      </c>
      <c r="E214" s="1" t="s">
        <v>56</v>
      </c>
      <c r="F214" s="61" t="s">
        <v>128</v>
      </c>
      <c r="G214" s="30" t="s">
        <v>77</v>
      </c>
      <c r="H214" s="6">
        <f t="shared" si="8"/>
        <v>-3000</v>
      </c>
      <c r="I214" s="25">
        <v>2</v>
      </c>
      <c r="K214" t="s">
        <v>89</v>
      </c>
      <c r="L214">
        <v>5</v>
      </c>
      <c r="M214" s="2">
        <v>445</v>
      </c>
    </row>
    <row r="215" spans="2:13" ht="12.75">
      <c r="B215" s="261">
        <v>1800</v>
      </c>
      <c r="C215" s="1" t="s">
        <v>55</v>
      </c>
      <c r="D215" s="15" t="s">
        <v>12</v>
      </c>
      <c r="E215" s="1" t="s">
        <v>56</v>
      </c>
      <c r="F215" s="61" t="s">
        <v>128</v>
      </c>
      <c r="G215" s="30" t="s">
        <v>79</v>
      </c>
      <c r="H215" s="6">
        <f t="shared" si="8"/>
        <v>-4800</v>
      </c>
      <c r="I215" s="25">
        <v>3.6</v>
      </c>
      <c r="K215" t="s">
        <v>89</v>
      </c>
      <c r="L215">
        <v>5</v>
      </c>
      <c r="M215" s="2">
        <v>445</v>
      </c>
    </row>
    <row r="216" spans="2:13" ht="12.75">
      <c r="B216" s="261">
        <v>1000</v>
      </c>
      <c r="C216" s="1" t="s">
        <v>55</v>
      </c>
      <c r="D216" s="15" t="s">
        <v>12</v>
      </c>
      <c r="E216" s="1" t="s">
        <v>56</v>
      </c>
      <c r="F216" s="61" t="s">
        <v>128</v>
      </c>
      <c r="G216" s="30" t="s">
        <v>118</v>
      </c>
      <c r="H216" s="6">
        <f t="shared" si="8"/>
        <v>-5800</v>
      </c>
      <c r="I216" s="25">
        <v>2</v>
      </c>
      <c r="K216" t="s">
        <v>89</v>
      </c>
      <c r="L216">
        <v>5</v>
      </c>
      <c r="M216" s="2">
        <v>445</v>
      </c>
    </row>
    <row r="217" spans="1:13" s="59" customFormat="1" ht="12.75">
      <c r="A217" s="1"/>
      <c r="B217" s="261">
        <v>1000</v>
      </c>
      <c r="C217" s="1" t="s">
        <v>55</v>
      </c>
      <c r="D217" s="15" t="s">
        <v>12</v>
      </c>
      <c r="E217" s="1" t="s">
        <v>56</v>
      </c>
      <c r="F217" s="61" t="s">
        <v>128</v>
      </c>
      <c r="G217" s="30" t="s">
        <v>120</v>
      </c>
      <c r="H217" s="6">
        <f t="shared" si="8"/>
        <v>-6800</v>
      </c>
      <c r="I217" s="25">
        <v>2</v>
      </c>
      <c r="J217"/>
      <c r="K217" t="s">
        <v>89</v>
      </c>
      <c r="L217">
        <v>5</v>
      </c>
      <c r="M217" s="2">
        <v>445</v>
      </c>
    </row>
    <row r="218" spans="2:13" ht="12.75">
      <c r="B218" s="261">
        <v>1500</v>
      </c>
      <c r="C218" s="1" t="s">
        <v>55</v>
      </c>
      <c r="D218" s="15" t="s">
        <v>12</v>
      </c>
      <c r="E218" s="1" t="s">
        <v>56</v>
      </c>
      <c r="F218" s="61" t="s">
        <v>128</v>
      </c>
      <c r="G218" s="30" t="s">
        <v>122</v>
      </c>
      <c r="H218" s="6">
        <f t="shared" si="8"/>
        <v>-8300</v>
      </c>
      <c r="I218" s="25">
        <v>3</v>
      </c>
      <c r="K218" t="s">
        <v>89</v>
      </c>
      <c r="L218">
        <v>5</v>
      </c>
      <c r="M218" s="2">
        <v>445</v>
      </c>
    </row>
    <row r="219" spans="1:13" ht="12.75">
      <c r="A219" s="14"/>
      <c r="B219" s="320">
        <f>SUM(B213:B218)</f>
        <v>8300</v>
      </c>
      <c r="C219" s="14"/>
      <c r="D219" s="14"/>
      <c r="E219" s="14" t="s">
        <v>56</v>
      </c>
      <c r="F219" s="69"/>
      <c r="G219" s="21"/>
      <c r="H219" s="57">
        <v>0</v>
      </c>
      <c r="I219" s="58">
        <f>+B219/M219</f>
        <v>18.651685393258425</v>
      </c>
      <c r="J219" s="59"/>
      <c r="K219" s="59"/>
      <c r="L219" s="59"/>
      <c r="M219" s="2">
        <v>445</v>
      </c>
    </row>
    <row r="220" spans="2:13" ht="12.75">
      <c r="B220" s="321"/>
      <c r="H220" s="6">
        <f t="shared" si="8"/>
        <v>0</v>
      </c>
      <c r="I220" s="25">
        <f>+B220/M220</f>
        <v>0</v>
      </c>
      <c r="M220" s="2">
        <v>445</v>
      </c>
    </row>
    <row r="221" spans="2:13" ht="12.75">
      <c r="B221" s="261"/>
      <c r="H221" s="6">
        <f t="shared" si="8"/>
        <v>0</v>
      </c>
      <c r="I221" s="25">
        <f>+B221/M221</f>
        <v>0</v>
      </c>
      <c r="M221" s="2">
        <v>445</v>
      </c>
    </row>
    <row r="222" spans="2:13" ht="12.75">
      <c r="B222" s="261">
        <v>5000</v>
      </c>
      <c r="C222" s="1" t="s">
        <v>38</v>
      </c>
      <c r="D222" s="15" t="s">
        <v>12</v>
      </c>
      <c r="E222" s="1" t="s">
        <v>53</v>
      </c>
      <c r="F222" s="61" t="s">
        <v>136</v>
      </c>
      <c r="G222" s="30" t="s">
        <v>72</v>
      </c>
      <c r="H222" s="6">
        <f t="shared" si="8"/>
        <v>-5000</v>
      </c>
      <c r="I222" s="25">
        <v>10</v>
      </c>
      <c r="K222" t="s">
        <v>89</v>
      </c>
      <c r="L222">
        <v>5</v>
      </c>
      <c r="M222" s="2">
        <v>445</v>
      </c>
    </row>
    <row r="223" spans="2:13" ht="12.75">
      <c r="B223" s="261">
        <v>5000</v>
      </c>
      <c r="C223" s="1" t="s">
        <v>38</v>
      </c>
      <c r="D223" s="15" t="s">
        <v>12</v>
      </c>
      <c r="E223" s="1" t="s">
        <v>53</v>
      </c>
      <c r="F223" s="61" t="s">
        <v>137</v>
      </c>
      <c r="G223" s="30" t="s">
        <v>77</v>
      </c>
      <c r="H223" s="6">
        <f t="shared" si="8"/>
        <v>-10000</v>
      </c>
      <c r="I223" s="25">
        <v>10</v>
      </c>
      <c r="K223" t="s">
        <v>89</v>
      </c>
      <c r="L223">
        <v>5</v>
      </c>
      <c r="M223" s="2">
        <v>445</v>
      </c>
    </row>
    <row r="224" spans="2:13" ht="12.75">
      <c r="B224" s="261">
        <v>5000</v>
      </c>
      <c r="C224" s="1" t="s">
        <v>38</v>
      </c>
      <c r="D224" s="15" t="s">
        <v>12</v>
      </c>
      <c r="E224" s="1" t="s">
        <v>53</v>
      </c>
      <c r="F224" s="61" t="s">
        <v>137</v>
      </c>
      <c r="G224" s="30" t="s">
        <v>79</v>
      </c>
      <c r="H224" s="6">
        <f t="shared" si="8"/>
        <v>-15000</v>
      </c>
      <c r="I224" s="25">
        <v>10</v>
      </c>
      <c r="K224" t="s">
        <v>89</v>
      </c>
      <c r="L224">
        <v>5</v>
      </c>
      <c r="M224" s="2">
        <v>445</v>
      </c>
    </row>
    <row r="225" spans="1:13" s="59" customFormat="1" ht="12.75">
      <c r="A225" s="1"/>
      <c r="B225" s="261">
        <v>5000</v>
      </c>
      <c r="C225" s="1" t="s">
        <v>38</v>
      </c>
      <c r="D225" s="15" t="s">
        <v>12</v>
      </c>
      <c r="E225" s="1" t="s">
        <v>53</v>
      </c>
      <c r="F225" s="61" t="s">
        <v>137</v>
      </c>
      <c r="G225" s="30" t="s">
        <v>118</v>
      </c>
      <c r="H225" s="6">
        <f t="shared" si="8"/>
        <v>-20000</v>
      </c>
      <c r="I225" s="25">
        <v>10</v>
      </c>
      <c r="J225"/>
      <c r="K225" t="s">
        <v>89</v>
      </c>
      <c r="L225">
        <v>5</v>
      </c>
      <c r="M225" s="2">
        <v>445</v>
      </c>
    </row>
    <row r="226" spans="2:13" ht="12.75">
      <c r="B226" s="261">
        <v>5000</v>
      </c>
      <c r="C226" s="1" t="s">
        <v>38</v>
      </c>
      <c r="D226" s="15" t="s">
        <v>12</v>
      </c>
      <c r="E226" s="1" t="s">
        <v>53</v>
      </c>
      <c r="F226" s="61" t="s">
        <v>137</v>
      </c>
      <c r="G226" s="30" t="s">
        <v>120</v>
      </c>
      <c r="H226" s="6">
        <f t="shared" si="8"/>
        <v>-25000</v>
      </c>
      <c r="I226" s="25">
        <v>10</v>
      </c>
      <c r="K226" t="s">
        <v>89</v>
      </c>
      <c r="L226">
        <v>5</v>
      </c>
      <c r="M226" s="2">
        <v>445</v>
      </c>
    </row>
    <row r="227" spans="1:13" ht="12.75">
      <c r="A227" s="14"/>
      <c r="B227" s="265">
        <f>SUM(B222:B226)</f>
        <v>25000</v>
      </c>
      <c r="C227" s="14" t="s">
        <v>38</v>
      </c>
      <c r="D227" s="14"/>
      <c r="E227" s="14"/>
      <c r="F227" s="69"/>
      <c r="G227" s="21"/>
      <c r="H227" s="57">
        <v>0</v>
      </c>
      <c r="I227" s="58">
        <f>+B227/M227</f>
        <v>56.17977528089887</v>
      </c>
      <c r="J227" s="59"/>
      <c r="K227" s="59"/>
      <c r="L227" s="59"/>
      <c r="M227" s="2">
        <v>445</v>
      </c>
    </row>
    <row r="228" spans="2:13" ht="12.75">
      <c r="B228" s="261"/>
      <c r="H228" s="6">
        <f t="shared" si="8"/>
        <v>0</v>
      </c>
      <c r="I228" s="25">
        <f>+B228/M228</f>
        <v>0</v>
      </c>
      <c r="M228" s="2">
        <v>445</v>
      </c>
    </row>
    <row r="229" spans="2:13" ht="12.75">
      <c r="B229" s="261"/>
      <c r="H229" s="6">
        <f t="shared" si="8"/>
        <v>0</v>
      </c>
      <c r="I229" s="25">
        <f>+B229/M229</f>
        <v>0</v>
      </c>
      <c r="M229" s="2">
        <v>445</v>
      </c>
    </row>
    <row r="230" spans="2:13" ht="12.75">
      <c r="B230" s="261">
        <v>2000</v>
      </c>
      <c r="C230" s="1" t="s">
        <v>40</v>
      </c>
      <c r="D230" s="15" t="s">
        <v>12</v>
      </c>
      <c r="E230" s="1" t="s">
        <v>53</v>
      </c>
      <c r="F230" s="61" t="s">
        <v>128</v>
      </c>
      <c r="G230" s="30" t="s">
        <v>72</v>
      </c>
      <c r="H230" s="6">
        <f t="shared" si="8"/>
        <v>-2000</v>
      </c>
      <c r="I230" s="25">
        <v>4</v>
      </c>
      <c r="K230" t="s">
        <v>89</v>
      </c>
      <c r="L230">
        <v>5</v>
      </c>
      <c r="M230" s="2">
        <v>445</v>
      </c>
    </row>
    <row r="231" spans="2:13" ht="12.75">
      <c r="B231" s="261">
        <v>2000</v>
      </c>
      <c r="C231" s="1" t="s">
        <v>40</v>
      </c>
      <c r="D231" s="15" t="s">
        <v>12</v>
      </c>
      <c r="E231" s="1" t="s">
        <v>53</v>
      </c>
      <c r="F231" s="61" t="s">
        <v>128</v>
      </c>
      <c r="G231" s="30" t="s">
        <v>77</v>
      </c>
      <c r="H231" s="6">
        <f t="shared" si="8"/>
        <v>-4000</v>
      </c>
      <c r="I231" s="25">
        <v>4</v>
      </c>
      <c r="K231" t="s">
        <v>89</v>
      </c>
      <c r="L231">
        <v>5</v>
      </c>
      <c r="M231" s="2">
        <v>445</v>
      </c>
    </row>
    <row r="232" spans="2:13" ht="12.75">
      <c r="B232" s="261">
        <v>2000</v>
      </c>
      <c r="C232" s="1" t="s">
        <v>40</v>
      </c>
      <c r="D232" s="15" t="s">
        <v>12</v>
      </c>
      <c r="E232" s="1" t="s">
        <v>53</v>
      </c>
      <c r="F232" s="61" t="s">
        <v>128</v>
      </c>
      <c r="G232" s="30" t="s">
        <v>79</v>
      </c>
      <c r="H232" s="6">
        <f t="shared" si="8"/>
        <v>-6000</v>
      </c>
      <c r="I232" s="25">
        <v>4</v>
      </c>
      <c r="K232" t="s">
        <v>89</v>
      </c>
      <c r="L232">
        <v>5</v>
      </c>
      <c r="M232" s="2">
        <v>445</v>
      </c>
    </row>
    <row r="233" spans="2:13" ht="12.75">
      <c r="B233" s="261">
        <v>2000</v>
      </c>
      <c r="C233" s="1" t="s">
        <v>40</v>
      </c>
      <c r="D233" s="15" t="s">
        <v>12</v>
      </c>
      <c r="E233" s="1" t="s">
        <v>53</v>
      </c>
      <c r="F233" s="61" t="s">
        <v>128</v>
      </c>
      <c r="G233" s="30" t="s">
        <v>118</v>
      </c>
      <c r="H233" s="6">
        <f t="shared" si="8"/>
        <v>-8000</v>
      </c>
      <c r="I233" s="25">
        <v>4</v>
      </c>
      <c r="K233" t="s">
        <v>89</v>
      </c>
      <c r="L233">
        <v>5</v>
      </c>
      <c r="M233" s="2">
        <v>445</v>
      </c>
    </row>
    <row r="234" spans="1:13" s="59" customFormat="1" ht="12.75">
      <c r="A234" s="1"/>
      <c r="B234" s="261">
        <v>2000</v>
      </c>
      <c r="C234" s="1" t="s">
        <v>40</v>
      </c>
      <c r="D234" s="15" t="s">
        <v>12</v>
      </c>
      <c r="E234" s="1" t="s">
        <v>53</v>
      </c>
      <c r="F234" s="61" t="s">
        <v>128</v>
      </c>
      <c r="G234" s="30" t="s">
        <v>120</v>
      </c>
      <c r="H234" s="6">
        <f t="shared" si="8"/>
        <v>-10000</v>
      </c>
      <c r="I234" s="25">
        <v>4</v>
      </c>
      <c r="J234"/>
      <c r="K234" t="s">
        <v>89</v>
      </c>
      <c r="L234">
        <v>5</v>
      </c>
      <c r="M234" s="2">
        <v>445</v>
      </c>
    </row>
    <row r="235" spans="2:13" ht="12.75">
      <c r="B235" s="261">
        <v>2000</v>
      </c>
      <c r="C235" s="1" t="s">
        <v>40</v>
      </c>
      <c r="D235" s="15" t="s">
        <v>12</v>
      </c>
      <c r="E235" s="1" t="s">
        <v>53</v>
      </c>
      <c r="F235" s="61" t="s">
        <v>128</v>
      </c>
      <c r="G235" s="30" t="s">
        <v>122</v>
      </c>
      <c r="H235" s="6">
        <f t="shared" si="8"/>
        <v>-12000</v>
      </c>
      <c r="I235" s="25">
        <v>4</v>
      </c>
      <c r="K235" t="s">
        <v>89</v>
      </c>
      <c r="L235">
        <v>5</v>
      </c>
      <c r="M235" s="2">
        <v>445</v>
      </c>
    </row>
    <row r="236" spans="1:13" ht="12.75">
      <c r="A236" s="14"/>
      <c r="B236" s="265">
        <f>SUM(B230:B235)</f>
        <v>12000</v>
      </c>
      <c r="C236" s="14" t="s">
        <v>40</v>
      </c>
      <c r="D236" s="14"/>
      <c r="E236" s="14"/>
      <c r="F236" s="69"/>
      <c r="G236" s="21"/>
      <c r="H236" s="57">
        <v>0</v>
      </c>
      <c r="I236" s="58">
        <f aca="true" t="shared" si="9" ref="I236:I242">+B236/M236</f>
        <v>26.96629213483146</v>
      </c>
      <c r="J236" s="59"/>
      <c r="K236" s="59"/>
      <c r="L236" s="59"/>
      <c r="M236" s="2">
        <v>445</v>
      </c>
    </row>
    <row r="237" spans="2:13" ht="12.75">
      <c r="B237" s="261"/>
      <c r="H237" s="6">
        <f t="shared" si="8"/>
        <v>0</v>
      </c>
      <c r="I237" s="25">
        <f t="shared" si="9"/>
        <v>0</v>
      </c>
      <c r="M237" s="2">
        <v>445</v>
      </c>
    </row>
    <row r="238" spans="1:13" s="59" customFormat="1" ht="12.75">
      <c r="A238" s="1"/>
      <c r="B238" s="261"/>
      <c r="C238" s="1"/>
      <c r="D238" s="1"/>
      <c r="E238" s="1"/>
      <c r="F238" s="61"/>
      <c r="G238" s="30"/>
      <c r="H238" s="6">
        <f t="shared" si="8"/>
        <v>0</v>
      </c>
      <c r="I238" s="25">
        <f t="shared" si="9"/>
        <v>0</v>
      </c>
      <c r="J238"/>
      <c r="K238"/>
      <c r="L238"/>
      <c r="M238" s="2">
        <v>445</v>
      </c>
    </row>
    <row r="239" spans="2:13" ht="12.75">
      <c r="B239" s="261">
        <v>2000</v>
      </c>
      <c r="C239" s="1" t="s">
        <v>138</v>
      </c>
      <c r="D239" s="15" t="s">
        <v>12</v>
      </c>
      <c r="E239" s="1" t="s">
        <v>139</v>
      </c>
      <c r="F239" s="61" t="s">
        <v>128</v>
      </c>
      <c r="G239" s="30" t="s">
        <v>120</v>
      </c>
      <c r="H239" s="6">
        <f>H238-B239</f>
        <v>-2000</v>
      </c>
      <c r="I239" s="25">
        <f t="shared" si="9"/>
        <v>4.49438202247191</v>
      </c>
      <c r="K239" t="s">
        <v>89</v>
      </c>
      <c r="L239">
        <v>5</v>
      </c>
      <c r="M239" s="2">
        <v>445</v>
      </c>
    </row>
    <row r="240" spans="1:13" ht="12.75">
      <c r="A240" s="14"/>
      <c r="B240" s="265">
        <f>SUM(B239)</f>
        <v>2000</v>
      </c>
      <c r="C240" s="14"/>
      <c r="D240" s="14"/>
      <c r="E240" s="14" t="s">
        <v>139</v>
      </c>
      <c r="F240" s="69"/>
      <c r="G240" s="21"/>
      <c r="H240" s="57">
        <v>0</v>
      </c>
      <c r="I240" s="58">
        <f t="shared" si="9"/>
        <v>4.49438202247191</v>
      </c>
      <c r="J240" s="59"/>
      <c r="K240" s="59"/>
      <c r="L240" s="59"/>
      <c r="M240" s="2">
        <v>445</v>
      </c>
    </row>
    <row r="241" spans="2:13" ht="12.75">
      <c r="B241" s="261"/>
      <c r="D241" s="15"/>
      <c r="H241" s="6">
        <f>H240-B241</f>
        <v>0</v>
      </c>
      <c r="I241" s="25">
        <f t="shared" si="9"/>
        <v>0</v>
      </c>
      <c r="M241" s="2">
        <v>445</v>
      </c>
    </row>
    <row r="242" spans="2:13" ht="12.75">
      <c r="B242" s="261"/>
      <c r="D242" s="15"/>
      <c r="H242" s="6">
        <f>H241-B242</f>
        <v>0</v>
      </c>
      <c r="I242" s="25">
        <f t="shared" si="9"/>
        <v>0</v>
      </c>
      <c r="M242" s="2">
        <v>445</v>
      </c>
    </row>
    <row r="243" spans="2:13" ht="12.75">
      <c r="B243" s="261">
        <v>2000</v>
      </c>
      <c r="C243" s="1" t="s">
        <v>108</v>
      </c>
      <c r="D243" s="15" t="s">
        <v>12</v>
      </c>
      <c r="E243" s="1" t="s">
        <v>61</v>
      </c>
      <c r="F243" s="61" t="s">
        <v>128</v>
      </c>
      <c r="G243" s="30" t="s">
        <v>79</v>
      </c>
      <c r="H243" s="6">
        <f>H242-B243</f>
        <v>-2000</v>
      </c>
      <c r="I243" s="25">
        <v>4</v>
      </c>
      <c r="K243" t="s">
        <v>89</v>
      </c>
      <c r="L243">
        <v>5</v>
      </c>
      <c r="M243" s="2">
        <v>445</v>
      </c>
    </row>
    <row r="244" spans="1:13" s="59" customFormat="1" ht="12.75">
      <c r="A244" s="1"/>
      <c r="B244" s="261">
        <v>1000</v>
      </c>
      <c r="C244" s="1" t="s">
        <v>108</v>
      </c>
      <c r="D244" s="15" t="s">
        <v>12</v>
      </c>
      <c r="E244" s="1" t="s">
        <v>61</v>
      </c>
      <c r="F244" s="61" t="s">
        <v>128</v>
      </c>
      <c r="G244" s="30" t="s">
        <v>118</v>
      </c>
      <c r="H244" s="6">
        <f t="shared" si="8"/>
        <v>-3000</v>
      </c>
      <c r="I244" s="25">
        <v>2</v>
      </c>
      <c r="J244"/>
      <c r="K244" t="s">
        <v>89</v>
      </c>
      <c r="L244">
        <v>5</v>
      </c>
      <c r="M244" s="2">
        <v>445</v>
      </c>
    </row>
    <row r="245" spans="2:13" ht="12.75">
      <c r="B245" s="261">
        <v>1000</v>
      </c>
      <c r="C245" s="1" t="s">
        <v>108</v>
      </c>
      <c r="D245" s="15" t="s">
        <v>12</v>
      </c>
      <c r="E245" s="1" t="s">
        <v>61</v>
      </c>
      <c r="F245" s="61" t="s">
        <v>128</v>
      </c>
      <c r="G245" s="30" t="s">
        <v>120</v>
      </c>
      <c r="H245" s="6">
        <f t="shared" si="8"/>
        <v>-4000</v>
      </c>
      <c r="I245" s="25">
        <v>2</v>
      </c>
      <c r="K245" t="s">
        <v>89</v>
      </c>
      <c r="L245">
        <v>5</v>
      </c>
      <c r="M245" s="2">
        <v>445</v>
      </c>
    </row>
    <row r="246" spans="2:13" ht="12.75">
      <c r="B246" s="261">
        <v>1500</v>
      </c>
      <c r="C246" s="1" t="s">
        <v>108</v>
      </c>
      <c r="D246" s="15" t="s">
        <v>12</v>
      </c>
      <c r="E246" s="1" t="s">
        <v>61</v>
      </c>
      <c r="F246" s="61" t="s">
        <v>128</v>
      </c>
      <c r="G246" s="30" t="s">
        <v>120</v>
      </c>
      <c r="H246" s="6">
        <f t="shared" si="8"/>
        <v>-5500</v>
      </c>
      <c r="I246" s="25">
        <v>3</v>
      </c>
      <c r="K246" t="s">
        <v>89</v>
      </c>
      <c r="L246">
        <v>5</v>
      </c>
      <c r="M246" s="2">
        <v>445</v>
      </c>
    </row>
    <row r="247" spans="1:13" ht="12.75">
      <c r="A247" s="14"/>
      <c r="B247" s="265">
        <f>SUM(B243:B246)</f>
        <v>5500</v>
      </c>
      <c r="C247" s="14"/>
      <c r="D247" s="14"/>
      <c r="E247" s="14" t="s">
        <v>61</v>
      </c>
      <c r="F247" s="69"/>
      <c r="G247" s="21"/>
      <c r="H247" s="57">
        <v>0</v>
      </c>
      <c r="I247" s="58">
        <f aca="true" t="shared" si="10" ref="I247:I277">+B247/M247</f>
        <v>12.359550561797754</v>
      </c>
      <c r="J247" s="59"/>
      <c r="K247" s="59"/>
      <c r="L247" s="59"/>
      <c r="M247" s="2">
        <v>445</v>
      </c>
    </row>
    <row r="248" spans="2:13" ht="12.75">
      <c r="B248" s="261"/>
      <c r="H248" s="6">
        <f t="shared" si="8"/>
        <v>0</v>
      </c>
      <c r="I248" s="25">
        <f t="shared" si="10"/>
        <v>0</v>
      </c>
      <c r="M248" s="2">
        <v>445</v>
      </c>
    </row>
    <row r="249" spans="2:13" ht="12.75">
      <c r="B249" s="261"/>
      <c r="H249" s="6">
        <f t="shared" si="8"/>
        <v>0</v>
      </c>
      <c r="I249" s="25">
        <f t="shared" si="10"/>
        <v>0</v>
      </c>
      <c r="M249" s="2">
        <v>445</v>
      </c>
    </row>
    <row r="250" spans="1:13" s="59" customFormat="1" ht="12.75">
      <c r="A250" s="1"/>
      <c r="B250" s="261"/>
      <c r="C250" s="1"/>
      <c r="D250" s="1"/>
      <c r="E250" s="1"/>
      <c r="F250" s="61"/>
      <c r="G250" s="30"/>
      <c r="H250" s="6">
        <f t="shared" si="8"/>
        <v>0</v>
      </c>
      <c r="I250" s="25">
        <f t="shared" si="10"/>
        <v>0</v>
      </c>
      <c r="J250"/>
      <c r="K250"/>
      <c r="L250"/>
      <c r="M250" s="2">
        <v>445</v>
      </c>
    </row>
    <row r="251" spans="2:13" ht="12.75">
      <c r="B251" s="261"/>
      <c r="H251" s="6">
        <f>H250-B251</f>
        <v>0</v>
      </c>
      <c r="I251" s="25">
        <f t="shared" si="10"/>
        <v>0</v>
      </c>
      <c r="M251" s="2">
        <v>445</v>
      </c>
    </row>
    <row r="252" spans="1:13" ht="12.75">
      <c r="A252" s="14"/>
      <c r="B252" s="265">
        <f>+B275+B283+B291+B299+B307+B261</f>
        <v>98000</v>
      </c>
      <c r="C252" s="54" t="s">
        <v>140</v>
      </c>
      <c r="D252" s="55" t="s">
        <v>110</v>
      </c>
      <c r="E252" s="54" t="s">
        <v>141</v>
      </c>
      <c r="F252" s="56" t="s">
        <v>142</v>
      </c>
      <c r="G252" s="299" t="s">
        <v>143</v>
      </c>
      <c r="H252" s="57"/>
      <c r="I252" s="58">
        <f t="shared" si="10"/>
        <v>220.22471910112358</v>
      </c>
      <c r="J252" s="58"/>
      <c r="K252" s="58"/>
      <c r="L252" s="59"/>
      <c r="M252" s="2">
        <v>445</v>
      </c>
    </row>
    <row r="253" spans="2:13" ht="12.75">
      <c r="B253" s="261"/>
      <c r="H253" s="6">
        <f aca="true" t="shared" si="11" ref="H253:H274">H252-B253</f>
        <v>0</v>
      </c>
      <c r="I253" s="25">
        <f t="shared" si="10"/>
        <v>0</v>
      </c>
      <c r="M253" s="2">
        <v>445</v>
      </c>
    </row>
    <row r="254" spans="2:13" ht="12.75">
      <c r="B254" s="261">
        <v>2000</v>
      </c>
      <c r="C254" s="1" t="s">
        <v>0</v>
      </c>
      <c r="D254" s="1" t="s">
        <v>12</v>
      </c>
      <c r="E254" s="1" t="s">
        <v>144</v>
      </c>
      <c r="F254" s="330" t="s">
        <v>145</v>
      </c>
      <c r="G254" s="30" t="s">
        <v>67</v>
      </c>
      <c r="H254" s="6">
        <f t="shared" si="11"/>
        <v>-2000</v>
      </c>
      <c r="I254" s="25">
        <f t="shared" si="10"/>
        <v>4.49438202247191</v>
      </c>
      <c r="K254" t="s">
        <v>21</v>
      </c>
      <c r="L254">
        <v>6</v>
      </c>
      <c r="M254" s="2">
        <v>445</v>
      </c>
    </row>
    <row r="255" spans="2:13" ht="12.75">
      <c r="B255" s="261">
        <v>5000</v>
      </c>
      <c r="C255" s="1" t="s">
        <v>0</v>
      </c>
      <c r="D255" s="1" t="s">
        <v>12</v>
      </c>
      <c r="E255" s="1" t="s">
        <v>144</v>
      </c>
      <c r="F255" s="330" t="s">
        <v>146</v>
      </c>
      <c r="G255" s="30" t="s">
        <v>147</v>
      </c>
      <c r="H255" s="6">
        <f t="shared" si="11"/>
        <v>-7000</v>
      </c>
      <c r="I255" s="25">
        <f t="shared" si="10"/>
        <v>11.235955056179776</v>
      </c>
      <c r="K255" t="s">
        <v>21</v>
      </c>
      <c r="L255">
        <v>6</v>
      </c>
      <c r="M255" s="2">
        <v>445</v>
      </c>
    </row>
    <row r="256" spans="2:13" ht="12.75">
      <c r="B256" s="261">
        <v>2000</v>
      </c>
      <c r="C256" s="1" t="s">
        <v>0</v>
      </c>
      <c r="D256" s="1" t="s">
        <v>12</v>
      </c>
      <c r="E256" s="1" t="s">
        <v>144</v>
      </c>
      <c r="F256" s="330" t="s">
        <v>148</v>
      </c>
      <c r="G256" s="30" t="s">
        <v>77</v>
      </c>
      <c r="H256" s="6">
        <f t="shared" si="11"/>
        <v>-9000</v>
      </c>
      <c r="I256" s="25">
        <f t="shared" si="10"/>
        <v>4.49438202247191</v>
      </c>
      <c r="K256" t="s">
        <v>21</v>
      </c>
      <c r="L256">
        <v>6</v>
      </c>
      <c r="M256" s="2">
        <v>445</v>
      </c>
    </row>
    <row r="257" spans="2:13" ht="12.75">
      <c r="B257" s="261">
        <v>3000</v>
      </c>
      <c r="C257" s="1" t="s">
        <v>0</v>
      </c>
      <c r="D257" s="1" t="s">
        <v>12</v>
      </c>
      <c r="E257" s="1" t="s">
        <v>144</v>
      </c>
      <c r="F257" s="330" t="s">
        <v>149</v>
      </c>
      <c r="G257" s="30" t="s">
        <v>79</v>
      </c>
      <c r="H257" s="6">
        <f t="shared" si="11"/>
        <v>-12000</v>
      </c>
      <c r="I257" s="25">
        <f t="shared" si="10"/>
        <v>6.741573033707865</v>
      </c>
      <c r="K257" t="s">
        <v>21</v>
      </c>
      <c r="L257">
        <v>6</v>
      </c>
      <c r="M257" s="2">
        <v>445</v>
      </c>
    </row>
    <row r="258" spans="2:13" ht="12.75">
      <c r="B258" s="261">
        <v>3000</v>
      </c>
      <c r="C258" s="1" t="s">
        <v>0</v>
      </c>
      <c r="D258" s="1" t="s">
        <v>12</v>
      </c>
      <c r="E258" s="1" t="s">
        <v>144</v>
      </c>
      <c r="F258" s="330" t="s">
        <v>150</v>
      </c>
      <c r="G258" s="30" t="s">
        <v>118</v>
      </c>
      <c r="H258" s="6">
        <f t="shared" si="11"/>
        <v>-15000</v>
      </c>
      <c r="I258" s="25">
        <f t="shared" si="10"/>
        <v>6.741573033707865</v>
      </c>
      <c r="K258" t="s">
        <v>21</v>
      </c>
      <c r="L258">
        <v>6</v>
      </c>
      <c r="M258" s="2">
        <v>445</v>
      </c>
    </row>
    <row r="259" spans="1:13" s="59" customFormat="1" ht="12.75">
      <c r="A259" s="1"/>
      <c r="B259" s="261">
        <v>4000</v>
      </c>
      <c r="C259" s="1" t="s">
        <v>0</v>
      </c>
      <c r="D259" s="1" t="s">
        <v>12</v>
      </c>
      <c r="E259" s="1" t="s">
        <v>144</v>
      </c>
      <c r="F259" s="330" t="s">
        <v>151</v>
      </c>
      <c r="G259" s="30" t="s">
        <v>120</v>
      </c>
      <c r="H259" s="6">
        <f t="shared" si="11"/>
        <v>-19000</v>
      </c>
      <c r="I259" s="25">
        <f t="shared" si="10"/>
        <v>8.98876404494382</v>
      </c>
      <c r="J259"/>
      <c r="K259" t="s">
        <v>21</v>
      </c>
      <c r="L259">
        <v>6</v>
      </c>
      <c r="M259" s="2">
        <v>445</v>
      </c>
    </row>
    <row r="260" spans="2:13" ht="12.75">
      <c r="B260" s="261">
        <v>3000</v>
      </c>
      <c r="C260" s="1" t="s">
        <v>0</v>
      </c>
      <c r="D260" s="1" t="s">
        <v>12</v>
      </c>
      <c r="E260" s="1" t="s">
        <v>144</v>
      </c>
      <c r="F260" s="330" t="s">
        <v>152</v>
      </c>
      <c r="G260" s="30" t="s">
        <v>122</v>
      </c>
      <c r="H260" s="6">
        <f t="shared" si="11"/>
        <v>-22000</v>
      </c>
      <c r="I260" s="25">
        <f t="shared" si="10"/>
        <v>6.741573033707865</v>
      </c>
      <c r="K260" t="s">
        <v>21</v>
      </c>
      <c r="L260">
        <v>6</v>
      </c>
      <c r="M260" s="2">
        <v>445</v>
      </c>
    </row>
    <row r="261" spans="1:13" ht="12.75">
      <c r="A261" s="14"/>
      <c r="B261" s="265">
        <f>SUM(B254:B260)</f>
        <v>22000</v>
      </c>
      <c r="C261" s="14" t="s">
        <v>0</v>
      </c>
      <c r="D261" s="14"/>
      <c r="E261" s="14"/>
      <c r="F261" s="69"/>
      <c r="G261" s="21"/>
      <c r="H261" s="57">
        <v>0</v>
      </c>
      <c r="I261" s="58">
        <f t="shared" si="10"/>
        <v>49.438202247191015</v>
      </c>
      <c r="J261" s="59"/>
      <c r="K261" s="59"/>
      <c r="L261" s="59"/>
      <c r="M261" s="2">
        <v>445</v>
      </c>
    </row>
    <row r="262" spans="2:13" ht="12.75">
      <c r="B262" s="261"/>
      <c r="H262" s="6">
        <f t="shared" si="11"/>
        <v>0</v>
      </c>
      <c r="I262" s="25">
        <f t="shared" si="10"/>
        <v>0</v>
      </c>
      <c r="M262" s="2">
        <v>445</v>
      </c>
    </row>
    <row r="263" spans="2:13" ht="12.75">
      <c r="B263" s="261"/>
      <c r="H263" s="6">
        <f t="shared" si="11"/>
        <v>0</v>
      </c>
      <c r="I263" s="25">
        <f t="shared" si="10"/>
        <v>0</v>
      </c>
      <c r="M263" s="2">
        <v>445</v>
      </c>
    </row>
    <row r="264" spans="2:13" ht="12.75">
      <c r="B264" s="131">
        <v>6000</v>
      </c>
      <c r="C264" s="15" t="s">
        <v>153</v>
      </c>
      <c r="D264" s="15" t="s">
        <v>12</v>
      </c>
      <c r="E264" s="37" t="s">
        <v>53</v>
      </c>
      <c r="F264" s="61" t="s">
        <v>154</v>
      </c>
      <c r="G264" s="38" t="s">
        <v>77</v>
      </c>
      <c r="H264" s="6">
        <f t="shared" si="11"/>
        <v>-6000</v>
      </c>
      <c r="I264" s="25">
        <f t="shared" si="10"/>
        <v>13.48314606741573</v>
      </c>
      <c r="K264" t="s">
        <v>155</v>
      </c>
      <c r="L264">
        <v>6</v>
      </c>
      <c r="M264" s="2">
        <v>445</v>
      </c>
    </row>
    <row r="265" spans="2:13" ht="12.75">
      <c r="B265" s="131">
        <v>1000</v>
      </c>
      <c r="C265" s="15" t="s">
        <v>156</v>
      </c>
      <c r="D265" s="15" t="s">
        <v>12</v>
      </c>
      <c r="E265" s="37" t="s">
        <v>53</v>
      </c>
      <c r="F265" s="61" t="s">
        <v>157</v>
      </c>
      <c r="G265" s="32" t="s">
        <v>77</v>
      </c>
      <c r="H265" s="6">
        <f t="shared" si="11"/>
        <v>-7000</v>
      </c>
      <c r="I265" s="25">
        <f t="shared" si="10"/>
        <v>2.247191011235955</v>
      </c>
      <c r="K265" t="s">
        <v>155</v>
      </c>
      <c r="L265">
        <v>6</v>
      </c>
      <c r="M265" s="2">
        <v>445</v>
      </c>
    </row>
    <row r="266" spans="2:13" ht="12.75">
      <c r="B266" s="261">
        <v>3000</v>
      </c>
      <c r="C266" s="40" t="s">
        <v>158</v>
      </c>
      <c r="D266" s="15" t="s">
        <v>12</v>
      </c>
      <c r="E266" s="40" t="s">
        <v>53</v>
      </c>
      <c r="F266" s="61" t="s">
        <v>157</v>
      </c>
      <c r="G266" s="30" t="s">
        <v>79</v>
      </c>
      <c r="H266" s="6">
        <f t="shared" si="11"/>
        <v>-10000</v>
      </c>
      <c r="I266" s="25">
        <f t="shared" si="10"/>
        <v>6.741573033707865</v>
      </c>
      <c r="J266" s="39"/>
      <c r="K266" t="s">
        <v>155</v>
      </c>
      <c r="L266">
        <v>6</v>
      </c>
      <c r="M266" s="2">
        <v>445</v>
      </c>
    </row>
    <row r="267" spans="2:13" ht="12.75">
      <c r="B267" s="261">
        <v>3000</v>
      </c>
      <c r="C267" s="1" t="s">
        <v>159</v>
      </c>
      <c r="D267" s="15" t="s">
        <v>12</v>
      </c>
      <c r="E267" s="1" t="s">
        <v>53</v>
      </c>
      <c r="F267" s="61" t="s">
        <v>157</v>
      </c>
      <c r="G267" s="30" t="s">
        <v>79</v>
      </c>
      <c r="H267" s="6">
        <f t="shared" si="11"/>
        <v>-13000</v>
      </c>
      <c r="I267" s="25">
        <f t="shared" si="10"/>
        <v>6.741573033707865</v>
      </c>
      <c r="K267" t="s">
        <v>155</v>
      </c>
      <c r="L267">
        <v>6</v>
      </c>
      <c r="M267" s="2">
        <v>445</v>
      </c>
    </row>
    <row r="268" spans="2:13" ht="12.75">
      <c r="B268" s="261">
        <v>1000</v>
      </c>
      <c r="C268" s="1" t="s">
        <v>160</v>
      </c>
      <c r="D268" s="15" t="s">
        <v>12</v>
      </c>
      <c r="E268" s="1" t="s">
        <v>53</v>
      </c>
      <c r="F268" s="61" t="s">
        <v>157</v>
      </c>
      <c r="G268" s="30" t="s">
        <v>118</v>
      </c>
      <c r="H268" s="6">
        <f t="shared" si="11"/>
        <v>-14000</v>
      </c>
      <c r="I268" s="25">
        <f t="shared" si="10"/>
        <v>2.247191011235955</v>
      </c>
      <c r="K268" t="s">
        <v>155</v>
      </c>
      <c r="L268">
        <v>6</v>
      </c>
      <c r="M268" s="2">
        <v>445</v>
      </c>
    </row>
    <row r="269" spans="2:13" ht="12.75">
      <c r="B269" s="261">
        <v>1500</v>
      </c>
      <c r="C269" s="1" t="s">
        <v>161</v>
      </c>
      <c r="D269" s="15" t="s">
        <v>12</v>
      </c>
      <c r="E269" s="1" t="s">
        <v>53</v>
      </c>
      <c r="F269" s="61" t="s">
        <v>157</v>
      </c>
      <c r="G269" s="30" t="s">
        <v>120</v>
      </c>
      <c r="H269" s="6">
        <f t="shared" si="11"/>
        <v>-15500</v>
      </c>
      <c r="I269" s="25">
        <f t="shared" si="10"/>
        <v>3.3707865168539324</v>
      </c>
      <c r="K269" t="s">
        <v>155</v>
      </c>
      <c r="L269">
        <v>6</v>
      </c>
      <c r="M269" s="2">
        <v>445</v>
      </c>
    </row>
    <row r="270" spans="2:13" ht="12.75">
      <c r="B270" s="261">
        <v>1000</v>
      </c>
      <c r="C270" s="1" t="s">
        <v>162</v>
      </c>
      <c r="D270" s="15" t="s">
        <v>12</v>
      </c>
      <c r="E270" s="1" t="s">
        <v>53</v>
      </c>
      <c r="F270" s="61" t="s">
        <v>157</v>
      </c>
      <c r="G270" s="30" t="s">
        <v>120</v>
      </c>
      <c r="H270" s="6">
        <f t="shared" si="11"/>
        <v>-16500</v>
      </c>
      <c r="I270" s="25">
        <f t="shared" si="10"/>
        <v>2.247191011235955</v>
      </c>
      <c r="K270" t="s">
        <v>155</v>
      </c>
      <c r="L270">
        <v>6</v>
      </c>
      <c r="M270" s="2">
        <v>445</v>
      </c>
    </row>
    <row r="271" spans="2:13" ht="12.75">
      <c r="B271" s="261">
        <v>2000</v>
      </c>
      <c r="C271" s="1" t="s">
        <v>163</v>
      </c>
      <c r="D271" s="15" t="s">
        <v>12</v>
      </c>
      <c r="E271" s="1" t="s">
        <v>53</v>
      </c>
      <c r="F271" s="61" t="s">
        <v>164</v>
      </c>
      <c r="G271" s="30" t="s">
        <v>120</v>
      </c>
      <c r="H271" s="6">
        <f t="shared" si="11"/>
        <v>-18500</v>
      </c>
      <c r="I271" s="25">
        <f t="shared" si="10"/>
        <v>4.49438202247191</v>
      </c>
      <c r="K271" t="s">
        <v>155</v>
      </c>
      <c r="L271">
        <v>6</v>
      </c>
      <c r="M271" s="2">
        <v>445</v>
      </c>
    </row>
    <row r="272" spans="2:13" ht="12.75">
      <c r="B272" s="261">
        <v>4000</v>
      </c>
      <c r="C272" s="1" t="s">
        <v>165</v>
      </c>
      <c r="D272" s="15" t="s">
        <v>12</v>
      </c>
      <c r="E272" s="1" t="s">
        <v>53</v>
      </c>
      <c r="F272" s="61" t="s">
        <v>166</v>
      </c>
      <c r="G272" s="30" t="s">
        <v>122</v>
      </c>
      <c r="H272" s="6">
        <f t="shared" si="11"/>
        <v>-22500</v>
      </c>
      <c r="I272" s="25">
        <f t="shared" si="10"/>
        <v>8.98876404494382</v>
      </c>
      <c r="K272" t="s">
        <v>155</v>
      </c>
      <c r="L272">
        <v>6</v>
      </c>
      <c r="M272" s="2">
        <v>445</v>
      </c>
    </row>
    <row r="273" spans="1:13" s="59" customFormat="1" ht="12.75">
      <c r="A273" s="1"/>
      <c r="B273" s="261">
        <v>4000</v>
      </c>
      <c r="C273" s="1" t="s">
        <v>167</v>
      </c>
      <c r="D273" s="15" t="s">
        <v>12</v>
      </c>
      <c r="E273" s="1" t="s">
        <v>53</v>
      </c>
      <c r="F273" s="61" t="s">
        <v>157</v>
      </c>
      <c r="G273" s="30" t="s">
        <v>122</v>
      </c>
      <c r="H273" s="6">
        <f t="shared" si="11"/>
        <v>-26500</v>
      </c>
      <c r="I273" s="25">
        <f t="shared" si="10"/>
        <v>8.98876404494382</v>
      </c>
      <c r="J273"/>
      <c r="K273" t="s">
        <v>155</v>
      </c>
      <c r="L273">
        <v>6</v>
      </c>
      <c r="M273" s="2">
        <v>445</v>
      </c>
    </row>
    <row r="274" spans="2:13" ht="12.75">
      <c r="B274" s="261">
        <v>2000</v>
      </c>
      <c r="C274" s="1" t="s">
        <v>168</v>
      </c>
      <c r="D274" s="15" t="s">
        <v>12</v>
      </c>
      <c r="E274" s="1" t="s">
        <v>53</v>
      </c>
      <c r="F274" s="61" t="s">
        <v>169</v>
      </c>
      <c r="G274" s="30" t="s">
        <v>122</v>
      </c>
      <c r="H274" s="6">
        <f t="shared" si="11"/>
        <v>-28500</v>
      </c>
      <c r="I274" s="25">
        <f t="shared" si="10"/>
        <v>4.49438202247191</v>
      </c>
      <c r="K274" t="s">
        <v>155</v>
      </c>
      <c r="L274">
        <v>6</v>
      </c>
      <c r="M274" s="2">
        <v>445</v>
      </c>
    </row>
    <row r="275" spans="1:13" ht="12.75">
      <c r="A275" s="14"/>
      <c r="B275" s="265">
        <f>SUM(B264:B274)</f>
        <v>28500</v>
      </c>
      <c r="C275" s="14" t="s">
        <v>34</v>
      </c>
      <c r="D275" s="14"/>
      <c r="E275" s="14"/>
      <c r="F275" s="69"/>
      <c r="G275" s="21"/>
      <c r="H275" s="57">
        <v>0</v>
      </c>
      <c r="I275" s="58">
        <f t="shared" si="10"/>
        <v>64.04494382022472</v>
      </c>
      <c r="J275" s="59"/>
      <c r="K275" s="59"/>
      <c r="L275" s="59"/>
      <c r="M275" s="2">
        <v>445</v>
      </c>
    </row>
    <row r="276" spans="2:13" ht="12.75">
      <c r="B276" s="261"/>
      <c r="H276" s="6">
        <f aca="true" t="shared" si="12" ref="H276:H324">H275-B276</f>
        <v>0</v>
      </c>
      <c r="I276" s="25">
        <f t="shared" si="10"/>
        <v>0</v>
      </c>
      <c r="M276" s="2">
        <v>445</v>
      </c>
    </row>
    <row r="277" spans="2:13" ht="12.75">
      <c r="B277" s="261"/>
      <c r="H277" s="6">
        <f t="shared" si="12"/>
        <v>0</v>
      </c>
      <c r="I277" s="25">
        <f t="shared" si="10"/>
        <v>0</v>
      </c>
      <c r="M277" s="2">
        <v>445</v>
      </c>
    </row>
    <row r="278" spans="2:13" ht="12.75">
      <c r="B278" s="261">
        <v>1500</v>
      </c>
      <c r="C278" s="15" t="s">
        <v>55</v>
      </c>
      <c r="D278" s="15" t="s">
        <v>12</v>
      </c>
      <c r="E278" s="1" t="s">
        <v>56</v>
      </c>
      <c r="F278" s="61" t="s">
        <v>157</v>
      </c>
      <c r="G278" s="30" t="s">
        <v>77</v>
      </c>
      <c r="H278" s="6">
        <f t="shared" si="12"/>
        <v>-1500</v>
      </c>
      <c r="I278" s="25">
        <v>3</v>
      </c>
      <c r="K278" t="s">
        <v>155</v>
      </c>
      <c r="L278">
        <v>6</v>
      </c>
      <c r="M278" s="2">
        <v>445</v>
      </c>
    </row>
    <row r="279" spans="2:13" ht="12.75">
      <c r="B279" s="261">
        <v>1500</v>
      </c>
      <c r="C279" s="1" t="s">
        <v>55</v>
      </c>
      <c r="D279" s="15" t="s">
        <v>12</v>
      </c>
      <c r="E279" s="1" t="s">
        <v>56</v>
      </c>
      <c r="F279" s="61" t="s">
        <v>157</v>
      </c>
      <c r="G279" s="30" t="s">
        <v>79</v>
      </c>
      <c r="H279" s="6">
        <f t="shared" si="12"/>
        <v>-3000</v>
      </c>
      <c r="I279" s="25">
        <v>3</v>
      </c>
      <c r="K279" t="s">
        <v>155</v>
      </c>
      <c r="L279">
        <v>6</v>
      </c>
      <c r="M279" s="2">
        <v>445</v>
      </c>
    </row>
    <row r="280" spans="2:13" ht="12.75">
      <c r="B280" s="261">
        <v>1000</v>
      </c>
      <c r="C280" s="1" t="s">
        <v>55</v>
      </c>
      <c r="D280" s="15" t="s">
        <v>12</v>
      </c>
      <c r="E280" s="1" t="s">
        <v>56</v>
      </c>
      <c r="F280" s="61" t="s">
        <v>157</v>
      </c>
      <c r="G280" s="30" t="s">
        <v>118</v>
      </c>
      <c r="H280" s="6">
        <f t="shared" si="12"/>
        <v>-4000</v>
      </c>
      <c r="I280" s="25">
        <v>2</v>
      </c>
      <c r="K280" t="s">
        <v>155</v>
      </c>
      <c r="L280">
        <v>6</v>
      </c>
      <c r="M280" s="2">
        <v>445</v>
      </c>
    </row>
    <row r="281" spans="1:13" s="59" customFormat="1" ht="12.75">
      <c r="A281" s="1"/>
      <c r="B281" s="261">
        <v>1500</v>
      </c>
      <c r="C281" s="1" t="s">
        <v>55</v>
      </c>
      <c r="D281" s="15" t="s">
        <v>12</v>
      </c>
      <c r="E281" s="1" t="s">
        <v>56</v>
      </c>
      <c r="F281" s="61" t="s">
        <v>157</v>
      </c>
      <c r="G281" s="30" t="s">
        <v>120</v>
      </c>
      <c r="H281" s="6">
        <f t="shared" si="12"/>
        <v>-5500</v>
      </c>
      <c r="I281" s="25">
        <v>3</v>
      </c>
      <c r="J281"/>
      <c r="K281" t="s">
        <v>155</v>
      </c>
      <c r="L281">
        <v>6</v>
      </c>
      <c r="M281" s="2">
        <v>445</v>
      </c>
    </row>
    <row r="282" spans="2:13" ht="12.75">
      <c r="B282" s="261">
        <v>1500</v>
      </c>
      <c r="C282" s="1" t="s">
        <v>55</v>
      </c>
      <c r="D282" s="15" t="s">
        <v>12</v>
      </c>
      <c r="E282" s="1" t="s">
        <v>56</v>
      </c>
      <c r="F282" s="61" t="s">
        <v>157</v>
      </c>
      <c r="G282" s="30" t="s">
        <v>122</v>
      </c>
      <c r="H282" s="6">
        <f t="shared" si="12"/>
        <v>-7000</v>
      </c>
      <c r="I282" s="25">
        <v>3</v>
      </c>
      <c r="K282" t="s">
        <v>155</v>
      </c>
      <c r="L282">
        <v>6</v>
      </c>
      <c r="M282" s="2">
        <v>445</v>
      </c>
    </row>
    <row r="283" spans="1:13" ht="12.75">
      <c r="A283" s="14"/>
      <c r="B283" s="265">
        <f>SUM(B278:B282)</f>
        <v>7000</v>
      </c>
      <c r="C283" s="14"/>
      <c r="D283" s="14"/>
      <c r="E283" s="14" t="s">
        <v>56</v>
      </c>
      <c r="F283" s="69"/>
      <c r="G283" s="21"/>
      <c r="H283" s="57">
        <v>0</v>
      </c>
      <c r="I283" s="58">
        <f>+B283/M283</f>
        <v>15.730337078651685</v>
      </c>
      <c r="J283" s="59"/>
      <c r="K283" s="59"/>
      <c r="L283" s="59"/>
      <c r="M283" s="2">
        <v>445</v>
      </c>
    </row>
    <row r="284" spans="2:13" ht="12.75">
      <c r="B284" s="261"/>
      <c r="H284" s="6">
        <f t="shared" si="12"/>
        <v>0</v>
      </c>
      <c r="I284" s="25">
        <f>+B284/M284</f>
        <v>0</v>
      </c>
      <c r="M284" s="2">
        <v>445</v>
      </c>
    </row>
    <row r="285" spans="2:13" ht="12.75">
      <c r="B285" s="261"/>
      <c r="H285" s="6">
        <f t="shared" si="12"/>
        <v>0</v>
      </c>
      <c r="I285" s="25">
        <f>+B285/M285</f>
        <v>0</v>
      </c>
      <c r="M285" s="2">
        <v>445</v>
      </c>
    </row>
    <row r="286" spans="1:13" ht="12.75">
      <c r="A286" s="15"/>
      <c r="B286" s="131">
        <v>5000</v>
      </c>
      <c r="C286" s="15" t="s">
        <v>38</v>
      </c>
      <c r="D286" s="15" t="s">
        <v>12</v>
      </c>
      <c r="E286" s="37" t="s">
        <v>53</v>
      </c>
      <c r="F286" s="61" t="s">
        <v>170</v>
      </c>
      <c r="G286" s="32" t="s">
        <v>77</v>
      </c>
      <c r="H286" s="6">
        <f t="shared" si="12"/>
        <v>-5000</v>
      </c>
      <c r="I286" s="42">
        <v>10</v>
      </c>
      <c r="J286" s="18"/>
      <c r="K286" t="s">
        <v>155</v>
      </c>
      <c r="L286">
        <v>6</v>
      </c>
      <c r="M286" s="2">
        <v>445</v>
      </c>
    </row>
    <row r="287" spans="2:13" ht="12.75">
      <c r="B287" s="261">
        <v>5000</v>
      </c>
      <c r="C287" s="1" t="s">
        <v>38</v>
      </c>
      <c r="D287" s="15" t="s">
        <v>12</v>
      </c>
      <c r="E287" s="1" t="s">
        <v>53</v>
      </c>
      <c r="F287" s="61" t="s">
        <v>170</v>
      </c>
      <c r="G287" s="30" t="s">
        <v>79</v>
      </c>
      <c r="H287" s="6">
        <f t="shared" si="12"/>
        <v>-10000</v>
      </c>
      <c r="I287" s="25">
        <v>10</v>
      </c>
      <c r="K287" t="s">
        <v>155</v>
      </c>
      <c r="L287">
        <v>6</v>
      </c>
      <c r="M287" s="2">
        <v>445</v>
      </c>
    </row>
    <row r="288" spans="2:13" ht="12.75">
      <c r="B288" s="261">
        <v>5000</v>
      </c>
      <c r="C288" s="1" t="s">
        <v>38</v>
      </c>
      <c r="D288" s="15" t="s">
        <v>12</v>
      </c>
      <c r="E288" s="1" t="s">
        <v>53</v>
      </c>
      <c r="F288" s="61" t="s">
        <v>170</v>
      </c>
      <c r="G288" s="30" t="s">
        <v>118</v>
      </c>
      <c r="H288" s="6">
        <f t="shared" si="12"/>
        <v>-15000</v>
      </c>
      <c r="I288" s="25">
        <v>10</v>
      </c>
      <c r="K288" t="s">
        <v>155</v>
      </c>
      <c r="L288">
        <v>6</v>
      </c>
      <c r="M288" s="2">
        <v>445</v>
      </c>
    </row>
    <row r="289" spans="1:13" s="59" customFormat="1" ht="12.75">
      <c r="A289" s="1"/>
      <c r="B289" s="261">
        <v>5000</v>
      </c>
      <c r="C289" s="1" t="s">
        <v>38</v>
      </c>
      <c r="D289" s="15" t="s">
        <v>12</v>
      </c>
      <c r="E289" s="1" t="s">
        <v>53</v>
      </c>
      <c r="F289" s="61" t="s">
        <v>166</v>
      </c>
      <c r="G289" s="30" t="s">
        <v>120</v>
      </c>
      <c r="H289" s="6">
        <f t="shared" si="12"/>
        <v>-20000</v>
      </c>
      <c r="I289" s="25">
        <v>10</v>
      </c>
      <c r="J289"/>
      <c r="K289" t="s">
        <v>155</v>
      </c>
      <c r="L289">
        <v>6</v>
      </c>
      <c r="M289" s="2">
        <v>445</v>
      </c>
    </row>
    <row r="290" spans="2:13" ht="12.75">
      <c r="B290" s="261">
        <v>5000</v>
      </c>
      <c r="C290" s="1" t="s">
        <v>38</v>
      </c>
      <c r="D290" s="15" t="s">
        <v>12</v>
      </c>
      <c r="E290" s="1" t="s">
        <v>53</v>
      </c>
      <c r="F290" s="61" t="s">
        <v>171</v>
      </c>
      <c r="G290" s="30" t="s">
        <v>122</v>
      </c>
      <c r="H290" s="6">
        <f t="shared" si="12"/>
        <v>-25000</v>
      </c>
      <c r="I290" s="25">
        <v>10</v>
      </c>
      <c r="K290" t="s">
        <v>155</v>
      </c>
      <c r="L290">
        <v>6</v>
      </c>
      <c r="M290" s="2">
        <v>445</v>
      </c>
    </row>
    <row r="291" spans="1:13" ht="12.75">
      <c r="A291" s="14"/>
      <c r="B291" s="265">
        <f>SUM(B286:B290)</f>
        <v>25000</v>
      </c>
      <c r="C291" s="14" t="s">
        <v>38</v>
      </c>
      <c r="D291" s="14"/>
      <c r="E291" s="14"/>
      <c r="F291" s="69"/>
      <c r="G291" s="21"/>
      <c r="H291" s="57">
        <v>0</v>
      </c>
      <c r="I291" s="58">
        <f>+B291/M291</f>
        <v>56.17977528089887</v>
      </c>
      <c r="J291" s="59"/>
      <c r="K291" s="59"/>
      <c r="L291" s="59"/>
      <c r="M291" s="2">
        <v>445</v>
      </c>
    </row>
    <row r="292" spans="2:13" ht="12.75">
      <c r="B292" s="261"/>
      <c r="H292" s="6">
        <f t="shared" si="12"/>
        <v>0</v>
      </c>
      <c r="I292" s="25">
        <f>+B292/M292</f>
        <v>0</v>
      </c>
      <c r="M292" s="2">
        <v>445</v>
      </c>
    </row>
    <row r="293" spans="2:13" ht="12.75">
      <c r="B293" s="261"/>
      <c r="H293" s="6">
        <f t="shared" si="12"/>
        <v>0</v>
      </c>
      <c r="I293" s="25">
        <f>+B293/M293</f>
        <v>0</v>
      </c>
      <c r="M293" s="2">
        <v>445</v>
      </c>
    </row>
    <row r="294" spans="2:13" ht="12.75">
      <c r="B294" s="261">
        <v>2000</v>
      </c>
      <c r="C294" s="1" t="s">
        <v>40</v>
      </c>
      <c r="D294" s="15" t="s">
        <v>12</v>
      </c>
      <c r="E294" s="1" t="s">
        <v>53</v>
      </c>
      <c r="F294" s="61" t="s">
        <v>157</v>
      </c>
      <c r="G294" s="30" t="s">
        <v>77</v>
      </c>
      <c r="H294" s="6">
        <f t="shared" si="12"/>
        <v>-2000</v>
      </c>
      <c r="I294" s="25">
        <v>4</v>
      </c>
      <c r="K294" t="s">
        <v>155</v>
      </c>
      <c r="L294">
        <v>6</v>
      </c>
      <c r="M294" s="2">
        <v>445</v>
      </c>
    </row>
    <row r="295" spans="2:13" ht="12.75">
      <c r="B295" s="261">
        <v>2000</v>
      </c>
      <c r="C295" s="1" t="s">
        <v>40</v>
      </c>
      <c r="D295" s="15" t="s">
        <v>12</v>
      </c>
      <c r="E295" s="1" t="s">
        <v>53</v>
      </c>
      <c r="F295" s="61" t="s">
        <v>157</v>
      </c>
      <c r="G295" s="30" t="s">
        <v>79</v>
      </c>
      <c r="H295" s="6">
        <f t="shared" si="12"/>
        <v>-4000</v>
      </c>
      <c r="I295" s="25">
        <v>4</v>
      </c>
      <c r="K295" t="s">
        <v>155</v>
      </c>
      <c r="L295">
        <v>6</v>
      </c>
      <c r="M295" s="2">
        <v>445</v>
      </c>
    </row>
    <row r="296" spans="2:13" ht="12.75">
      <c r="B296" s="261">
        <v>2000</v>
      </c>
      <c r="C296" s="1" t="s">
        <v>40</v>
      </c>
      <c r="D296" s="15" t="s">
        <v>12</v>
      </c>
      <c r="E296" s="1" t="s">
        <v>53</v>
      </c>
      <c r="F296" s="61" t="s">
        <v>157</v>
      </c>
      <c r="G296" s="30" t="s">
        <v>118</v>
      </c>
      <c r="H296" s="6">
        <f t="shared" si="12"/>
        <v>-6000</v>
      </c>
      <c r="I296" s="25">
        <v>4</v>
      </c>
      <c r="K296" t="s">
        <v>155</v>
      </c>
      <c r="L296">
        <v>6</v>
      </c>
      <c r="M296" s="2">
        <v>445</v>
      </c>
    </row>
    <row r="297" spans="1:13" s="59" customFormat="1" ht="12.75">
      <c r="A297" s="1"/>
      <c r="B297" s="261">
        <v>2000</v>
      </c>
      <c r="C297" s="1" t="s">
        <v>40</v>
      </c>
      <c r="D297" s="15" t="s">
        <v>12</v>
      </c>
      <c r="E297" s="1" t="s">
        <v>53</v>
      </c>
      <c r="F297" s="61" t="s">
        <v>157</v>
      </c>
      <c r="G297" s="30" t="s">
        <v>120</v>
      </c>
      <c r="H297" s="6">
        <f t="shared" si="12"/>
        <v>-8000</v>
      </c>
      <c r="I297" s="25">
        <v>4</v>
      </c>
      <c r="J297"/>
      <c r="K297" t="s">
        <v>155</v>
      </c>
      <c r="L297">
        <v>6</v>
      </c>
      <c r="M297" s="2">
        <v>445</v>
      </c>
    </row>
    <row r="298" spans="2:13" ht="12.75">
      <c r="B298" s="261">
        <v>2000</v>
      </c>
      <c r="C298" s="1" t="s">
        <v>40</v>
      </c>
      <c r="D298" s="15" t="s">
        <v>12</v>
      </c>
      <c r="E298" s="1" t="s">
        <v>53</v>
      </c>
      <c r="F298" s="61" t="s">
        <v>157</v>
      </c>
      <c r="G298" s="30" t="s">
        <v>122</v>
      </c>
      <c r="H298" s="6">
        <f t="shared" si="12"/>
        <v>-10000</v>
      </c>
      <c r="I298" s="25">
        <v>4</v>
      </c>
      <c r="K298" t="s">
        <v>155</v>
      </c>
      <c r="L298">
        <v>6</v>
      </c>
      <c r="M298" s="2">
        <v>445</v>
      </c>
    </row>
    <row r="299" spans="1:13" ht="12.75">
      <c r="A299" s="14"/>
      <c r="B299" s="265">
        <f>SUM(B294:B298)</f>
        <v>10000</v>
      </c>
      <c r="C299" s="14" t="s">
        <v>40</v>
      </c>
      <c r="D299" s="14"/>
      <c r="E299" s="14"/>
      <c r="F299" s="69"/>
      <c r="G299" s="21"/>
      <c r="H299" s="57">
        <v>0</v>
      </c>
      <c r="I299" s="58">
        <f aca="true" t="shared" si="13" ref="I299:I362">+B299/M299</f>
        <v>22.471910112359552</v>
      </c>
      <c r="J299" s="59"/>
      <c r="K299" s="59"/>
      <c r="L299" s="59"/>
      <c r="M299" s="2">
        <v>445</v>
      </c>
    </row>
    <row r="300" spans="2:13" ht="12.75">
      <c r="B300" s="261"/>
      <c r="H300" s="6">
        <f t="shared" si="12"/>
        <v>0</v>
      </c>
      <c r="I300" s="25">
        <f t="shared" si="13"/>
        <v>0</v>
      </c>
      <c r="M300" s="2">
        <v>445</v>
      </c>
    </row>
    <row r="301" spans="2:13" ht="12.75">
      <c r="B301" s="261"/>
      <c r="H301" s="6">
        <f t="shared" si="12"/>
        <v>0</v>
      </c>
      <c r="I301" s="25">
        <f t="shared" si="13"/>
        <v>0</v>
      </c>
      <c r="M301" s="2">
        <v>445</v>
      </c>
    </row>
    <row r="302" spans="2:13" ht="12.75">
      <c r="B302" s="261">
        <v>1000</v>
      </c>
      <c r="C302" s="1" t="s">
        <v>60</v>
      </c>
      <c r="D302" s="15" t="s">
        <v>12</v>
      </c>
      <c r="E302" s="1" t="s">
        <v>61</v>
      </c>
      <c r="F302" s="61" t="s">
        <v>157</v>
      </c>
      <c r="G302" s="30" t="s">
        <v>77</v>
      </c>
      <c r="H302" s="6">
        <f t="shared" si="12"/>
        <v>-1000</v>
      </c>
      <c r="I302" s="25">
        <v>2</v>
      </c>
      <c r="K302" t="s">
        <v>155</v>
      </c>
      <c r="L302">
        <v>6</v>
      </c>
      <c r="M302" s="2">
        <v>445</v>
      </c>
    </row>
    <row r="303" spans="2:13" ht="12.75">
      <c r="B303" s="261">
        <v>1000</v>
      </c>
      <c r="C303" s="1" t="s">
        <v>60</v>
      </c>
      <c r="D303" s="15" t="s">
        <v>12</v>
      </c>
      <c r="E303" s="1" t="s">
        <v>61</v>
      </c>
      <c r="F303" s="61" t="s">
        <v>157</v>
      </c>
      <c r="G303" s="30" t="s">
        <v>79</v>
      </c>
      <c r="H303" s="6">
        <f t="shared" si="12"/>
        <v>-2000</v>
      </c>
      <c r="I303" s="25">
        <v>2</v>
      </c>
      <c r="K303" t="s">
        <v>155</v>
      </c>
      <c r="L303">
        <v>6</v>
      </c>
      <c r="M303" s="2">
        <v>445</v>
      </c>
    </row>
    <row r="304" spans="2:13" ht="12.75">
      <c r="B304" s="261">
        <v>1000</v>
      </c>
      <c r="C304" s="1" t="s">
        <v>60</v>
      </c>
      <c r="D304" s="15" t="s">
        <v>12</v>
      </c>
      <c r="E304" s="1" t="s">
        <v>61</v>
      </c>
      <c r="F304" s="61" t="s">
        <v>157</v>
      </c>
      <c r="G304" s="30" t="s">
        <v>118</v>
      </c>
      <c r="H304" s="6">
        <f t="shared" si="12"/>
        <v>-3000</v>
      </c>
      <c r="I304" s="25">
        <v>2</v>
      </c>
      <c r="K304" t="s">
        <v>155</v>
      </c>
      <c r="L304">
        <v>6</v>
      </c>
      <c r="M304" s="2">
        <v>445</v>
      </c>
    </row>
    <row r="305" spans="1:13" s="59" customFormat="1" ht="12.75">
      <c r="A305" s="1"/>
      <c r="B305" s="261">
        <v>1500</v>
      </c>
      <c r="C305" s="1" t="s">
        <v>60</v>
      </c>
      <c r="D305" s="15" t="s">
        <v>12</v>
      </c>
      <c r="E305" s="1" t="s">
        <v>61</v>
      </c>
      <c r="F305" s="61" t="s">
        <v>157</v>
      </c>
      <c r="G305" s="30" t="s">
        <v>120</v>
      </c>
      <c r="H305" s="6">
        <f t="shared" si="12"/>
        <v>-4500</v>
      </c>
      <c r="I305" s="25">
        <v>3</v>
      </c>
      <c r="J305"/>
      <c r="K305" t="s">
        <v>155</v>
      </c>
      <c r="L305">
        <v>6</v>
      </c>
      <c r="M305" s="2">
        <v>445</v>
      </c>
    </row>
    <row r="306" spans="2:13" ht="12.75">
      <c r="B306" s="261">
        <v>1000</v>
      </c>
      <c r="C306" s="1" t="s">
        <v>60</v>
      </c>
      <c r="D306" s="15" t="s">
        <v>12</v>
      </c>
      <c r="E306" s="1" t="s">
        <v>61</v>
      </c>
      <c r="F306" s="61" t="s">
        <v>157</v>
      </c>
      <c r="G306" s="30" t="s">
        <v>122</v>
      </c>
      <c r="H306" s="6">
        <f t="shared" si="12"/>
        <v>-5500</v>
      </c>
      <c r="I306" s="25">
        <v>2</v>
      </c>
      <c r="K306" t="s">
        <v>155</v>
      </c>
      <c r="L306">
        <v>6</v>
      </c>
      <c r="M306" s="2">
        <v>445</v>
      </c>
    </row>
    <row r="307" spans="1:13" ht="12.75">
      <c r="A307" s="14"/>
      <c r="B307" s="265">
        <f>SUM(B302:B306)</f>
        <v>5500</v>
      </c>
      <c r="C307" s="14"/>
      <c r="D307" s="14"/>
      <c r="E307" s="14" t="s">
        <v>61</v>
      </c>
      <c r="F307" s="69"/>
      <c r="G307" s="21"/>
      <c r="H307" s="57">
        <v>0</v>
      </c>
      <c r="I307" s="58">
        <f t="shared" si="13"/>
        <v>12.359550561797754</v>
      </c>
      <c r="J307" s="59"/>
      <c r="K307" s="59"/>
      <c r="L307" s="59"/>
      <c r="M307" s="2">
        <v>445</v>
      </c>
    </row>
    <row r="308" spans="2:13" ht="12.75">
      <c r="B308" s="261"/>
      <c r="H308" s="6">
        <f t="shared" si="12"/>
        <v>0</v>
      </c>
      <c r="I308" s="25">
        <f t="shared" si="13"/>
        <v>0</v>
      </c>
      <c r="M308" s="2">
        <v>445</v>
      </c>
    </row>
    <row r="309" spans="2:13" ht="12.75">
      <c r="B309" s="261"/>
      <c r="H309" s="6">
        <f t="shared" si="12"/>
        <v>0</v>
      </c>
      <c r="I309" s="25">
        <f t="shared" si="13"/>
        <v>0</v>
      </c>
      <c r="M309" s="2">
        <v>445</v>
      </c>
    </row>
    <row r="310" spans="1:13" s="59" customFormat="1" ht="12.75">
      <c r="A310" s="1"/>
      <c r="B310" s="261"/>
      <c r="C310" s="1"/>
      <c r="D310" s="1"/>
      <c r="E310" s="1"/>
      <c r="F310" s="61"/>
      <c r="G310" s="30"/>
      <c r="H310" s="6">
        <f t="shared" si="12"/>
        <v>0</v>
      </c>
      <c r="I310" s="25">
        <f t="shared" si="13"/>
        <v>0</v>
      </c>
      <c r="J310"/>
      <c r="K310"/>
      <c r="L310"/>
      <c r="M310" s="2">
        <v>445</v>
      </c>
    </row>
    <row r="311" spans="2:13" ht="12.75">
      <c r="B311" s="261"/>
      <c r="H311" s="6">
        <f t="shared" si="12"/>
        <v>0</v>
      </c>
      <c r="I311" s="25">
        <f t="shared" si="13"/>
        <v>0</v>
      </c>
      <c r="M311" s="2">
        <v>445</v>
      </c>
    </row>
    <row r="312" spans="1:13" ht="12.75">
      <c r="A312" s="14"/>
      <c r="B312" s="265">
        <f>+B325+B330+B335+B340+B345+B317</f>
        <v>33300</v>
      </c>
      <c r="C312" s="54" t="s">
        <v>172</v>
      </c>
      <c r="D312" s="55" t="s">
        <v>173</v>
      </c>
      <c r="E312" s="54" t="s">
        <v>64</v>
      </c>
      <c r="F312" s="56" t="s">
        <v>174</v>
      </c>
      <c r="G312" s="299" t="s">
        <v>175</v>
      </c>
      <c r="H312" s="57"/>
      <c r="I312" s="58">
        <f t="shared" si="13"/>
        <v>74.8314606741573</v>
      </c>
      <c r="J312" s="58"/>
      <c r="K312" s="58"/>
      <c r="L312" s="59"/>
      <c r="M312" s="2">
        <v>445</v>
      </c>
    </row>
    <row r="313" spans="2:13" ht="12.75">
      <c r="B313" s="261"/>
      <c r="H313" s="6">
        <f t="shared" si="12"/>
        <v>0</v>
      </c>
      <c r="I313" s="25">
        <f t="shared" si="13"/>
        <v>0</v>
      </c>
      <c r="M313" s="2">
        <v>445</v>
      </c>
    </row>
    <row r="314" spans="2:13" ht="12.75">
      <c r="B314" s="261">
        <v>2500</v>
      </c>
      <c r="C314" s="1" t="s">
        <v>0</v>
      </c>
      <c r="D314" s="1" t="s">
        <v>12</v>
      </c>
      <c r="E314" s="1" t="s">
        <v>50</v>
      </c>
      <c r="F314" s="330" t="s">
        <v>176</v>
      </c>
      <c r="G314" s="30" t="s">
        <v>77</v>
      </c>
      <c r="H314" s="6">
        <f t="shared" si="12"/>
        <v>-2500</v>
      </c>
      <c r="I314" s="25">
        <v>5</v>
      </c>
      <c r="K314" t="s">
        <v>21</v>
      </c>
      <c r="L314">
        <v>7</v>
      </c>
      <c r="M314" s="2">
        <v>445</v>
      </c>
    </row>
    <row r="315" spans="1:13" s="59" customFormat="1" ht="12.75">
      <c r="A315" s="1"/>
      <c r="B315" s="261">
        <v>2500</v>
      </c>
      <c r="C315" s="1" t="s">
        <v>0</v>
      </c>
      <c r="D315" s="1" t="s">
        <v>12</v>
      </c>
      <c r="E315" s="1" t="s">
        <v>50</v>
      </c>
      <c r="F315" s="330" t="s">
        <v>177</v>
      </c>
      <c r="G315" s="30" t="s">
        <v>79</v>
      </c>
      <c r="H315" s="6">
        <f t="shared" si="12"/>
        <v>-5000</v>
      </c>
      <c r="I315" s="25">
        <v>5</v>
      </c>
      <c r="J315"/>
      <c r="K315" t="s">
        <v>21</v>
      </c>
      <c r="L315">
        <v>7</v>
      </c>
      <c r="M315" s="2">
        <v>445</v>
      </c>
    </row>
    <row r="316" spans="2:13" ht="12.75">
      <c r="B316" s="261">
        <v>2500</v>
      </c>
      <c r="C316" s="1" t="s">
        <v>0</v>
      </c>
      <c r="D316" s="1" t="s">
        <v>12</v>
      </c>
      <c r="E316" s="1" t="s">
        <v>50</v>
      </c>
      <c r="F316" s="330" t="s">
        <v>178</v>
      </c>
      <c r="G316" s="30" t="s">
        <v>118</v>
      </c>
      <c r="H316" s="6">
        <f t="shared" si="12"/>
        <v>-7500</v>
      </c>
      <c r="I316" s="25">
        <v>5</v>
      </c>
      <c r="K316" t="s">
        <v>21</v>
      </c>
      <c r="L316">
        <v>7</v>
      </c>
      <c r="M316" s="2">
        <v>445</v>
      </c>
    </row>
    <row r="317" spans="1:13" ht="12.75">
      <c r="A317" s="14"/>
      <c r="B317" s="265">
        <f>SUM(B314:B316)</f>
        <v>7500</v>
      </c>
      <c r="C317" s="14" t="s">
        <v>0</v>
      </c>
      <c r="D317" s="14"/>
      <c r="E317" s="14"/>
      <c r="F317" s="69"/>
      <c r="G317" s="21"/>
      <c r="H317" s="57">
        <v>0</v>
      </c>
      <c r="I317" s="58">
        <f t="shared" si="13"/>
        <v>16.853932584269664</v>
      </c>
      <c r="J317" s="59"/>
      <c r="K317" s="59"/>
      <c r="L317" s="59"/>
      <c r="M317" s="2">
        <v>445</v>
      </c>
    </row>
    <row r="318" spans="2:13" ht="12.75">
      <c r="B318" s="261"/>
      <c r="H318" s="6">
        <f t="shared" si="12"/>
        <v>0</v>
      </c>
      <c r="I318" s="25">
        <f t="shared" si="13"/>
        <v>0</v>
      </c>
      <c r="M318" s="2">
        <v>445</v>
      </c>
    </row>
    <row r="319" spans="2:13" ht="12.75">
      <c r="B319" s="261"/>
      <c r="H319" s="6">
        <f t="shared" si="12"/>
        <v>0</v>
      </c>
      <c r="I319" s="25">
        <f t="shared" si="13"/>
        <v>0</v>
      </c>
      <c r="M319" s="2">
        <v>445</v>
      </c>
    </row>
    <row r="320" spans="2:13" ht="12.75">
      <c r="B320" s="261">
        <v>3000</v>
      </c>
      <c r="C320" s="1" t="s">
        <v>179</v>
      </c>
      <c r="D320" s="15" t="s">
        <v>12</v>
      </c>
      <c r="E320" s="1" t="s">
        <v>53</v>
      </c>
      <c r="F320" s="61" t="s">
        <v>180</v>
      </c>
      <c r="G320" s="30" t="s">
        <v>77</v>
      </c>
      <c r="H320" s="6">
        <f t="shared" si="12"/>
        <v>-3000</v>
      </c>
      <c r="I320" s="25">
        <f t="shared" si="13"/>
        <v>6.741573033707865</v>
      </c>
      <c r="J320" s="18"/>
      <c r="K320" t="s">
        <v>50</v>
      </c>
      <c r="L320">
        <v>7</v>
      </c>
      <c r="M320" s="2">
        <v>445</v>
      </c>
    </row>
    <row r="321" spans="2:13" ht="12.75">
      <c r="B321" s="261">
        <v>1000</v>
      </c>
      <c r="C321" s="1" t="s">
        <v>181</v>
      </c>
      <c r="D321" s="15" t="s">
        <v>12</v>
      </c>
      <c r="E321" s="1" t="s">
        <v>53</v>
      </c>
      <c r="F321" s="61" t="s">
        <v>180</v>
      </c>
      <c r="G321" s="30" t="s">
        <v>77</v>
      </c>
      <c r="H321" s="6">
        <f t="shared" si="12"/>
        <v>-4000</v>
      </c>
      <c r="I321" s="25">
        <f t="shared" si="13"/>
        <v>2.247191011235955</v>
      </c>
      <c r="K321" t="s">
        <v>50</v>
      </c>
      <c r="L321">
        <v>7</v>
      </c>
      <c r="M321" s="2">
        <v>445</v>
      </c>
    </row>
    <row r="322" spans="2:13" ht="12.75">
      <c r="B322" s="261">
        <v>1000</v>
      </c>
      <c r="C322" s="1" t="s">
        <v>182</v>
      </c>
      <c r="D322" s="15" t="s">
        <v>12</v>
      </c>
      <c r="E322" s="1" t="s">
        <v>53</v>
      </c>
      <c r="F322" s="61" t="s">
        <v>180</v>
      </c>
      <c r="G322" s="30" t="s">
        <v>77</v>
      </c>
      <c r="H322" s="6">
        <f t="shared" si="12"/>
        <v>-5000</v>
      </c>
      <c r="I322" s="25">
        <f t="shared" si="13"/>
        <v>2.247191011235955</v>
      </c>
      <c r="K322" t="s">
        <v>50</v>
      </c>
      <c r="L322">
        <v>7</v>
      </c>
      <c r="M322" s="2">
        <v>445</v>
      </c>
    </row>
    <row r="323" spans="1:13" s="59" customFormat="1" ht="12.75">
      <c r="A323" s="1"/>
      <c r="B323" s="261">
        <v>1000</v>
      </c>
      <c r="C323" s="1" t="s">
        <v>183</v>
      </c>
      <c r="D323" s="15" t="s">
        <v>12</v>
      </c>
      <c r="E323" s="1" t="s">
        <v>53</v>
      </c>
      <c r="F323" s="61" t="s">
        <v>180</v>
      </c>
      <c r="G323" s="30" t="s">
        <v>118</v>
      </c>
      <c r="H323" s="6">
        <f t="shared" si="12"/>
        <v>-6000</v>
      </c>
      <c r="I323" s="25">
        <f t="shared" si="13"/>
        <v>2.247191011235955</v>
      </c>
      <c r="J323"/>
      <c r="K323" t="s">
        <v>50</v>
      </c>
      <c r="L323">
        <v>7</v>
      </c>
      <c r="M323" s="2">
        <v>445</v>
      </c>
    </row>
    <row r="324" spans="2:13" ht="12.75">
      <c r="B324" s="261">
        <v>1000</v>
      </c>
      <c r="C324" s="1" t="s">
        <v>184</v>
      </c>
      <c r="D324" s="15" t="s">
        <v>12</v>
      </c>
      <c r="E324" s="1" t="s">
        <v>53</v>
      </c>
      <c r="F324" s="61" t="s">
        <v>180</v>
      </c>
      <c r="G324" s="30" t="s">
        <v>118</v>
      </c>
      <c r="H324" s="6">
        <f t="shared" si="12"/>
        <v>-7000</v>
      </c>
      <c r="I324" s="25">
        <f t="shared" si="13"/>
        <v>2.247191011235955</v>
      </c>
      <c r="K324" t="s">
        <v>50</v>
      </c>
      <c r="L324">
        <v>7</v>
      </c>
      <c r="M324" s="2">
        <v>445</v>
      </c>
    </row>
    <row r="325" spans="1:13" ht="12.75">
      <c r="A325" s="14"/>
      <c r="B325" s="265">
        <f>SUM(B320:B324)</f>
        <v>7000</v>
      </c>
      <c r="C325" s="14" t="s">
        <v>34</v>
      </c>
      <c r="D325" s="14"/>
      <c r="E325" s="14"/>
      <c r="F325" s="69"/>
      <c r="G325" s="21"/>
      <c r="H325" s="57">
        <v>0</v>
      </c>
      <c r="I325" s="58">
        <f t="shared" si="13"/>
        <v>15.730337078651685</v>
      </c>
      <c r="J325" s="59"/>
      <c r="K325" s="59"/>
      <c r="L325" s="59"/>
      <c r="M325" s="2">
        <v>445</v>
      </c>
    </row>
    <row r="326" spans="2:13" ht="12.75">
      <c r="B326" s="261"/>
      <c r="H326" s="6">
        <f aca="true" t="shared" si="14" ref="H326:H389">H325-B326</f>
        <v>0</v>
      </c>
      <c r="I326" s="25">
        <f t="shared" si="13"/>
        <v>0</v>
      </c>
      <c r="M326" s="2">
        <v>445</v>
      </c>
    </row>
    <row r="327" spans="2:13" ht="12.75">
      <c r="B327" s="261"/>
      <c r="H327" s="6">
        <f t="shared" si="14"/>
        <v>0</v>
      </c>
      <c r="I327" s="25">
        <f t="shared" si="13"/>
        <v>0</v>
      </c>
      <c r="M327" s="2">
        <v>445</v>
      </c>
    </row>
    <row r="328" spans="1:13" s="59" customFormat="1" ht="12.75">
      <c r="A328" s="1"/>
      <c r="B328" s="261">
        <v>1500</v>
      </c>
      <c r="C328" s="1" t="s">
        <v>55</v>
      </c>
      <c r="D328" s="15" t="s">
        <v>12</v>
      </c>
      <c r="E328" s="1" t="s">
        <v>56</v>
      </c>
      <c r="F328" s="61" t="s">
        <v>180</v>
      </c>
      <c r="G328" s="30" t="s">
        <v>77</v>
      </c>
      <c r="H328" s="6">
        <f t="shared" si="14"/>
        <v>-1500</v>
      </c>
      <c r="I328" s="25">
        <v>3</v>
      </c>
      <c r="J328"/>
      <c r="K328" t="s">
        <v>50</v>
      </c>
      <c r="L328">
        <v>7</v>
      </c>
      <c r="M328" s="2">
        <v>445</v>
      </c>
    </row>
    <row r="329" spans="2:13" ht="12.75">
      <c r="B329" s="261">
        <v>1300</v>
      </c>
      <c r="C329" s="1" t="s">
        <v>55</v>
      </c>
      <c r="D329" s="15" t="s">
        <v>12</v>
      </c>
      <c r="E329" s="1" t="s">
        <v>56</v>
      </c>
      <c r="F329" s="61" t="s">
        <v>180</v>
      </c>
      <c r="G329" s="30" t="s">
        <v>79</v>
      </c>
      <c r="H329" s="6">
        <f t="shared" si="14"/>
        <v>-2800</v>
      </c>
      <c r="I329" s="25">
        <v>2.6</v>
      </c>
      <c r="K329" t="s">
        <v>50</v>
      </c>
      <c r="L329">
        <v>7</v>
      </c>
      <c r="M329" s="2">
        <v>445</v>
      </c>
    </row>
    <row r="330" spans="1:13" ht="12.75">
      <c r="A330" s="14"/>
      <c r="B330" s="265">
        <f>SUM(B328:B329)</f>
        <v>2800</v>
      </c>
      <c r="C330" s="14"/>
      <c r="D330" s="14"/>
      <c r="E330" s="14" t="s">
        <v>56</v>
      </c>
      <c r="F330" s="69"/>
      <c r="G330" s="21"/>
      <c r="H330" s="57">
        <v>0</v>
      </c>
      <c r="I330" s="58">
        <f t="shared" si="13"/>
        <v>6.292134831460674</v>
      </c>
      <c r="J330" s="59"/>
      <c r="K330" s="59"/>
      <c r="L330" s="59"/>
      <c r="M330" s="2">
        <v>445</v>
      </c>
    </row>
    <row r="331" spans="2:13" ht="12.75">
      <c r="B331" s="261"/>
      <c r="H331" s="6">
        <f t="shared" si="14"/>
        <v>0</v>
      </c>
      <c r="I331" s="25">
        <f t="shared" si="13"/>
        <v>0</v>
      </c>
      <c r="M331" s="2">
        <v>445</v>
      </c>
    </row>
    <row r="332" spans="2:13" ht="12.75">
      <c r="B332" s="261"/>
      <c r="H332" s="6">
        <f t="shared" si="14"/>
        <v>0</v>
      </c>
      <c r="I332" s="25">
        <f t="shared" si="13"/>
        <v>0</v>
      </c>
      <c r="M332" s="2">
        <v>445</v>
      </c>
    </row>
    <row r="333" spans="1:13" s="59" customFormat="1" ht="12.75">
      <c r="A333" s="1"/>
      <c r="B333" s="261">
        <v>5000</v>
      </c>
      <c r="C333" s="1" t="s">
        <v>38</v>
      </c>
      <c r="D333" s="15" t="s">
        <v>12</v>
      </c>
      <c r="E333" s="1" t="s">
        <v>53</v>
      </c>
      <c r="F333" s="61" t="s">
        <v>185</v>
      </c>
      <c r="G333" s="30" t="s">
        <v>77</v>
      </c>
      <c r="H333" s="6">
        <f t="shared" si="14"/>
        <v>-5000</v>
      </c>
      <c r="I333" s="25">
        <f t="shared" si="13"/>
        <v>11.235955056179776</v>
      </c>
      <c r="J333"/>
      <c r="K333" t="s">
        <v>50</v>
      </c>
      <c r="L333">
        <v>7</v>
      </c>
      <c r="M333" s="2">
        <v>445</v>
      </c>
    </row>
    <row r="334" spans="2:13" ht="12.75">
      <c r="B334" s="261">
        <v>5000</v>
      </c>
      <c r="C334" s="1" t="s">
        <v>38</v>
      </c>
      <c r="D334" s="15" t="s">
        <v>12</v>
      </c>
      <c r="E334" s="1" t="s">
        <v>53</v>
      </c>
      <c r="F334" s="61" t="s">
        <v>185</v>
      </c>
      <c r="G334" s="30" t="s">
        <v>79</v>
      </c>
      <c r="H334" s="6">
        <f t="shared" si="14"/>
        <v>-10000</v>
      </c>
      <c r="I334" s="25">
        <f t="shared" si="13"/>
        <v>11.235955056179776</v>
      </c>
      <c r="K334" t="s">
        <v>50</v>
      </c>
      <c r="L334">
        <v>7</v>
      </c>
      <c r="M334" s="2">
        <v>445</v>
      </c>
    </row>
    <row r="335" spans="1:13" ht="12.75">
      <c r="A335" s="14"/>
      <c r="B335" s="265">
        <f>SUM(B333:B334)</f>
        <v>10000</v>
      </c>
      <c r="C335" s="14" t="s">
        <v>38</v>
      </c>
      <c r="D335" s="14"/>
      <c r="E335" s="14"/>
      <c r="F335" s="69"/>
      <c r="G335" s="21"/>
      <c r="H335" s="57">
        <v>0</v>
      </c>
      <c r="I335" s="58">
        <f t="shared" si="13"/>
        <v>22.471910112359552</v>
      </c>
      <c r="J335" s="59"/>
      <c r="K335" s="59"/>
      <c r="L335" s="59"/>
      <c r="M335" s="2">
        <v>445</v>
      </c>
    </row>
    <row r="336" spans="2:13" ht="12.75">
      <c r="B336" s="261"/>
      <c r="H336" s="6">
        <f t="shared" si="14"/>
        <v>0</v>
      </c>
      <c r="I336" s="25">
        <f t="shared" si="13"/>
        <v>0</v>
      </c>
      <c r="M336" s="2">
        <v>445</v>
      </c>
    </row>
    <row r="337" spans="2:13" ht="12.75">
      <c r="B337" s="261"/>
      <c r="H337" s="6">
        <f t="shared" si="14"/>
        <v>0</v>
      </c>
      <c r="I337" s="25">
        <f t="shared" si="13"/>
        <v>0</v>
      </c>
      <c r="M337" s="2">
        <v>445</v>
      </c>
    </row>
    <row r="338" spans="1:13" s="59" customFormat="1" ht="12.75">
      <c r="A338" s="1"/>
      <c r="B338" s="261">
        <v>2000</v>
      </c>
      <c r="C338" s="1" t="s">
        <v>40</v>
      </c>
      <c r="D338" s="15" t="s">
        <v>12</v>
      </c>
      <c r="E338" s="1" t="s">
        <v>53</v>
      </c>
      <c r="F338" s="61" t="s">
        <v>180</v>
      </c>
      <c r="G338" s="30" t="s">
        <v>77</v>
      </c>
      <c r="H338" s="6">
        <f t="shared" si="14"/>
        <v>-2000</v>
      </c>
      <c r="I338" s="25">
        <f t="shared" si="13"/>
        <v>4.49438202247191</v>
      </c>
      <c r="J338"/>
      <c r="K338" t="s">
        <v>50</v>
      </c>
      <c r="L338">
        <v>7</v>
      </c>
      <c r="M338" s="2">
        <v>445</v>
      </c>
    </row>
    <row r="339" spans="2:13" ht="12.75">
      <c r="B339" s="261">
        <v>2000</v>
      </c>
      <c r="C339" s="1" t="s">
        <v>40</v>
      </c>
      <c r="D339" s="15" t="s">
        <v>12</v>
      </c>
      <c r="E339" s="1" t="s">
        <v>53</v>
      </c>
      <c r="F339" s="61" t="s">
        <v>180</v>
      </c>
      <c r="G339" s="30" t="s">
        <v>79</v>
      </c>
      <c r="H339" s="6">
        <f t="shared" si="14"/>
        <v>-4000</v>
      </c>
      <c r="I339" s="25">
        <f t="shared" si="13"/>
        <v>4.49438202247191</v>
      </c>
      <c r="K339" t="s">
        <v>50</v>
      </c>
      <c r="L339">
        <v>7</v>
      </c>
      <c r="M339" s="2">
        <v>445</v>
      </c>
    </row>
    <row r="340" spans="1:13" ht="12.75">
      <c r="A340" s="14"/>
      <c r="B340" s="265">
        <f>SUM(B338:B339)</f>
        <v>4000</v>
      </c>
      <c r="C340" s="14" t="s">
        <v>40</v>
      </c>
      <c r="D340" s="14"/>
      <c r="E340" s="14"/>
      <c r="F340" s="69"/>
      <c r="G340" s="21"/>
      <c r="H340" s="57">
        <v>0</v>
      </c>
      <c r="I340" s="58">
        <f t="shared" si="13"/>
        <v>8.98876404494382</v>
      </c>
      <c r="J340" s="59"/>
      <c r="K340" s="59"/>
      <c r="L340" s="59"/>
      <c r="M340" s="2">
        <v>445</v>
      </c>
    </row>
    <row r="341" spans="2:13" ht="12.75">
      <c r="B341" s="261"/>
      <c r="H341" s="6">
        <f t="shared" si="14"/>
        <v>0</v>
      </c>
      <c r="I341" s="25">
        <f t="shared" si="13"/>
        <v>0</v>
      </c>
      <c r="M341" s="2">
        <v>445</v>
      </c>
    </row>
    <row r="342" spans="2:13" ht="12.75">
      <c r="B342" s="261"/>
      <c r="H342" s="6">
        <f t="shared" si="14"/>
        <v>0</v>
      </c>
      <c r="I342" s="25">
        <f t="shared" si="13"/>
        <v>0</v>
      </c>
      <c r="M342" s="2">
        <v>445</v>
      </c>
    </row>
    <row r="343" spans="1:13" s="59" customFormat="1" ht="12.75">
      <c r="A343" s="1"/>
      <c r="B343" s="261">
        <v>1000</v>
      </c>
      <c r="C343" s="1" t="s">
        <v>60</v>
      </c>
      <c r="D343" s="15" t="s">
        <v>12</v>
      </c>
      <c r="E343" s="1" t="s">
        <v>61</v>
      </c>
      <c r="F343" s="61" t="s">
        <v>180</v>
      </c>
      <c r="G343" s="30" t="s">
        <v>77</v>
      </c>
      <c r="H343" s="6">
        <f t="shared" si="14"/>
        <v>-1000</v>
      </c>
      <c r="I343" s="25">
        <v>2</v>
      </c>
      <c r="J343"/>
      <c r="K343" t="s">
        <v>50</v>
      </c>
      <c r="L343">
        <v>7</v>
      </c>
      <c r="M343" s="2">
        <v>445</v>
      </c>
    </row>
    <row r="344" spans="2:13" ht="12.75">
      <c r="B344" s="261">
        <v>1000</v>
      </c>
      <c r="C344" s="1" t="s">
        <v>60</v>
      </c>
      <c r="D344" s="15" t="s">
        <v>12</v>
      </c>
      <c r="E344" s="1" t="s">
        <v>61</v>
      </c>
      <c r="F344" s="61" t="s">
        <v>180</v>
      </c>
      <c r="G344" s="30" t="s">
        <v>79</v>
      </c>
      <c r="H344" s="6">
        <f t="shared" si="14"/>
        <v>-2000</v>
      </c>
      <c r="I344" s="25">
        <v>2</v>
      </c>
      <c r="K344" t="s">
        <v>50</v>
      </c>
      <c r="L344">
        <v>7</v>
      </c>
      <c r="M344" s="2">
        <v>445</v>
      </c>
    </row>
    <row r="345" spans="1:13" ht="12.75">
      <c r="A345" s="14"/>
      <c r="B345" s="265">
        <f>SUM(B343:B344)</f>
        <v>2000</v>
      </c>
      <c r="C345" s="14"/>
      <c r="D345" s="14"/>
      <c r="E345" s="14" t="s">
        <v>61</v>
      </c>
      <c r="F345" s="69"/>
      <c r="G345" s="21"/>
      <c r="H345" s="57">
        <v>0</v>
      </c>
      <c r="I345" s="58">
        <f t="shared" si="13"/>
        <v>4.49438202247191</v>
      </c>
      <c r="J345" s="59"/>
      <c r="K345" s="59"/>
      <c r="L345" s="59"/>
      <c r="M345" s="2">
        <v>445</v>
      </c>
    </row>
    <row r="346" spans="2:13" ht="12.75">
      <c r="B346" s="261"/>
      <c r="H346" s="6">
        <f t="shared" si="14"/>
        <v>0</v>
      </c>
      <c r="I346" s="25">
        <f t="shared" si="13"/>
        <v>0</v>
      </c>
      <c r="M346" s="2">
        <v>445</v>
      </c>
    </row>
    <row r="347" spans="2:13" ht="12.75">
      <c r="B347" s="261"/>
      <c r="H347" s="6">
        <f t="shared" si="14"/>
        <v>0</v>
      </c>
      <c r="I347" s="25">
        <f t="shared" si="13"/>
        <v>0</v>
      </c>
      <c r="M347" s="2">
        <v>445</v>
      </c>
    </row>
    <row r="348" spans="1:13" s="59" customFormat="1" ht="12.75">
      <c r="A348" s="1"/>
      <c r="B348" s="261"/>
      <c r="C348" s="1"/>
      <c r="D348" s="1"/>
      <c r="E348" s="1"/>
      <c r="F348" s="61"/>
      <c r="G348" s="30"/>
      <c r="H348" s="6">
        <f t="shared" si="14"/>
        <v>0</v>
      </c>
      <c r="I348" s="25">
        <f t="shared" si="13"/>
        <v>0</v>
      </c>
      <c r="J348"/>
      <c r="K348"/>
      <c r="L348"/>
      <c r="M348" s="2">
        <v>445</v>
      </c>
    </row>
    <row r="349" spans="2:13" ht="12.75">
      <c r="B349" s="261"/>
      <c r="H349" s="6">
        <f t="shared" si="14"/>
        <v>0</v>
      </c>
      <c r="I349" s="25">
        <f t="shared" si="13"/>
        <v>0</v>
      </c>
      <c r="M349" s="2">
        <v>445</v>
      </c>
    </row>
    <row r="350" spans="1:13" ht="12.75">
      <c r="A350" s="14"/>
      <c r="B350" s="265">
        <f>+B353+B358+B365+B369+B374</f>
        <v>13000</v>
      </c>
      <c r="C350" s="54" t="s">
        <v>186</v>
      </c>
      <c r="D350" s="55" t="s">
        <v>187</v>
      </c>
      <c r="E350" s="54" t="s">
        <v>188</v>
      </c>
      <c r="F350" s="56" t="s">
        <v>189</v>
      </c>
      <c r="G350" s="299" t="s">
        <v>190</v>
      </c>
      <c r="H350" s="57"/>
      <c r="I350" s="58">
        <f>+B350/M350</f>
        <v>29.213483146067414</v>
      </c>
      <c r="J350" s="58"/>
      <c r="K350" s="58"/>
      <c r="L350" s="59"/>
      <c r="M350" s="2">
        <v>445</v>
      </c>
    </row>
    <row r="351" spans="1:13" s="59" customFormat="1" ht="12.75">
      <c r="A351" s="1"/>
      <c r="B351" s="261"/>
      <c r="C351" s="1"/>
      <c r="D351" s="1"/>
      <c r="E351" s="1"/>
      <c r="F351" s="61"/>
      <c r="G351" s="30"/>
      <c r="H351" s="6">
        <f t="shared" si="14"/>
        <v>0</v>
      </c>
      <c r="I351" s="25">
        <f t="shared" si="13"/>
        <v>0</v>
      </c>
      <c r="J351"/>
      <c r="K351"/>
      <c r="L351"/>
      <c r="M351" s="2">
        <v>445</v>
      </c>
    </row>
    <row r="352" spans="2:13" ht="12.75">
      <c r="B352" s="261">
        <v>2500</v>
      </c>
      <c r="C352" s="1" t="s">
        <v>0</v>
      </c>
      <c r="D352" s="1" t="s">
        <v>12</v>
      </c>
      <c r="E352" s="1" t="s">
        <v>191</v>
      </c>
      <c r="F352" s="330" t="s">
        <v>192</v>
      </c>
      <c r="G352" s="30" t="s">
        <v>79</v>
      </c>
      <c r="H352" s="6">
        <f t="shared" si="14"/>
        <v>-2500</v>
      </c>
      <c r="I352" s="25">
        <f t="shared" si="13"/>
        <v>5.617977528089888</v>
      </c>
      <c r="K352" t="s">
        <v>21</v>
      </c>
      <c r="L352">
        <v>8</v>
      </c>
      <c r="M352" s="2">
        <v>445</v>
      </c>
    </row>
    <row r="353" spans="1:13" ht="12.75">
      <c r="A353" s="14"/>
      <c r="B353" s="265">
        <f>SUM(B352)</f>
        <v>2500</v>
      </c>
      <c r="C353" s="14" t="s">
        <v>0</v>
      </c>
      <c r="D353" s="14"/>
      <c r="E353" s="14"/>
      <c r="F353" s="69"/>
      <c r="G353" s="21"/>
      <c r="H353" s="57">
        <v>0</v>
      </c>
      <c r="I353" s="58">
        <f t="shared" si="13"/>
        <v>5.617977528089888</v>
      </c>
      <c r="J353" s="59"/>
      <c r="K353" s="59"/>
      <c r="L353" s="59"/>
      <c r="M353" s="2">
        <v>445</v>
      </c>
    </row>
    <row r="354" spans="2:13" ht="12.75">
      <c r="B354" s="261"/>
      <c r="H354" s="6">
        <f t="shared" si="14"/>
        <v>0</v>
      </c>
      <c r="I354" s="25">
        <f t="shared" si="13"/>
        <v>0</v>
      </c>
      <c r="M354" s="2">
        <v>445</v>
      </c>
    </row>
    <row r="355" spans="1:13" s="18" customFormat="1" ht="12.75">
      <c r="A355" s="1"/>
      <c r="B355" s="261"/>
      <c r="C355" s="1"/>
      <c r="D355" s="1"/>
      <c r="E355" s="1"/>
      <c r="F355" s="61"/>
      <c r="G355" s="30"/>
      <c r="H355" s="6">
        <f t="shared" si="14"/>
        <v>0</v>
      </c>
      <c r="I355" s="25">
        <f t="shared" si="13"/>
        <v>0</v>
      </c>
      <c r="J355"/>
      <c r="K355"/>
      <c r="L355"/>
      <c r="M355" s="2">
        <v>445</v>
      </c>
    </row>
    <row r="356" spans="1:13" s="59" customFormat="1" ht="12.75">
      <c r="A356" s="1"/>
      <c r="B356" s="131">
        <v>1500</v>
      </c>
      <c r="C356" s="1" t="s">
        <v>193</v>
      </c>
      <c r="D356" s="15" t="s">
        <v>12</v>
      </c>
      <c r="E356" s="1" t="s">
        <v>53</v>
      </c>
      <c r="F356" s="61" t="s">
        <v>194</v>
      </c>
      <c r="G356" s="33" t="s">
        <v>79</v>
      </c>
      <c r="H356" s="6">
        <f t="shared" si="14"/>
        <v>-1500</v>
      </c>
      <c r="I356" s="25">
        <f t="shared" si="13"/>
        <v>3.3707865168539324</v>
      </c>
      <c r="J356"/>
      <c r="K356" t="s">
        <v>191</v>
      </c>
      <c r="L356">
        <v>8</v>
      </c>
      <c r="M356" s="2">
        <v>445</v>
      </c>
    </row>
    <row r="357" spans="1:13" ht="12.75">
      <c r="A357" s="15"/>
      <c r="B357" s="131">
        <v>1500</v>
      </c>
      <c r="C357" s="15" t="s">
        <v>195</v>
      </c>
      <c r="D357" s="15" t="s">
        <v>12</v>
      </c>
      <c r="E357" s="15" t="s">
        <v>53</v>
      </c>
      <c r="F357" s="61" t="s">
        <v>196</v>
      </c>
      <c r="G357" s="32" t="s">
        <v>118</v>
      </c>
      <c r="H357" s="6">
        <f>H356-B357</f>
        <v>-3000</v>
      </c>
      <c r="I357" s="42">
        <f t="shared" si="13"/>
        <v>3.3707865168539324</v>
      </c>
      <c r="J357" s="18"/>
      <c r="K357" t="s">
        <v>191</v>
      </c>
      <c r="L357">
        <v>8</v>
      </c>
      <c r="M357" s="2">
        <v>445</v>
      </c>
    </row>
    <row r="358" spans="1:13" ht="12.75">
      <c r="A358" s="14"/>
      <c r="B358" s="265">
        <f>SUM(B356:B357)</f>
        <v>3000</v>
      </c>
      <c r="C358" s="14" t="s">
        <v>34</v>
      </c>
      <c r="D358" s="14"/>
      <c r="E358" s="14"/>
      <c r="F358" s="69"/>
      <c r="G358" s="21"/>
      <c r="H358" s="57">
        <v>0</v>
      </c>
      <c r="I358" s="58">
        <f t="shared" si="13"/>
        <v>6.741573033707865</v>
      </c>
      <c r="J358" s="59"/>
      <c r="K358" s="59"/>
      <c r="L358" s="59"/>
      <c r="M358" s="2">
        <v>445</v>
      </c>
    </row>
    <row r="359" spans="2:13" ht="12.75">
      <c r="B359" s="261"/>
      <c r="H359" s="6">
        <f t="shared" si="14"/>
        <v>0</v>
      </c>
      <c r="I359" s="25">
        <f t="shared" si="13"/>
        <v>0</v>
      </c>
      <c r="M359" s="2">
        <v>445</v>
      </c>
    </row>
    <row r="360" spans="2:13" ht="12.75">
      <c r="B360" s="261"/>
      <c r="H360" s="6">
        <f t="shared" si="14"/>
        <v>0</v>
      </c>
      <c r="I360" s="25">
        <f t="shared" si="13"/>
        <v>0</v>
      </c>
      <c r="M360" s="2">
        <v>445</v>
      </c>
    </row>
    <row r="361" spans="2:13" ht="12.75">
      <c r="B361" s="261">
        <v>600</v>
      </c>
      <c r="C361" s="1" t="s">
        <v>55</v>
      </c>
      <c r="D361" s="15" t="s">
        <v>12</v>
      </c>
      <c r="E361" s="1" t="s">
        <v>56</v>
      </c>
      <c r="F361" s="61" t="s">
        <v>197</v>
      </c>
      <c r="G361" s="30" t="s">
        <v>77</v>
      </c>
      <c r="H361" s="6">
        <f t="shared" si="14"/>
        <v>-600</v>
      </c>
      <c r="I361" s="25">
        <f t="shared" si="13"/>
        <v>1.348314606741573</v>
      </c>
      <c r="K361" t="s">
        <v>191</v>
      </c>
      <c r="L361">
        <v>8</v>
      </c>
      <c r="M361" s="2">
        <v>445</v>
      </c>
    </row>
    <row r="362" spans="2:13" ht="12.75">
      <c r="B362" s="261">
        <v>600</v>
      </c>
      <c r="C362" s="1" t="s">
        <v>55</v>
      </c>
      <c r="D362" s="15" t="s">
        <v>12</v>
      </c>
      <c r="E362" s="1" t="s">
        <v>56</v>
      </c>
      <c r="F362" s="61" t="s">
        <v>197</v>
      </c>
      <c r="G362" s="30" t="s">
        <v>77</v>
      </c>
      <c r="H362" s="6">
        <f t="shared" si="14"/>
        <v>-1200</v>
      </c>
      <c r="I362" s="25">
        <f t="shared" si="13"/>
        <v>1.348314606741573</v>
      </c>
      <c r="K362" t="s">
        <v>191</v>
      </c>
      <c r="L362">
        <v>8</v>
      </c>
      <c r="M362" s="2">
        <v>445</v>
      </c>
    </row>
    <row r="363" spans="1:13" s="59" customFormat="1" ht="12.75">
      <c r="A363" s="1"/>
      <c r="B363" s="261">
        <v>700</v>
      </c>
      <c r="C363" s="15" t="s">
        <v>55</v>
      </c>
      <c r="D363" s="15" t="s">
        <v>12</v>
      </c>
      <c r="E363" s="1" t="s">
        <v>56</v>
      </c>
      <c r="F363" s="61" t="s">
        <v>197</v>
      </c>
      <c r="G363" s="30" t="s">
        <v>118</v>
      </c>
      <c r="H363" s="6">
        <f>H362-B363</f>
        <v>-1900</v>
      </c>
      <c r="I363" s="25">
        <f aca="true" t="shared" si="15" ref="I363:I420">+B363/M363</f>
        <v>1.5730337078651686</v>
      </c>
      <c r="J363"/>
      <c r="K363" t="s">
        <v>191</v>
      </c>
      <c r="L363">
        <v>8</v>
      </c>
      <c r="M363" s="2">
        <v>445</v>
      </c>
    </row>
    <row r="364" spans="2:13" ht="12.75">
      <c r="B364" s="261">
        <v>600</v>
      </c>
      <c r="C364" s="1" t="s">
        <v>55</v>
      </c>
      <c r="D364" s="15" t="s">
        <v>12</v>
      </c>
      <c r="E364" s="1" t="s">
        <v>56</v>
      </c>
      <c r="F364" s="61" t="s">
        <v>197</v>
      </c>
      <c r="G364" s="30" t="s">
        <v>122</v>
      </c>
      <c r="H364" s="6">
        <f>H363-B364</f>
        <v>-2500</v>
      </c>
      <c r="I364" s="25">
        <f t="shared" si="15"/>
        <v>1.348314606741573</v>
      </c>
      <c r="K364" t="s">
        <v>191</v>
      </c>
      <c r="L364">
        <v>8</v>
      </c>
      <c r="M364" s="2">
        <v>445</v>
      </c>
    </row>
    <row r="365" spans="1:13" ht="12.75">
      <c r="A365" s="14"/>
      <c r="B365" s="265">
        <f>SUM(B361:B364)</f>
        <v>2500</v>
      </c>
      <c r="C365" s="14"/>
      <c r="D365" s="14"/>
      <c r="E365" s="14" t="s">
        <v>56</v>
      </c>
      <c r="F365" s="69"/>
      <c r="G365" s="21"/>
      <c r="H365" s="57">
        <v>0</v>
      </c>
      <c r="I365" s="58">
        <f t="shared" si="15"/>
        <v>5.617977528089888</v>
      </c>
      <c r="J365" s="59"/>
      <c r="K365" s="59"/>
      <c r="L365" s="59"/>
      <c r="M365" s="2">
        <v>445</v>
      </c>
    </row>
    <row r="366" spans="2:13" ht="12.75">
      <c r="B366" s="261"/>
      <c r="H366" s="6">
        <f t="shared" si="14"/>
        <v>0</v>
      </c>
      <c r="I366" s="25">
        <f t="shared" si="15"/>
        <v>0</v>
      </c>
      <c r="M366" s="2">
        <v>445</v>
      </c>
    </row>
    <row r="367" spans="1:13" s="59" customFormat="1" ht="12.75">
      <c r="A367" s="1"/>
      <c r="B367" s="261"/>
      <c r="C367" s="1"/>
      <c r="D367" s="1"/>
      <c r="E367" s="1"/>
      <c r="F367" s="61"/>
      <c r="G367" s="30"/>
      <c r="H367" s="6">
        <f t="shared" si="14"/>
        <v>0</v>
      </c>
      <c r="I367" s="25">
        <f t="shared" si="15"/>
        <v>0</v>
      </c>
      <c r="J367"/>
      <c r="K367"/>
      <c r="L367"/>
      <c r="M367" s="2">
        <v>445</v>
      </c>
    </row>
    <row r="368" spans="2:13" ht="12.75">
      <c r="B368" s="131">
        <v>3000</v>
      </c>
      <c r="C368" s="35" t="s">
        <v>38</v>
      </c>
      <c r="D368" s="15" t="s">
        <v>12</v>
      </c>
      <c r="E368" s="35" t="s">
        <v>53</v>
      </c>
      <c r="F368" s="61" t="s">
        <v>198</v>
      </c>
      <c r="G368" s="33" t="s">
        <v>79</v>
      </c>
      <c r="H368" s="6">
        <f>H367-B368</f>
        <v>-3000</v>
      </c>
      <c r="I368" s="25">
        <f t="shared" si="15"/>
        <v>6.741573033707865</v>
      </c>
      <c r="K368" t="s">
        <v>191</v>
      </c>
      <c r="L368">
        <v>8</v>
      </c>
      <c r="M368" s="2">
        <v>445</v>
      </c>
    </row>
    <row r="369" spans="1:13" ht="12.75">
      <c r="A369" s="14"/>
      <c r="B369" s="265">
        <f>SUM(B368)</f>
        <v>3000</v>
      </c>
      <c r="C369" s="14" t="s">
        <v>38</v>
      </c>
      <c r="D369" s="14"/>
      <c r="E369" s="14"/>
      <c r="F369" s="69"/>
      <c r="G369" s="21"/>
      <c r="H369" s="57">
        <v>0</v>
      </c>
      <c r="I369" s="58">
        <f t="shared" si="15"/>
        <v>6.741573033707865</v>
      </c>
      <c r="J369" s="59"/>
      <c r="K369" s="59"/>
      <c r="L369" s="59"/>
      <c r="M369" s="2">
        <v>445</v>
      </c>
    </row>
    <row r="370" spans="2:13" ht="12.75">
      <c r="B370" s="261"/>
      <c r="H370" s="6">
        <f t="shared" si="14"/>
        <v>0</v>
      </c>
      <c r="I370" s="25">
        <f t="shared" si="15"/>
        <v>0</v>
      </c>
      <c r="M370" s="2">
        <v>445</v>
      </c>
    </row>
    <row r="371" spans="2:13" ht="12.75">
      <c r="B371" s="261"/>
      <c r="H371" s="6">
        <f t="shared" si="14"/>
        <v>0</v>
      </c>
      <c r="I371" s="25">
        <f t="shared" si="15"/>
        <v>0</v>
      </c>
      <c r="M371" s="2">
        <v>445</v>
      </c>
    </row>
    <row r="372" spans="1:13" s="59" customFormat="1" ht="12.75">
      <c r="A372" s="1"/>
      <c r="B372" s="131">
        <v>1000</v>
      </c>
      <c r="C372" s="15" t="s">
        <v>40</v>
      </c>
      <c r="D372" s="15" t="s">
        <v>12</v>
      </c>
      <c r="E372" s="15" t="s">
        <v>53</v>
      </c>
      <c r="F372" s="61" t="s">
        <v>197</v>
      </c>
      <c r="G372" s="32" t="s">
        <v>79</v>
      </c>
      <c r="H372" s="6">
        <f>H371-B372</f>
        <v>-1000</v>
      </c>
      <c r="I372" s="25">
        <f t="shared" si="15"/>
        <v>2.247191011235955</v>
      </c>
      <c r="J372"/>
      <c r="K372" t="s">
        <v>191</v>
      </c>
      <c r="L372">
        <v>8</v>
      </c>
      <c r="M372" s="2">
        <v>445</v>
      </c>
    </row>
    <row r="373" spans="2:13" ht="12.75">
      <c r="B373" s="261">
        <v>1000</v>
      </c>
      <c r="C373" s="1" t="s">
        <v>40</v>
      </c>
      <c r="D373" s="15" t="s">
        <v>12</v>
      </c>
      <c r="E373" s="1" t="s">
        <v>53</v>
      </c>
      <c r="F373" s="61" t="s">
        <v>197</v>
      </c>
      <c r="G373" s="30" t="s">
        <v>118</v>
      </c>
      <c r="H373" s="6">
        <f>H372-B373</f>
        <v>-2000</v>
      </c>
      <c r="I373" s="25">
        <f t="shared" si="15"/>
        <v>2.247191011235955</v>
      </c>
      <c r="K373" t="s">
        <v>191</v>
      </c>
      <c r="L373">
        <v>8</v>
      </c>
      <c r="M373" s="2">
        <v>445</v>
      </c>
    </row>
    <row r="374" spans="1:13" ht="12.75">
      <c r="A374" s="14"/>
      <c r="B374" s="265">
        <f>SUM(B372:B373)</f>
        <v>2000</v>
      </c>
      <c r="C374" s="14" t="s">
        <v>40</v>
      </c>
      <c r="D374" s="14"/>
      <c r="E374" s="14"/>
      <c r="F374" s="69"/>
      <c r="G374" s="21"/>
      <c r="H374" s="57">
        <v>0</v>
      </c>
      <c r="I374" s="58">
        <f t="shared" si="15"/>
        <v>4.49438202247191</v>
      </c>
      <c r="J374" s="59"/>
      <c r="K374" s="59"/>
      <c r="L374" s="59"/>
      <c r="M374" s="2">
        <v>445</v>
      </c>
    </row>
    <row r="375" spans="2:13" ht="12.75">
      <c r="B375" s="261"/>
      <c r="H375" s="6">
        <f t="shared" si="14"/>
        <v>0</v>
      </c>
      <c r="I375" s="25">
        <f t="shared" si="15"/>
        <v>0</v>
      </c>
      <c r="M375" s="2">
        <v>445</v>
      </c>
    </row>
    <row r="376" spans="2:13" ht="12.75">
      <c r="B376" s="261"/>
      <c r="H376" s="6">
        <f t="shared" si="14"/>
        <v>0</v>
      </c>
      <c r="I376" s="25">
        <f t="shared" si="15"/>
        <v>0</v>
      </c>
      <c r="M376" s="2">
        <v>445</v>
      </c>
    </row>
    <row r="377" spans="1:13" s="59" customFormat="1" ht="12.75">
      <c r="A377" s="1"/>
      <c r="B377" s="261"/>
      <c r="C377" s="1"/>
      <c r="D377" s="1"/>
      <c r="E377" s="1"/>
      <c r="F377" s="61"/>
      <c r="G377" s="30"/>
      <c r="H377" s="6">
        <f t="shared" si="14"/>
        <v>0</v>
      </c>
      <c r="I377" s="25">
        <f t="shared" si="15"/>
        <v>0</v>
      </c>
      <c r="J377"/>
      <c r="K377"/>
      <c r="L377"/>
      <c r="M377" s="2">
        <v>445</v>
      </c>
    </row>
    <row r="378" spans="2:13" ht="12.75">
      <c r="B378" s="261"/>
      <c r="H378" s="6">
        <f t="shared" si="14"/>
        <v>0</v>
      </c>
      <c r="I378" s="25">
        <f t="shared" si="15"/>
        <v>0</v>
      </c>
      <c r="M378" s="2">
        <v>445</v>
      </c>
    </row>
    <row r="379" spans="1:13" ht="12.75">
      <c r="A379" s="14"/>
      <c r="B379" s="265">
        <f>+B394+B402+B410+B418+B426+B385</f>
        <v>63000</v>
      </c>
      <c r="C379" s="54" t="s">
        <v>199</v>
      </c>
      <c r="D379" s="55" t="s">
        <v>1495</v>
      </c>
      <c r="E379" s="54" t="s">
        <v>188</v>
      </c>
      <c r="F379" s="56" t="s">
        <v>200</v>
      </c>
      <c r="G379" s="296" t="s">
        <v>175</v>
      </c>
      <c r="H379" s="57"/>
      <c r="I379" s="58">
        <f t="shared" si="15"/>
        <v>141.57303370786516</v>
      </c>
      <c r="J379" s="58"/>
      <c r="K379" s="58"/>
      <c r="L379" s="59"/>
      <c r="M379" s="2">
        <v>445</v>
      </c>
    </row>
    <row r="380" spans="2:13" ht="12.75">
      <c r="B380" s="261"/>
      <c r="H380" s="6">
        <f t="shared" si="14"/>
        <v>0</v>
      </c>
      <c r="I380" s="25">
        <f t="shared" si="15"/>
        <v>0</v>
      </c>
      <c r="M380" s="2">
        <v>445</v>
      </c>
    </row>
    <row r="381" spans="2:13" ht="12.75">
      <c r="B381" s="261">
        <v>2500</v>
      </c>
      <c r="C381" s="1" t="s">
        <v>0</v>
      </c>
      <c r="D381" s="1" t="s">
        <v>12</v>
      </c>
      <c r="E381" s="1" t="s">
        <v>50</v>
      </c>
      <c r="F381" s="330" t="s">
        <v>201</v>
      </c>
      <c r="G381" s="30" t="s">
        <v>120</v>
      </c>
      <c r="H381" s="6">
        <f t="shared" si="14"/>
        <v>-2500</v>
      </c>
      <c r="I381" s="25">
        <v>5</v>
      </c>
      <c r="K381" t="s">
        <v>21</v>
      </c>
      <c r="L381">
        <v>9</v>
      </c>
      <c r="M381" s="2">
        <v>445</v>
      </c>
    </row>
    <row r="382" spans="2:13" ht="12.75">
      <c r="B382" s="261">
        <v>2500</v>
      </c>
      <c r="C382" s="1" t="s">
        <v>0</v>
      </c>
      <c r="D382" s="1" t="s">
        <v>12</v>
      </c>
      <c r="E382" s="1" t="s">
        <v>50</v>
      </c>
      <c r="F382" s="330" t="s">
        <v>202</v>
      </c>
      <c r="G382" s="30" t="s">
        <v>122</v>
      </c>
      <c r="H382" s="6">
        <f t="shared" si="14"/>
        <v>-5000</v>
      </c>
      <c r="I382" s="25">
        <v>5</v>
      </c>
      <c r="K382" t="s">
        <v>21</v>
      </c>
      <c r="L382">
        <v>9</v>
      </c>
      <c r="M382" s="2">
        <v>445</v>
      </c>
    </row>
    <row r="383" spans="1:13" s="59" customFormat="1" ht="12.75">
      <c r="A383" s="1"/>
      <c r="B383" s="261">
        <v>2500</v>
      </c>
      <c r="C383" s="1" t="s">
        <v>0</v>
      </c>
      <c r="D383" s="1" t="s">
        <v>12</v>
      </c>
      <c r="E383" s="1" t="s">
        <v>50</v>
      </c>
      <c r="F383" s="330" t="s">
        <v>203</v>
      </c>
      <c r="G383" s="30" t="s">
        <v>204</v>
      </c>
      <c r="H383" s="6">
        <f t="shared" si="14"/>
        <v>-7500</v>
      </c>
      <c r="I383" s="25">
        <v>5</v>
      </c>
      <c r="J383"/>
      <c r="K383" t="s">
        <v>21</v>
      </c>
      <c r="L383">
        <v>9</v>
      </c>
      <c r="M383" s="2">
        <v>445</v>
      </c>
    </row>
    <row r="384" spans="2:13" ht="12.75">
      <c r="B384" s="261">
        <v>2500</v>
      </c>
      <c r="C384" s="1" t="s">
        <v>0</v>
      </c>
      <c r="D384" s="1" t="s">
        <v>12</v>
      </c>
      <c r="E384" s="1" t="s">
        <v>50</v>
      </c>
      <c r="F384" s="330" t="s">
        <v>205</v>
      </c>
      <c r="G384" s="30" t="s">
        <v>206</v>
      </c>
      <c r="H384" s="6">
        <f t="shared" si="14"/>
        <v>-10000</v>
      </c>
      <c r="I384" s="25">
        <v>5</v>
      </c>
      <c r="K384" t="s">
        <v>21</v>
      </c>
      <c r="L384">
        <v>9</v>
      </c>
      <c r="M384" s="2">
        <v>445</v>
      </c>
    </row>
    <row r="385" spans="1:13" ht="12.75">
      <c r="A385" s="14"/>
      <c r="B385" s="265">
        <f>SUM(B381:B384)</f>
        <v>10000</v>
      </c>
      <c r="C385" s="14" t="s">
        <v>0</v>
      </c>
      <c r="D385" s="14"/>
      <c r="E385" s="14"/>
      <c r="F385" s="69"/>
      <c r="G385" s="21"/>
      <c r="H385" s="57">
        <v>0</v>
      </c>
      <c r="I385" s="58">
        <f t="shared" si="15"/>
        <v>22.471910112359552</v>
      </c>
      <c r="J385" s="59"/>
      <c r="K385" s="59"/>
      <c r="L385" s="59"/>
      <c r="M385" s="2">
        <v>445</v>
      </c>
    </row>
    <row r="386" spans="2:13" ht="12.75">
      <c r="B386" s="261"/>
      <c r="H386" s="6">
        <f t="shared" si="14"/>
        <v>0</v>
      </c>
      <c r="I386" s="25">
        <f t="shared" si="15"/>
        <v>0</v>
      </c>
      <c r="M386" s="2">
        <v>445</v>
      </c>
    </row>
    <row r="387" spans="2:13" ht="12.75">
      <c r="B387" s="261"/>
      <c r="H387" s="6">
        <f t="shared" si="14"/>
        <v>0</v>
      </c>
      <c r="I387" s="25">
        <f t="shared" si="15"/>
        <v>0</v>
      </c>
      <c r="M387" s="2">
        <v>445</v>
      </c>
    </row>
    <row r="388" spans="2:13" ht="12.75">
      <c r="B388" s="261">
        <v>2000</v>
      </c>
      <c r="C388" s="1" t="s">
        <v>207</v>
      </c>
      <c r="D388" s="15" t="s">
        <v>12</v>
      </c>
      <c r="E388" s="1" t="s">
        <v>53</v>
      </c>
      <c r="F388" s="61" t="s">
        <v>208</v>
      </c>
      <c r="G388" s="30" t="s">
        <v>118</v>
      </c>
      <c r="H388" s="6">
        <f t="shared" si="14"/>
        <v>-2000</v>
      </c>
      <c r="I388" s="25">
        <f t="shared" si="15"/>
        <v>4.49438202247191</v>
      </c>
      <c r="K388" t="s">
        <v>50</v>
      </c>
      <c r="L388">
        <v>9</v>
      </c>
      <c r="M388" s="2">
        <v>445</v>
      </c>
    </row>
    <row r="389" spans="2:13" ht="12.75">
      <c r="B389" s="261">
        <v>500</v>
      </c>
      <c r="C389" s="1" t="s">
        <v>209</v>
      </c>
      <c r="D389" s="15" t="s">
        <v>12</v>
      </c>
      <c r="E389" s="1" t="s">
        <v>53</v>
      </c>
      <c r="F389" s="61" t="s">
        <v>208</v>
      </c>
      <c r="G389" s="30" t="s">
        <v>120</v>
      </c>
      <c r="H389" s="6">
        <f t="shared" si="14"/>
        <v>-2500</v>
      </c>
      <c r="I389" s="25">
        <f t="shared" si="15"/>
        <v>1.1235955056179776</v>
      </c>
      <c r="K389" t="s">
        <v>50</v>
      </c>
      <c r="L389">
        <v>9</v>
      </c>
      <c r="M389" s="2">
        <v>445</v>
      </c>
    </row>
    <row r="390" spans="2:13" ht="12.75">
      <c r="B390" s="261">
        <v>500</v>
      </c>
      <c r="C390" s="1" t="s">
        <v>210</v>
      </c>
      <c r="D390" s="15" t="s">
        <v>12</v>
      </c>
      <c r="E390" s="1" t="s">
        <v>53</v>
      </c>
      <c r="F390" s="61" t="s">
        <v>208</v>
      </c>
      <c r="G390" s="30" t="s">
        <v>120</v>
      </c>
      <c r="H390" s="6">
        <f>H389-B390</f>
        <v>-3000</v>
      </c>
      <c r="I390" s="25">
        <f t="shared" si="15"/>
        <v>1.1235955056179776</v>
      </c>
      <c r="K390" t="s">
        <v>50</v>
      </c>
      <c r="L390">
        <v>9</v>
      </c>
      <c r="M390" s="2">
        <v>445</v>
      </c>
    </row>
    <row r="391" spans="2:13" ht="12.75">
      <c r="B391" s="261">
        <v>1000</v>
      </c>
      <c r="C391" s="1" t="s">
        <v>211</v>
      </c>
      <c r="D391" s="15" t="s">
        <v>12</v>
      </c>
      <c r="E391" s="1" t="s">
        <v>53</v>
      </c>
      <c r="F391" s="61" t="s">
        <v>208</v>
      </c>
      <c r="G391" s="30" t="s">
        <v>122</v>
      </c>
      <c r="H391" s="6">
        <f>H390-B391</f>
        <v>-4000</v>
      </c>
      <c r="I391" s="25">
        <f t="shared" si="15"/>
        <v>2.247191011235955</v>
      </c>
      <c r="K391" t="s">
        <v>50</v>
      </c>
      <c r="L391">
        <v>9</v>
      </c>
      <c r="M391" s="2">
        <v>445</v>
      </c>
    </row>
    <row r="392" spans="1:13" s="59" customFormat="1" ht="12.75">
      <c r="A392" s="1"/>
      <c r="B392" s="261">
        <v>1000</v>
      </c>
      <c r="C392" s="1" t="s">
        <v>211</v>
      </c>
      <c r="D392" s="15" t="s">
        <v>12</v>
      </c>
      <c r="E392" s="1" t="s">
        <v>53</v>
      </c>
      <c r="F392" s="61" t="s">
        <v>208</v>
      </c>
      <c r="G392" s="30" t="s">
        <v>212</v>
      </c>
      <c r="H392" s="6">
        <f>H391-B392</f>
        <v>-5000</v>
      </c>
      <c r="I392" s="25">
        <f>+B392/M392</f>
        <v>2.247191011235955</v>
      </c>
      <c r="J392"/>
      <c r="K392" t="s">
        <v>50</v>
      </c>
      <c r="L392">
        <v>9</v>
      </c>
      <c r="M392" s="2">
        <v>445</v>
      </c>
    </row>
    <row r="393" spans="2:13" ht="12.75">
      <c r="B393" s="261">
        <v>1000</v>
      </c>
      <c r="C393" s="1" t="s">
        <v>213</v>
      </c>
      <c r="D393" s="15" t="s">
        <v>12</v>
      </c>
      <c r="E393" s="1" t="s">
        <v>53</v>
      </c>
      <c r="F393" s="61" t="s">
        <v>208</v>
      </c>
      <c r="G393" s="30" t="s">
        <v>206</v>
      </c>
      <c r="H393" s="6">
        <f>H392-B393</f>
        <v>-6000</v>
      </c>
      <c r="I393" s="25">
        <f>+B393/M393</f>
        <v>2.247191011235955</v>
      </c>
      <c r="K393" t="s">
        <v>50</v>
      </c>
      <c r="L393">
        <v>9</v>
      </c>
      <c r="M393" s="2">
        <v>445</v>
      </c>
    </row>
    <row r="394" spans="1:13" ht="12.75">
      <c r="A394" s="14"/>
      <c r="B394" s="265">
        <f>SUM(B388:B393)</f>
        <v>6000</v>
      </c>
      <c r="C394" s="14" t="s">
        <v>34</v>
      </c>
      <c r="D394" s="14"/>
      <c r="E394" s="14"/>
      <c r="F394" s="69"/>
      <c r="G394" s="21"/>
      <c r="H394" s="57">
        <v>0</v>
      </c>
      <c r="I394" s="58">
        <f t="shared" si="15"/>
        <v>13.48314606741573</v>
      </c>
      <c r="J394" s="59"/>
      <c r="K394" s="59"/>
      <c r="L394" s="59"/>
      <c r="M394" s="2">
        <v>445</v>
      </c>
    </row>
    <row r="395" spans="2:13" ht="12.75">
      <c r="B395" s="261"/>
      <c r="H395" s="6">
        <f aca="true" t="shared" si="16" ref="H395:H444">H394-B395</f>
        <v>0</v>
      </c>
      <c r="I395" s="25">
        <f t="shared" si="15"/>
        <v>0</v>
      </c>
      <c r="M395" s="2">
        <v>445</v>
      </c>
    </row>
    <row r="396" spans="2:13" ht="12.75">
      <c r="B396" s="261"/>
      <c r="H396" s="6">
        <f t="shared" si="16"/>
        <v>0</v>
      </c>
      <c r="I396" s="25">
        <f t="shared" si="15"/>
        <v>0</v>
      </c>
      <c r="M396" s="2">
        <v>445</v>
      </c>
    </row>
    <row r="397" spans="2:13" ht="12.75">
      <c r="B397" s="261">
        <v>1400</v>
      </c>
      <c r="C397" s="1" t="s">
        <v>55</v>
      </c>
      <c r="D397" s="15" t="s">
        <v>12</v>
      </c>
      <c r="E397" s="1" t="s">
        <v>56</v>
      </c>
      <c r="F397" s="61" t="s">
        <v>208</v>
      </c>
      <c r="G397" s="30" t="s">
        <v>118</v>
      </c>
      <c r="H397" s="6">
        <f t="shared" si="16"/>
        <v>-1400</v>
      </c>
      <c r="I397" s="25">
        <v>2.8</v>
      </c>
      <c r="K397" t="s">
        <v>50</v>
      </c>
      <c r="L397">
        <v>9</v>
      </c>
      <c r="M397" s="2">
        <v>445</v>
      </c>
    </row>
    <row r="398" spans="2:13" ht="12.75">
      <c r="B398" s="261">
        <v>1400</v>
      </c>
      <c r="C398" s="1" t="s">
        <v>55</v>
      </c>
      <c r="D398" s="15" t="s">
        <v>12</v>
      </c>
      <c r="E398" s="1" t="s">
        <v>56</v>
      </c>
      <c r="F398" s="61" t="s">
        <v>208</v>
      </c>
      <c r="G398" s="30" t="s">
        <v>120</v>
      </c>
      <c r="H398" s="6">
        <f t="shared" si="16"/>
        <v>-2800</v>
      </c>
      <c r="I398" s="25">
        <v>2.8</v>
      </c>
      <c r="K398" t="s">
        <v>50</v>
      </c>
      <c r="L398">
        <v>9</v>
      </c>
      <c r="M398" s="2">
        <v>445</v>
      </c>
    </row>
    <row r="399" spans="2:13" ht="12.75">
      <c r="B399" s="261">
        <v>1300</v>
      </c>
      <c r="C399" s="1" t="s">
        <v>55</v>
      </c>
      <c r="D399" s="15" t="s">
        <v>12</v>
      </c>
      <c r="E399" s="1" t="s">
        <v>56</v>
      </c>
      <c r="F399" s="61" t="s">
        <v>208</v>
      </c>
      <c r="G399" s="30" t="s">
        <v>122</v>
      </c>
      <c r="H399" s="6">
        <f t="shared" si="16"/>
        <v>-4100</v>
      </c>
      <c r="I399" s="25">
        <v>2.6</v>
      </c>
      <c r="K399" t="s">
        <v>50</v>
      </c>
      <c r="L399">
        <v>9</v>
      </c>
      <c r="M399" s="2">
        <v>445</v>
      </c>
    </row>
    <row r="400" spans="1:13" s="59" customFormat="1" ht="12.75">
      <c r="A400" s="1"/>
      <c r="B400" s="261">
        <v>1500</v>
      </c>
      <c r="C400" s="1" t="s">
        <v>55</v>
      </c>
      <c r="D400" s="15" t="s">
        <v>12</v>
      </c>
      <c r="E400" s="1" t="s">
        <v>56</v>
      </c>
      <c r="F400" s="61" t="s">
        <v>208</v>
      </c>
      <c r="G400" s="30" t="s">
        <v>212</v>
      </c>
      <c r="H400" s="6">
        <f t="shared" si="16"/>
        <v>-5600</v>
      </c>
      <c r="I400" s="25">
        <v>3</v>
      </c>
      <c r="J400"/>
      <c r="K400" t="s">
        <v>50</v>
      </c>
      <c r="L400">
        <v>9</v>
      </c>
      <c r="M400" s="2">
        <v>445</v>
      </c>
    </row>
    <row r="401" spans="2:13" ht="12.75">
      <c r="B401" s="261">
        <v>1400</v>
      </c>
      <c r="C401" s="1" t="s">
        <v>55</v>
      </c>
      <c r="D401" s="15" t="s">
        <v>12</v>
      </c>
      <c r="E401" s="1" t="s">
        <v>56</v>
      </c>
      <c r="F401" s="61" t="s">
        <v>208</v>
      </c>
      <c r="G401" s="30" t="s">
        <v>206</v>
      </c>
      <c r="H401" s="6">
        <f t="shared" si="16"/>
        <v>-7000</v>
      </c>
      <c r="I401" s="25">
        <v>2.8</v>
      </c>
      <c r="K401" t="s">
        <v>50</v>
      </c>
      <c r="L401">
        <v>9</v>
      </c>
      <c r="M401" s="2">
        <v>445</v>
      </c>
    </row>
    <row r="402" spans="1:13" ht="12.75">
      <c r="A402" s="14"/>
      <c r="B402" s="265">
        <f>SUM(B397:B401)</f>
        <v>7000</v>
      </c>
      <c r="C402" s="14"/>
      <c r="D402" s="14"/>
      <c r="E402" s="14" t="s">
        <v>56</v>
      </c>
      <c r="F402" s="69"/>
      <c r="G402" s="21"/>
      <c r="H402" s="57">
        <v>0</v>
      </c>
      <c r="I402" s="58">
        <f t="shared" si="15"/>
        <v>15.730337078651685</v>
      </c>
      <c r="J402" s="59"/>
      <c r="K402" s="59"/>
      <c r="L402" s="59"/>
      <c r="M402" s="2">
        <v>445</v>
      </c>
    </row>
    <row r="403" spans="2:13" ht="12.75">
      <c r="B403" s="261"/>
      <c r="H403" s="6">
        <f t="shared" si="16"/>
        <v>0</v>
      </c>
      <c r="I403" s="25">
        <f t="shared" si="15"/>
        <v>0</v>
      </c>
      <c r="M403" s="2">
        <v>445</v>
      </c>
    </row>
    <row r="404" spans="2:13" ht="12.75">
      <c r="B404" s="261"/>
      <c r="H404" s="6">
        <f t="shared" si="16"/>
        <v>0</v>
      </c>
      <c r="I404" s="25">
        <f t="shared" si="15"/>
        <v>0</v>
      </c>
      <c r="M404" s="2">
        <v>445</v>
      </c>
    </row>
    <row r="405" spans="2:13" ht="12.75">
      <c r="B405" s="261">
        <v>5000</v>
      </c>
      <c r="C405" s="1" t="s">
        <v>38</v>
      </c>
      <c r="D405" s="15" t="s">
        <v>12</v>
      </c>
      <c r="E405" s="1" t="s">
        <v>53</v>
      </c>
      <c r="F405" s="61" t="s">
        <v>214</v>
      </c>
      <c r="G405" s="32" t="s">
        <v>118</v>
      </c>
      <c r="H405" s="6">
        <f t="shared" si="16"/>
        <v>-5000</v>
      </c>
      <c r="I405" s="25">
        <v>10</v>
      </c>
      <c r="K405" t="s">
        <v>50</v>
      </c>
      <c r="L405">
        <v>9</v>
      </c>
      <c r="M405" s="2">
        <v>445</v>
      </c>
    </row>
    <row r="406" spans="2:13" ht="12.75">
      <c r="B406" s="261">
        <v>5000</v>
      </c>
      <c r="C406" s="1" t="s">
        <v>38</v>
      </c>
      <c r="D406" s="15" t="s">
        <v>12</v>
      </c>
      <c r="E406" s="1" t="s">
        <v>53</v>
      </c>
      <c r="F406" s="61" t="s">
        <v>214</v>
      </c>
      <c r="G406" s="32" t="s">
        <v>120</v>
      </c>
      <c r="H406" s="6">
        <f t="shared" si="16"/>
        <v>-10000</v>
      </c>
      <c r="I406" s="25">
        <v>10</v>
      </c>
      <c r="K406" t="s">
        <v>50</v>
      </c>
      <c r="L406">
        <v>9</v>
      </c>
      <c r="M406" s="2">
        <v>445</v>
      </c>
    </row>
    <row r="407" spans="2:13" ht="12.75">
      <c r="B407" s="261">
        <v>5000</v>
      </c>
      <c r="C407" s="1" t="s">
        <v>38</v>
      </c>
      <c r="D407" s="15" t="s">
        <v>12</v>
      </c>
      <c r="E407" s="1" t="s">
        <v>53</v>
      </c>
      <c r="F407" s="61" t="s">
        <v>214</v>
      </c>
      <c r="G407" s="32" t="s">
        <v>122</v>
      </c>
      <c r="H407" s="6">
        <f t="shared" si="16"/>
        <v>-15000</v>
      </c>
      <c r="I407" s="25">
        <v>10</v>
      </c>
      <c r="K407" t="s">
        <v>50</v>
      </c>
      <c r="L407">
        <v>9</v>
      </c>
      <c r="M407" s="2">
        <v>445</v>
      </c>
    </row>
    <row r="408" spans="1:13" s="59" customFormat="1" ht="12.75">
      <c r="A408" s="1"/>
      <c r="B408" s="261">
        <v>5000</v>
      </c>
      <c r="C408" s="1" t="s">
        <v>38</v>
      </c>
      <c r="D408" s="15" t="s">
        <v>12</v>
      </c>
      <c r="E408" s="1" t="s">
        <v>53</v>
      </c>
      <c r="F408" s="61" t="s">
        <v>214</v>
      </c>
      <c r="G408" s="32" t="s">
        <v>212</v>
      </c>
      <c r="H408" s="6">
        <f t="shared" si="16"/>
        <v>-20000</v>
      </c>
      <c r="I408" s="25">
        <v>10</v>
      </c>
      <c r="J408"/>
      <c r="K408" t="s">
        <v>50</v>
      </c>
      <c r="L408">
        <v>9</v>
      </c>
      <c r="M408" s="2">
        <v>445</v>
      </c>
    </row>
    <row r="409" spans="2:13" ht="12.75">
      <c r="B409" s="261">
        <v>5000</v>
      </c>
      <c r="C409" s="1" t="s">
        <v>38</v>
      </c>
      <c r="D409" s="15" t="s">
        <v>12</v>
      </c>
      <c r="E409" s="1" t="s">
        <v>53</v>
      </c>
      <c r="F409" s="61" t="s">
        <v>214</v>
      </c>
      <c r="G409" s="32" t="s">
        <v>206</v>
      </c>
      <c r="H409" s="6">
        <f t="shared" si="16"/>
        <v>-25000</v>
      </c>
      <c r="I409" s="25">
        <v>10</v>
      </c>
      <c r="K409" t="s">
        <v>50</v>
      </c>
      <c r="L409">
        <v>9</v>
      </c>
      <c r="M409" s="2">
        <v>445</v>
      </c>
    </row>
    <row r="410" spans="1:13" ht="12.75">
      <c r="A410" s="14"/>
      <c r="B410" s="265">
        <f>SUM(B405:B409)</f>
        <v>25000</v>
      </c>
      <c r="C410" s="14" t="s">
        <v>38</v>
      </c>
      <c r="D410" s="14"/>
      <c r="E410" s="14"/>
      <c r="F410" s="69"/>
      <c r="G410" s="21"/>
      <c r="H410" s="57">
        <v>0</v>
      </c>
      <c r="I410" s="58">
        <f t="shared" si="15"/>
        <v>56.17977528089887</v>
      </c>
      <c r="J410" s="59"/>
      <c r="K410" s="59"/>
      <c r="L410" s="59"/>
      <c r="M410" s="2">
        <v>445</v>
      </c>
    </row>
    <row r="411" spans="2:13" ht="12.75">
      <c r="B411" s="261"/>
      <c r="H411" s="6">
        <f t="shared" si="16"/>
        <v>0</v>
      </c>
      <c r="I411" s="25">
        <f t="shared" si="15"/>
        <v>0</v>
      </c>
      <c r="M411" s="2">
        <v>445</v>
      </c>
    </row>
    <row r="412" spans="2:13" ht="12.75">
      <c r="B412" s="261"/>
      <c r="H412" s="6">
        <f t="shared" si="16"/>
        <v>0</v>
      </c>
      <c r="I412" s="25">
        <f t="shared" si="15"/>
        <v>0</v>
      </c>
      <c r="M412" s="2">
        <v>445</v>
      </c>
    </row>
    <row r="413" spans="2:13" ht="12.75">
      <c r="B413" s="261">
        <v>2000</v>
      </c>
      <c r="C413" s="1" t="s">
        <v>40</v>
      </c>
      <c r="D413" s="15" t="s">
        <v>12</v>
      </c>
      <c r="E413" s="1" t="s">
        <v>53</v>
      </c>
      <c r="F413" s="61" t="s">
        <v>208</v>
      </c>
      <c r="G413" s="30" t="s">
        <v>118</v>
      </c>
      <c r="H413" s="6">
        <f t="shared" si="16"/>
        <v>-2000</v>
      </c>
      <c r="I413" s="25">
        <v>4</v>
      </c>
      <c r="K413" t="s">
        <v>50</v>
      </c>
      <c r="L413">
        <v>9</v>
      </c>
      <c r="M413" s="2">
        <v>445</v>
      </c>
    </row>
    <row r="414" spans="2:13" ht="12.75">
      <c r="B414" s="261">
        <v>2000</v>
      </c>
      <c r="C414" s="1" t="s">
        <v>40</v>
      </c>
      <c r="D414" s="15" t="s">
        <v>12</v>
      </c>
      <c r="E414" s="1" t="s">
        <v>53</v>
      </c>
      <c r="F414" s="61" t="s">
        <v>208</v>
      </c>
      <c r="G414" s="30" t="s">
        <v>120</v>
      </c>
      <c r="H414" s="6">
        <f t="shared" si="16"/>
        <v>-4000</v>
      </c>
      <c r="I414" s="25">
        <v>4</v>
      </c>
      <c r="K414" t="s">
        <v>50</v>
      </c>
      <c r="L414">
        <v>9</v>
      </c>
      <c r="M414" s="2">
        <v>445</v>
      </c>
    </row>
    <row r="415" spans="2:13" ht="12.75">
      <c r="B415" s="261">
        <v>2000</v>
      </c>
      <c r="C415" s="1" t="s">
        <v>40</v>
      </c>
      <c r="D415" s="15" t="s">
        <v>12</v>
      </c>
      <c r="E415" s="1" t="s">
        <v>53</v>
      </c>
      <c r="F415" s="61" t="s">
        <v>208</v>
      </c>
      <c r="G415" s="30" t="s">
        <v>122</v>
      </c>
      <c r="H415" s="6">
        <f t="shared" si="16"/>
        <v>-6000</v>
      </c>
      <c r="I415" s="25">
        <v>4</v>
      </c>
      <c r="K415" t="s">
        <v>50</v>
      </c>
      <c r="L415">
        <v>9</v>
      </c>
      <c r="M415" s="2">
        <v>445</v>
      </c>
    </row>
    <row r="416" spans="1:13" s="59" customFormat="1" ht="12.75">
      <c r="A416" s="1"/>
      <c r="B416" s="261">
        <v>2000</v>
      </c>
      <c r="C416" s="1" t="s">
        <v>40</v>
      </c>
      <c r="D416" s="15" t="s">
        <v>12</v>
      </c>
      <c r="E416" s="1" t="s">
        <v>53</v>
      </c>
      <c r="F416" s="61" t="s">
        <v>208</v>
      </c>
      <c r="G416" s="30" t="s">
        <v>212</v>
      </c>
      <c r="H416" s="6">
        <f t="shared" si="16"/>
        <v>-8000</v>
      </c>
      <c r="I416" s="25">
        <v>4</v>
      </c>
      <c r="J416"/>
      <c r="K416" t="s">
        <v>50</v>
      </c>
      <c r="L416">
        <v>9</v>
      </c>
      <c r="M416" s="2">
        <v>445</v>
      </c>
    </row>
    <row r="417" spans="2:13" ht="12.75">
      <c r="B417" s="261">
        <v>2000</v>
      </c>
      <c r="C417" s="1" t="s">
        <v>40</v>
      </c>
      <c r="D417" s="15" t="s">
        <v>12</v>
      </c>
      <c r="E417" s="1" t="s">
        <v>53</v>
      </c>
      <c r="F417" s="61" t="s">
        <v>208</v>
      </c>
      <c r="G417" s="30" t="s">
        <v>206</v>
      </c>
      <c r="H417" s="6">
        <f t="shared" si="16"/>
        <v>-10000</v>
      </c>
      <c r="I417" s="25">
        <v>4</v>
      </c>
      <c r="K417" t="s">
        <v>50</v>
      </c>
      <c r="L417">
        <v>9</v>
      </c>
      <c r="M417" s="2">
        <v>445</v>
      </c>
    </row>
    <row r="418" spans="1:13" ht="12.75">
      <c r="A418" s="14"/>
      <c r="B418" s="265">
        <f>SUM(B413:B417)</f>
        <v>10000</v>
      </c>
      <c r="C418" s="14" t="s">
        <v>40</v>
      </c>
      <c r="D418" s="14"/>
      <c r="E418" s="14"/>
      <c r="F418" s="69"/>
      <c r="G418" s="21"/>
      <c r="H418" s="57">
        <v>0</v>
      </c>
      <c r="I418" s="58">
        <f t="shared" si="15"/>
        <v>22.471910112359552</v>
      </c>
      <c r="J418" s="59"/>
      <c r="K418" s="59"/>
      <c r="L418" s="59"/>
      <c r="M418" s="2">
        <v>445</v>
      </c>
    </row>
    <row r="419" spans="2:13" ht="12.75">
      <c r="B419" s="261"/>
      <c r="H419" s="6">
        <f t="shared" si="16"/>
        <v>0</v>
      </c>
      <c r="I419" s="25">
        <f t="shared" si="15"/>
        <v>0</v>
      </c>
      <c r="M419" s="2">
        <v>445</v>
      </c>
    </row>
    <row r="420" spans="2:13" ht="12.75">
      <c r="B420" s="261"/>
      <c r="H420" s="6">
        <f t="shared" si="16"/>
        <v>0</v>
      </c>
      <c r="I420" s="25">
        <f t="shared" si="15"/>
        <v>0</v>
      </c>
      <c r="M420" s="2">
        <v>445</v>
      </c>
    </row>
    <row r="421" spans="2:13" ht="12.75">
      <c r="B421" s="261">
        <v>1000</v>
      </c>
      <c r="C421" s="1" t="s">
        <v>60</v>
      </c>
      <c r="D421" s="15" t="s">
        <v>12</v>
      </c>
      <c r="E421" s="1" t="s">
        <v>61</v>
      </c>
      <c r="F421" s="61" t="s">
        <v>208</v>
      </c>
      <c r="G421" s="30" t="s">
        <v>118</v>
      </c>
      <c r="H421" s="6">
        <f t="shared" si="16"/>
        <v>-1000</v>
      </c>
      <c r="I421" s="25">
        <v>2</v>
      </c>
      <c r="K421" t="s">
        <v>50</v>
      </c>
      <c r="L421">
        <v>9</v>
      </c>
      <c r="M421" s="2">
        <v>445</v>
      </c>
    </row>
    <row r="422" spans="2:13" ht="12.75">
      <c r="B422" s="261">
        <v>1000</v>
      </c>
      <c r="C422" s="1" t="s">
        <v>60</v>
      </c>
      <c r="D422" s="15" t="s">
        <v>12</v>
      </c>
      <c r="E422" s="1" t="s">
        <v>61</v>
      </c>
      <c r="F422" s="61" t="s">
        <v>208</v>
      </c>
      <c r="G422" s="30" t="s">
        <v>120</v>
      </c>
      <c r="H422" s="6">
        <f t="shared" si="16"/>
        <v>-2000</v>
      </c>
      <c r="I422" s="25">
        <v>2</v>
      </c>
      <c r="K422" t="s">
        <v>50</v>
      </c>
      <c r="L422">
        <v>9</v>
      </c>
      <c r="M422" s="2">
        <v>445</v>
      </c>
    </row>
    <row r="423" spans="2:13" ht="12.75">
      <c r="B423" s="261">
        <v>1000</v>
      </c>
      <c r="C423" s="1" t="s">
        <v>60</v>
      </c>
      <c r="D423" s="15" t="s">
        <v>12</v>
      </c>
      <c r="E423" s="1" t="s">
        <v>61</v>
      </c>
      <c r="F423" s="61" t="s">
        <v>208</v>
      </c>
      <c r="G423" s="30" t="s">
        <v>122</v>
      </c>
      <c r="H423" s="6">
        <f t="shared" si="16"/>
        <v>-3000</v>
      </c>
      <c r="I423" s="25">
        <v>2</v>
      </c>
      <c r="K423" t="s">
        <v>50</v>
      </c>
      <c r="L423">
        <v>9</v>
      </c>
      <c r="M423" s="2">
        <v>445</v>
      </c>
    </row>
    <row r="424" spans="1:13" s="59" customFormat="1" ht="12.75">
      <c r="A424" s="1"/>
      <c r="B424" s="261">
        <v>1000</v>
      </c>
      <c r="C424" s="1" t="s">
        <v>60</v>
      </c>
      <c r="D424" s="15" t="s">
        <v>12</v>
      </c>
      <c r="E424" s="1" t="s">
        <v>61</v>
      </c>
      <c r="F424" s="61" t="s">
        <v>208</v>
      </c>
      <c r="G424" s="30" t="s">
        <v>212</v>
      </c>
      <c r="H424" s="6">
        <f t="shared" si="16"/>
        <v>-4000</v>
      </c>
      <c r="I424" s="25">
        <v>2</v>
      </c>
      <c r="J424"/>
      <c r="K424" t="s">
        <v>50</v>
      </c>
      <c r="L424">
        <v>9</v>
      </c>
      <c r="M424" s="2">
        <v>445</v>
      </c>
    </row>
    <row r="425" spans="2:13" ht="12.75">
      <c r="B425" s="261">
        <v>1000</v>
      </c>
      <c r="C425" s="1" t="s">
        <v>60</v>
      </c>
      <c r="D425" s="15" t="s">
        <v>12</v>
      </c>
      <c r="E425" s="1" t="s">
        <v>61</v>
      </c>
      <c r="F425" s="61" t="s">
        <v>208</v>
      </c>
      <c r="G425" s="30" t="s">
        <v>206</v>
      </c>
      <c r="H425" s="6">
        <f t="shared" si="16"/>
        <v>-5000</v>
      </c>
      <c r="I425" s="25">
        <v>2</v>
      </c>
      <c r="K425" t="s">
        <v>50</v>
      </c>
      <c r="L425">
        <v>9</v>
      </c>
      <c r="M425" s="2">
        <v>445</v>
      </c>
    </row>
    <row r="426" spans="1:13" ht="12.75">
      <c r="A426" s="14"/>
      <c r="B426" s="265">
        <f>SUM(B421:B425)</f>
        <v>5000</v>
      </c>
      <c r="C426" s="14"/>
      <c r="D426" s="14"/>
      <c r="E426" s="14" t="s">
        <v>61</v>
      </c>
      <c r="F426" s="69"/>
      <c r="G426" s="21"/>
      <c r="H426" s="57">
        <v>0</v>
      </c>
      <c r="I426" s="58">
        <f aca="true" t="shared" si="17" ref="I426:I490">+B426/M426</f>
        <v>11.235955056179776</v>
      </c>
      <c r="J426" s="59"/>
      <c r="K426" s="59"/>
      <c r="L426" s="59"/>
      <c r="M426" s="2">
        <v>445</v>
      </c>
    </row>
    <row r="427" spans="2:13" ht="12.75">
      <c r="B427" s="261"/>
      <c r="H427" s="6">
        <f t="shared" si="16"/>
        <v>0</v>
      </c>
      <c r="I427" s="25">
        <f t="shared" si="17"/>
        <v>0</v>
      </c>
      <c r="M427" s="2">
        <v>445</v>
      </c>
    </row>
    <row r="428" spans="2:13" ht="12.75">
      <c r="B428" s="261"/>
      <c r="H428" s="6">
        <f t="shared" si="16"/>
        <v>0</v>
      </c>
      <c r="I428" s="25">
        <f t="shared" si="17"/>
        <v>0</v>
      </c>
      <c r="M428" s="2">
        <v>445</v>
      </c>
    </row>
    <row r="429" spans="1:13" s="59" customFormat="1" ht="12.75">
      <c r="A429" s="1"/>
      <c r="B429" s="261"/>
      <c r="C429" s="1"/>
      <c r="D429" s="1"/>
      <c r="E429" s="1"/>
      <c r="F429" s="61"/>
      <c r="G429" s="30"/>
      <c r="H429" s="6">
        <f t="shared" si="16"/>
        <v>0</v>
      </c>
      <c r="I429" s="25">
        <f t="shared" si="17"/>
        <v>0</v>
      </c>
      <c r="J429"/>
      <c r="K429"/>
      <c r="L429"/>
      <c r="M429" s="2">
        <v>445</v>
      </c>
    </row>
    <row r="430" spans="2:13" ht="12.75">
      <c r="B430" s="261"/>
      <c r="H430" s="6">
        <f t="shared" si="16"/>
        <v>0</v>
      </c>
      <c r="I430" s="25">
        <f t="shared" si="17"/>
        <v>0</v>
      </c>
      <c r="M430" s="2">
        <v>445</v>
      </c>
    </row>
    <row r="431" spans="1:13" ht="12.75">
      <c r="A431" s="14"/>
      <c r="B431" s="265">
        <f>+B441+B447+B452+B458+B463+B467+B436</f>
        <v>56000</v>
      </c>
      <c r="C431" s="54" t="s">
        <v>215</v>
      </c>
      <c r="D431" s="55" t="s">
        <v>216</v>
      </c>
      <c r="E431" s="54" t="s">
        <v>48</v>
      </c>
      <c r="F431" s="56" t="s">
        <v>49</v>
      </c>
      <c r="G431" s="299" t="s">
        <v>1492</v>
      </c>
      <c r="H431" s="57"/>
      <c r="I431" s="58">
        <f t="shared" si="17"/>
        <v>125.84269662921348</v>
      </c>
      <c r="J431" s="58"/>
      <c r="K431" s="58"/>
      <c r="L431" s="59"/>
      <c r="M431" s="2">
        <v>445</v>
      </c>
    </row>
    <row r="432" spans="2:13" ht="12.75">
      <c r="B432" s="261"/>
      <c r="H432" s="6">
        <f t="shared" si="16"/>
        <v>0</v>
      </c>
      <c r="I432" s="25">
        <f t="shared" si="17"/>
        <v>0</v>
      </c>
      <c r="M432" s="2">
        <v>445</v>
      </c>
    </row>
    <row r="433" spans="2:13" ht="12.75">
      <c r="B433" s="261">
        <v>5000</v>
      </c>
      <c r="C433" s="1" t="s">
        <v>0</v>
      </c>
      <c r="D433" s="1" t="s">
        <v>12</v>
      </c>
      <c r="E433" s="1" t="s">
        <v>89</v>
      </c>
      <c r="F433" s="330" t="s">
        <v>217</v>
      </c>
      <c r="G433" s="30" t="s">
        <v>204</v>
      </c>
      <c r="H433" s="6">
        <f t="shared" si="16"/>
        <v>-5000</v>
      </c>
      <c r="I433" s="25">
        <v>10</v>
      </c>
      <c r="K433" t="s">
        <v>21</v>
      </c>
      <c r="L433">
        <v>10</v>
      </c>
      <c r="M433" s="2">
        <v>445</v>
      </c>
    </row>
    <row r="434" spans="1:13" s="59" customFormat="1" ht="12.75">
      <c r="A434" s="1"/>
      <c r="B434" s="261">
        <v>7000</v>
      </c>
      <c r="C434" s="1" t="s">
        <v>0</v>
      </c>
      <c r="D434" s="1" t="s">
        <v>12</v>
      </c>
      <c r="E434" s="1" t="s">
        <v>89</v>
      </c>
      <c r="F434" s="330" t="s">
        <v>218</v>
      </c>
      <c r="G434" s="30" t="s">
        <v>206</v>
      </c>
      <c r="H434" s="6">
        <f t="shared" si="16"/>
        <v>-12000</v>
      </c>
      <c r="I434" s="25">
        <v>14</v>
      </c>
      <c r="J434"/>
      <c r="K434" t="s">
        <v>21</v>
      </c>
      <c r="L434">
        <v>10</v>
      </c>
      <c r="M434" s="2">
        <v>445</v>
      </c>
    </row>
    <row r="435" spans="2:13" ht="12.75">
      <c r="B435" s="261">
        <v>10000</v>
      </c>
      <c r="C435" s="1" t="s">
        <v>0</v>
      </c>
      <c r="D435" s="1" t="s">
        <v>12</v>
      </c>
      <c r="E435" s="1" t="s">
        <v>89</v>
      </c>
      <c r="F435" s="330" t="s">
        <v>219</v>
      </c>
      <c r="G435" s="30" t="s">
        <v>220</v>
      </c>
      <c r="H435" s="6">
        <f t="shared" si="16"/>
        <v>-22000</v>
      </c>
      <c r="I435" s="25">
        <v>20</v>
      </c>
      <c r="K435" t="s">
        <v>21</v>
      </c>
      <c r="L435">
        <v>10</v>
      </c>
      <c r="M435" s="2">
        <v>445</v>
      </c>
    </row>
    <row r="436" spans="1:13" ht="12.75">
      <c r="A436" s="14"/>
      <c r="B436" s="265">
        <f>SUM(B433:B435)</f>
        <v>22000</v>
      </c>
      <c r="C436" s="14" t="s">
        <v>0</v>
      </c>
      <c r="D436" s="14"/>
      <c r="E436" s="14"/>
      <c r="F436" s="69"/>
      <c r="G436" s="21"/>
      <c r="H436" s="57">
        <v>0</v>
      </c>
      <c r="I436" s="58">
        <f t="shared" si="17"/>
        <v>49.438202247191015</v>
      </c>
      <c r="J436" s="59"/>
      <c r="K436" s="59"/>
      <c r="L436" s="59"/>
      <c r="M436" s="2">
        <v>445</v>
      </c>
    </row>
    <row r="437" spans="2:13" ht="12.75">
      <c r="B437" s="261"/>
      <c r="H437" s="6">
        <f t="shared" si="16"/>
        <v>0</v>
      </c>
      <c r="I437" s="25">
        <f t="shared" si="17"/>
        <v>0</v>
      </c>
      <c r="M437" s="2">
        <v>445</v>
      </c>
    </row>
    <row r="438" spans="2:13" ht="12.75">
      <c r="B438" s="261"/>
      <c r="H438" s="6">
        <f t="shared" si="16"/>
        <v>0</v>
      </c>
      <c r="I438" s="25">
        <f t="shared" si="17"/>
        <v>0</v>
      </c>
      <c r="M438" s="2">
        <v>445</v>
      </c>
    </row>
    <row r="439" spans="1:13" s="59" customFormat="1" ht="12.75">
      <c r="A439" s="1"/>
      <c r="B439" s="261">
        <v>5000</v>
      </c>
      <c r="C439" s="1" t="s">
        <v>221</v>
      </c>
      <c r="D439" s="15" t="s">
        <v>12</v>
      </c>
      <c r="E439" s="1" t="s">
        <v>53</v>
      </c>
      <c r="F439" s="61" t="s">
        <v>222</v>
      </c>
      <c r="G439" s="30" t="s">
        <v>212</v>
      </c>
      <c r="H439" s="6">
        <f t="shared" si="16"/>
        <v>-5000</v>
      </c>
      <c r="I439" s="25">
        <f t="shared" si="17"/>
        <v>11.235955056179776</v>
      </c>
      <c r="J439"/>
      <c r="K439" t="s">
        <v>89</v>
      </c>
      <c r="L439">
        <v>10</v>
      </c>
      <c r="M439" s="2">
        <v>445</v>
      </c>
    </row>
    <row r="440" spans="2:13" ht="12.75">
      <c r="B440" s="261">
        <v>5000</v>
      </c>
      <c r="C440" s="1" t="s">
        <v>223</v>
      </c>
      <c r="D440" s="15" t="s">
        <v>12</v>
      </c>
      <c r="E440" s="1" t="s">
        <v>53</v>
      </c>
      <c r="F440" s="61" t="s">
        <v>224</v>
      </c>
      <c r="G440" s="30" t="s">
        <v>220</v>
      </c>
      <c r="H440" s="6">
        <f t="shared" si="16"/>
        <v>-10000</v>
      </c>
      <c r="I440" s="25">
        <f t="shared" si="17"/>
        <v>11.235955056179776</v>
      </c>
      <c r="K440" t="s">
        <v>89</v>
      </c>
      <c r="L440">
        <v>10</v>
      </c>
      <c r="M440" s="2">
        <v>445</v>
      </c>
    </row>
    <row r="441" spans="1:13" ht="12.75">
      <c r="A441" s="14"/>
      <c r="B441" s="265">
        <f>SUM(B439:B440)</f>
        <v>10000</v>
      </c>
      <c r="C441" s="14" t="s">
        <v>34</v>
      </c>
      <c r="D441" s="14"/>
      <c r="E441" s="14"/>
      <c r="F441" s="69"/>
      <c r="G441" s="21"/>
      <c r="H441" s="57">
        <v>0</v>
      </c>
      <c r="I441" s="58">
        <f t="shared" si="17"/>
        <v>22.471910112359552</v>
      </c>
      <c r="J441" s="59"/>
      <c r="K441" s="59"/>
      <c r="L441" s="59"/>
      <c r="M441" s="2">
        <v>445</v>
      </c>
    </row>
    <row r="442" spans="2:13" ht="12.75">
      <c r="B442" s="261"/>
      <c r="H442" s="6">
        <f t="shared" si="16"/>
        <v>0</v>
      </c>
      <c r="I442" s="25">
        <f t="shared" si="17"/>
        <v>0</v>
      </c>
      <c r="M442" s="2">
        <v>445</v>
      </c>
    </row>
    <row r="443" spans="2:13" ht="12.75">
      <c r="B443" s="261"/>
      <c r="H443" s="6">
        <f t="shared" si="16"/>
        <v>0</v>
      </c>
      <c r="I443" s="25">
        <f t="shared" si="17"/>
        <v>0</v>
      </c>
      <c r="M443" s="2">
        <v>445</v>
      </c>
    </row>
    <row r="444" spans="2:13" ht="12.75">
      <c r="B444" s="261">
        <v>1500</v>
      </c>
      <c r="C444" s="1" t="s">
        <v>55</v>
      </c>
      <c r="D444" s="15" t="s">
        <v>12</v>
      </c>
      <c r="E444" s="1" t="s">
        <v>56</v>
      </c>
      <c r="F444" s="61" t="s">
        <v>225</v>
      </c>
      <c r="G444" s="30" t="s">
        <v>212</v>
      </c>
      <c r="H444" s="6">
        <f t="shared" si="16"/>
        <v>-1500</v>
      </c>
      <c r="I444" s="25">
        <v>3</v>
      </c>
      <c r="K444" t="s">
        <v>89</v>
      </c>
      <c r="L444">
        <v>10</v>
      </c>
      <c r="M444" s="2">
        <v>445</v>
      </c>
    </row>
    <row r="445" spans="1:13" s="59" customFormat="1" ht="12.75">
      <c r="A445" s="1"/>
      <c r="B445" s="261">
        <v>2000</v>
      </c>
      <c r="C445" s="1" t="s">
        <v>55</v>
      </c>
      <c r="D445" s="15" t="s">
        <v>12</v>
      </c>
      <c r="E445" s="1" t="s">
        <v>56</v>
      </c>
      <c r="F445" s="61" t="s">
        <v>225</v>
      </c>
      <c r="G445" s="30" t="s">
        <v>206</v>
      </c>
      <c r="H445" s="6">
        <f>H444-B445</f>
        <v>-3500</v>
      </c>
      <c r="I445" s="25">
        <v>4</v>
      </c>
      <c r="J445"/>
      <c r="K445" t="s">
        <v>89</v>
      </c>
      <c r="L445">
        <v>10</v>
      </c>
      <c r="M445" s="2">
        <v>445</v>
      </c>
    </row>
    <row r="446" spans="2:13" ht="12.75">
      <c r="B446" s="261">
        <v>1900</v>
      </c>
      <c r="C446" s="1" t="s">
        <v>55</v>
      </c>
      <c r="D446" s="15" t="s">
        <v>12</v>
      </c>
      <c r="E446" s="1" t="s">
        <v>56</v>
      </c>
      <c r="F446" s="61" t="s">
        <v>225</v>
      </c>
      <c r="G446" s="30" t="s">
        <v>220</v>
      </c>
      <c r="H446" s="6">
        <f>H445-B446</f>
        <v>-5400</v>
      </c>
      <c r="I446" s="25">
        <v>3.8</v>
      </c>
      <c r="K446" t="s">
        <v>89</v>
      </c>
      <c r="L446">
        <v>10</v>
      </c>
      <c r="M446" s="2">
        <v>445</v>
      </c>
    </row>
    <row r="447" spans="1:13" ht="12.75">
      <c r="A447" s="14"/>
      <c r="B447" s="265">
        <f>SUM(B444:B446)</f>
        <v>5400</v>
      </c>
      <c r="C447" s="14"/>
      <c r="D447" s="14"/>
      <c r="E447" s="14" t="s">
        <v>56</v>
      </c>
      <c r="F447" s="69"/>
      <c r="G447" s="21"/>
      <c r="H447" s="57">
        <v>0</v>
      </c>
      <c r="I447" s="58">
        <f t="shared" si="17"/>
        <v>12.134831460674157</v>
      </c>
      <c r="J447" s="59"/>
      <c r="K447" s="59"/>
      <c r="L447" s="59"/>
      <c r="M447" s="2">
        <v>445</v>
      </c>
    </row>
    <row r="448" spans="2:13" ht="12.75">
      <c r="B448" s="261"/>
      <c r="H448" s="6">
        <f>H447-B448</f>
        <v>0</v>
      </c>
      <c r="I448" s="25">
        <f t="shared" si="17"/>
        <v>0</v>
      </c>
      <c r="M448" s="2">
        <v>445</v>
      </c>
    </row>
    <row r="449" spans="2:13" ht="12.75">
      <c r="B449" s="261"/>
      <c r="H449" s="6">
        <f aca="true" t="shared" si="18" ref="H449:H507">H448-B449</f>
        <v>0</v>
      </c>
      <c r="I449" s="25">
        <f t="shared" si="17"/>
        <v>0</v>
      </c>
      <c r="M449" s="2">
        <v>445</v>
      </c>
    </row>
    <row r="450" spans="1:13" s="59" customFormat="1" ht="12.75">
      <c r="A450" s="1"/>
      <c r="B450" s="261">
        <v>5000</v>
      </c>
      <c r="C450" s="1" t="s">
        <v>38</v>
      </c>
      <c r="D450" s="15" t="s">
        <v>12</v>
      </c>
      <c r="E450" s="1" t="s">
        <v>53</v>
      </c>
      <c r="F450" s="61" t="s">
        <v>226</v>
      </c>
      <c r="G450" s="30" t="s">
        <v>212</v>
      </c>
      <c r="H450" s="6">
        <f t="shared" si="18"/>
        <v>-5000</v>
      </c>
      <c r="I450" s="25">
        <f t="shared" si="17"/>
        <v>11.235955056179776</v>
      </c>
      <c r="J450"/>
      <c r="K450" t="s">
        <v>89</v>
      </c>
      <c r="L450">
        <v>10</v>
      </c>
      <c r="M450" s="2">
        <v>445</v>
      </c>
    </row>
    <row r="451" spans="2:13" ht="12.75">
      <c r="B451" s="261">
        <v>5000</v>
      </c>
      <c r="C451" s="1" t="s">
        <v>38</v>
      </c>
      <c r="D451" s="15" t="s">
        <v>12</v>
      </c>
      <c r="E451" s="1" t="s">
        <v>53</v>
      </c>
      <c r="F451" s="61" t="s">
        <v>226</v>
      </c>
      <c r="G451" s="30" t="s">
        <v>206</v>
      </c>
      <c r="H451" s="6">
        <f t="shared" si="18"/>
        <v>-10000</v>
      </c>
      <c r="I451" s="25">
        <f t="shared" si="17"/>
        <v>11.235955056179776</v>
      </c>
      <c r="K451" t="s">
        <v>89</v>
      </c>
      <c r="L451">
        <v>10</v>
      </c>
      <c r="M451" s="2">
        <v>445</v>
      </c>
    </row>
    <row r="452" spans="1:13" ht="12.75">
      <c r="A452" s="14"/>
      <c r="B452" s="265">
        <f>SUM(B450:B451)</f>
        <v>10000</v>
      </c>
      <c r="C452" s="14" t="s">
        <v>38</v>
      </c>
      <c r="D452" s="14"/>
      <c r="E452" s="14"/>
      <c r="F452" s="69"/>
      <c r="G452" s="21"/>
      <c r="H452" s="57">
        <v>0</v>
      </c>
      <c r="I452" s="58">
        <f t="shared" si="17"/>
        <v>22.471910112359552</v>
      </c>
      <c r="J452" s="59"/>
      <c r="K452" s="59"/>
      <c r="L452" s="59"/>
      <c r="M452" s="2">
        <v>445</v>
      </c>
    </row>
    <row r="453" spans="2:13" ht="12.75">
      <c r="B453" s="261"/>
      <c r="H453" s="6">
        <f t="shared" si="18"/>
        <v>0</v>
      </c>
      <c r="I453" s="25">
        <f t="shared" si="17"/>
        <v>0</v>
      </c>
      <c r="M453" s="2">
        <v>445</v>
      </c>
    </row>
    <row r="454" spans="2:13" ht="12.75">
      <c r="B454" s="261"/>
      <c r="H454" s="6">
        <f t="shared" si="18"/>
        <v>0</v>
      </c>
      <c r="I454" s="25">
        <f t="shared" si="17"/>
        <v>0</v>
      </c>
      <c r="M454" s="2">
        <v>445</v>
      </c>
    </row>
    <row r="455" spans="1:13" s="59" customFormat="1" ht="12.75">
      <c r="A455" s="1"/>
      <c r="B455" s="261">
        <v>2000</v>
      </c>
      <c r="C455" s="1" t="s">
        <v>40</v>
      </c>
      <c r="D455" s="15" t="s">
        <v>12</v>
      </c>
      <c r="E455" s="1" t="s">
        <v>53</v>
      </c>
      <c r="F455" s="61" t="s">
        <v>225</v>
      </c>
      <c r="G455" s="30" t="s">
        <v>212</v>
      </c>
      <c r="H455" s="6">
        <f t="shared" si="18"/>
        <v>-2000</v>
      </c>
      <c r="I455" s="25">
        <f t="shared" si="17"/>
        <v>4.49438202247191</v>
      </c>
      <c r="J455"/>
      <c r="K455" t="s">
        <v>89</v>
      </c>
      <c r="L455">
        <v>10</v>
      </c>
      <c r="M455" s="2">
        <v>445</v>
      </c>
    </row>
    <row r="456" spans="2:13" ht="12.75">
      <c r="B456" s="261">
        <v>2000</v>
      </c>
      <c r="C456" s="1" t="s">
        <v>40</v>
      </c>
      <c r="D456" s="15" t="s">
        <v>12</v>
      </c>
      <c r="E456" s="1" t="s">
        <v>53</v>
      </c>
      <c r="F456" s="61" t="s">
        <v>225</v>
      </c>
      <c r="G456" s="30" t="s">
        <v>206</v>
      </c>
      <c r="H456" s="6">
        <f t="shared" si="18"/>
        <v>-4000</v>
      </c>
      <c r="I456" s="25">
        <f t="shared" si="17"/>
        <v>4.49438202247191</v>
      </c>
      <c r="K456" t="s">
        <v>89</v>
      </c>
      <c r="L456">
        <v>10</v>
      </c>
      <c r="M456" s="2">
        <v>445</v>
      </c>
    </row>
    <row r="457" spans="2:13" ht="12.75">
      <c r="B457" s="261">
        <v>2000</v>
      </c>
      <c r="C457" s="1" t="s">
        <v>40</v>
      </c>
      <c r="D457" s="15" t="s">
        <v>12</v>
      </c>
      <c r="E457" s="1" t="s">
        <v>53</v>
      </c>
      <c r="F457" s="61" t="s">
        <v>225</v>
      </c>
      <c r="G457" s="30" t="s">
        <v>220</v>
      </c>
      <c r="H457" s="6">
        <f t="shared" si="18"/>
        <v>-6000</v>
      </c>
      <c r="I457" s="25">
        <f t="shared" si="17"/>
        <v>4.49438202247191</v>
      </c>
      <c r="K457" t="s">
        <v>89</v>
      </c>
      <c r="L457">
        <v>10</v>
      </c>
      <c r="M457" s="2">
        <v>445</v>
      </c>
    </row>
    <row r="458" spans="1:13" ht="12.75">
      <c r="A458" s="14"/>
      <c r="B458" s="265">
        <f>SUM(B455:B457)</f>
        <v>6000</v>
      </c>
      <c r="C458" s="14" t="s">
        <v>40</v>
      </c>
      <c r="D458" s="14"/>
      <c r="E458" s="14"/>
      <c r="F458" s="69"/>
      <c r="G458" s="21"/>
      <c r="H458" s="57">
        <v>0</v>
      </c>
      <c r="I458" s="58">
        <f t="shared" si="17"/>
        <v>13.48314606741573</v>
      </c>
      <c r="J458" s="59"/>
      <c r="K458" s="59"/>
      <c r="L458" s="59"/>
      <c r="M458" s="2">
        <v>445</v>
      </c>
    </row>
    <row r="459" spans="2:13" ht="12.75">
      <c r="B459" s="261"/>
      <c r="H459" s="6">
        <f t="shared" si="18"/>
        <v>0</v>
      </c>
      <c r="I459" s="25">
        <f t="shared" si="17"/>
        <v>0</v>
      </c>
      <c r="M459" s="2">
        <v>445</v>
      </c>
    </row>
    <row r="460" spans="1:13" s="59" customFormat="1" ht="12.75">
      <c r="A460" s="1"/>
      <c r="B460" s="261"/>
      <c r="C460" s="1"/>
      <c r="D460" s="1"/>
      <c r="E460" s="1"/>
      <c r="F460" s="61"/>
      <c r="G460" s="30"/>
      <c r="H460" s="6">
        <f t="shared" si="18"/>
        <v>0</v>
      </c>
      <c r="I460" s="25">
        <f t="shared" si="17"/>
        <v>0</v>
      </c>
      <c r="J460"/>
      <c r="K460"/>
      <c r="L460"/>
      <c r="M460" s="2">
        <v>445</v>
      </c>
    </row>
    <row r="461" spans="2:13" ht="12.75">
      <c r="B461" s="261">
        <v>1000</v>
      </c>
      <c r="C461" s="1" t="s">
        <v>108</v>
      </c>
      <c r="D461" s="15" t="s">
        <v>12</v>
      </c>
      <c r="E461" s="1" t="s">
        <v>61</v>
      </c>
      <c r="F461" s="61" t="s">
        <v>225</v>
      </c>
      <c r="G461" s="30" t="s">
        <v>212</v>
      </c>
      <c r="H461" s="6">
        <f t="shared" si="18"/>
        <v>-1000</v>
      </c>
      <c r="I461" s="25">
        <v>2</v>
      </c>
      <c r="K461" t="s">
        <v>89</v>
      </c>
      <c r="L461">
        <v>10</v>
      </c>
      <c r="M461" s="2">
        <v>445</v>
      </c>
    </row>
    <row r="462" spans="2:13" ht="12.75">
      <c r="B462" s="261">
        <v>1000</v>
      </c>
      <c r="C462" s="1" t="s">
        <v>108</v>
      </c>
      <c r="D462" s="15" t="s">
        <v>12</v>
      </c>
      <c r="E462" s="1" t="s">
        <v>61</v>
      </c>
      <c r="F462" s="61" t="s">
        <v>225</v>
      </c>
      <c r="G462" s="30" t="s">
        <v>206</v>
      </c>
      <c r="H462" s="6">
        <f t="shared" si="18"/>
        <v>-2000</v>
      </c>
      <c r="I462" s="25">
        <v>2</v>
      </c>
      <c r="K462" t="s">
        <v>89</v>
      </c>
      <c r="L462">
        <v>10</v>
      </c>
      <c r="M462" s="2">
        <v>445</v>
      </c>
    </row>
    <row r="463" spans="1:13" ht="12.75">
      <c r="A463" s="14"/>
      <c r="B463" s="265">
        <f>SUM(B461:B462)</f>
        <v>2000</v>
      </c>
      <c r="C463" s="14"/>
      <c r="D463" s="14"/>
      <c r="E463" s="14" t="s">
        <v>61</v>
      </c>
      <c r="F463" s="69"/>
      <c r="G463" s="21"/>
      <c r="H463" s="57">
        <v>0</v>
      </c>
      <c r="I463" s="58">
        <f t="shared" si="17"/>
        <v>4.49438202247191</v>
      </c>
      <c r="J463" s="59"/>
      <c r="K463" s="59"/>
      <c r="L463" s="59"/>
      <c r="M463" s="2">
        <v>445</v>
      </c>
    </row>
    <row r="464" spans="1:13" s="59" customFormat="1" ht="12.75">
      <c r="A464" s="1"/>
      <c r="B464" s="261"/>
      <c r="C464" s="1"/>
      <c r="D464" s="1"/>
      <c r="E464" s="1"/>
      <c r="F464" s="61"/>
      <c r="G464" s="30"/>
      <c r="H464" s="6">
        <f t="shared" si="18"/>
        <v>0</v>
      </c>
      <c r="I464" s="25">
        <f t="shared" si="17"/>
        <v>0</v>
      </c>
      <c r="J464"/>
      <c r="K464"/>
      <c r="L464"/>
      <c r="M464" s="2">
        <v>445</v>
      </c>
    </row>
    <row r="465" spans="2:13" ht="12.75">
      <c r="B465" s="261"/>
      <c r="H465" s="6">
        <f t="shared" si="18"/>
        <v>0</v>
      </c>
      <c r="I465" s="25">
        <f t="shared" si="17"/>
        <v>0</v>
      </c>
      <c r="M465" s="2">
        <v>445</v>
      </c>
    </row>
    <row r="466" spans="2:13" ht="12.75">
      <c r="B466" s="261">
        <v>600</v>
      </c>
      <c r="C466" s="1" t="s">
        <v>227</v>
      </c>
      <c r="D466" s="15" t="s">
        <v>12</v>
      </c>
      <c r="E466" s="1" t="s">
        <v>228</v>
      </c>
      <c r="F466" s="61" t="s">
        <v>225</v>
      </c>
      <c r="G466" s="30" t="s">
        <v>212</v>
      </c>
      <c r="H466" s="6">
        <f t="shared" si="18"/>
        <v>-600</v>
      </c>
      <c r="I466" s="25">
        <f t="shared" si="17"/>
        <v>1.348314606741573</v>
      </c>
      <c r="K466" t="s">
        <v>89</v>
      </c>
      <c r="L466">
        <v>10</v>
      </c>
      <c r="M466" s="2">
        <v>445</v>
      </c>
    </row>
    <row r="467" spans="1:13" ht="12.75">
      <c r="A467" s="14"/>
      <c r="B467" s="265">
        <f>SUM(B466)</f>
        <v>600</v>
      </c>
      <c r="C467" s="14"/>
      <c r="D467" s="14"/>
      <c r="E467" s="14" t="s">
        <v>228</v>
      </c>
      <c r="F467" s="69"/>
      <c r="G467" s="21"/>
      <c r="H467" s="57">
        <v>0</v>
      </c>
      <c r="I467" s="58">
        <f t="shared" si="17"/>
        <v>1.348314606741573</v>
      </c>
      <c r="J467" s="59"/>
      <c r="K467" s="59"/>
      <c r="L467" s="59"/>
      <c r="M467" s="2">
        <v>445</v>
      </c>
    </row>
    <row r="468" spans="2:13" ht="12.75">
      <c r="B468" s="62"/>
      <c r="H468" s="6">
        <f t="shared" si="18"/>
        <v>0</v>
      </c>
      <c r="I468" s="25">
        <f t="shared" si="17"/>
        <v>0</v>
      </c>
      <c r="M468" s="2">
        <v>445</v>
      </c>
    </row>
    <row r="469" spans="2:13" ht="12.75">
      <c r="B469" s="62"/>
      <c r="H469" s="6">
        <f t="shared" si="18"/>
        <v>0</v>
      </c>
      <c r="I469" s="25">
        <f t="shared" si="17"/>
        <v>0</v>
      </c>
      <c r="M469" s="2">
        <v>445</v>
      </c>
    </row>
    <row r="470" spans="1:13" s="59" customFormat="1" ht="12.75">
      <c r="A470" s="1"/>
      <c r="B470" s="62"/>
      <c r="C470" s="1"/>
      <c r="D470" s="1"/>
      <c r="E470" s="1"/>
      <c r="F470" s="61"/>
      <c r="G470" s="30"/>
      <c r="H470" s="6">
        <f t="shared" si="18"/>
        <v>0</v>
      </c>
      <c r="I470" s="25">
        <f t="shared" si="17"/>
        <v>0</v>
      </c>
      <c r="J470"/>
      <c r="K470"/>
      <c r="L470"/>
      <c r="M470" s="2">
        <v>445</v>
      </c>
    </row>
    <row r="471" spans="2:13" ht="12.75">
      <c r="B471" s="62"/>
      <c r="H471" s="6">
        <f t="shared" si="18"/>
        <v>0</v>
      </c>
      <c r="I471" s="25">
        <f t="shared" si="17"/>
        <v>0</v>
      </c>
      <c r="M471" s="2">
        <v>445</v>
      </c>
    </row>
    <row r="472" spans="1:13" ht="12.75">
      <c r="A472" s="14"/>
      <c r="B472" s="265">
        <f>+B483+B488+B495+B501+B508+B514+B521+B477</f>
        <v>59600</v>
      </c>
      <c r="C472" s="54" t="s">
        <v>229</v>
      </c>
      <c r="D472" s="55" t="s">
        <v>230</v>
      </c>
      <c r="E472" s="54" t="s">
        <v>141</v>
      </c>
      <c r="F472" s="56" t="s">
        <v>231</v>
      </c>
      <c r="G472" s="299" t="s">
        <v>232</v>
      </c>
      <c r="H472" s="57"/>
      <c r="I472" s="58">
        <f>+B472/M472</f>
        <v>133.93258426966293</v>
      </c>
      <c r="J472" s="58"/>
      <c r="K472" s="58"/>
      <c r="L472" s="59"/>
      <c r="M472" s="2">
        <v>445</v>
      </c>
    </row>
    <row r="473" spans="2:13" ht="12.75">
      <c r="B473" s="261"/>
      <c r="H473" s="6">
        <f t="shared" si="18"/>
        <v>0</v>
      </c>
      <c r="I473" s="25">
        <f t="shared" si="17"/>
        <v>0</v>
      </c>
      <c r="M473" s="2">
        <v>445</v>
      </c>
    </row>
    <row r="474" spans="2:13" ht="12.75">
      <c r="B474" s="261">
        <v>2500</v>
      </c>
      <c r="C474" s="1" t="s">
        <v>0</v>
      </c>
      <c r="D474" s="1" t="s">
        <v>12</v>
      </c>
      <c r="E474" s="1" t="s">
        <v>18</v>
      </c>
      <c r="F474" s="330" t="s">
        <v>233</v>
      </c>
      <c r="G474" s="30" t="s">
        <v>204</v>
      </c>
      <c r="H474" s="6">
        <f t="shared" si="18"/>
        <v>-2500</v>
      </c>
      <c r="I474" s="25">
        <v>5</v>
      </c>
      <c r="K474" t="s">
        <v>21</v>
      </c>
      <c r="L474">
        <v>11</v>
      </c>
      <c r="M474" s="2">
        <v>445</v>
      </c>
    </row>
    <row r="475" spans="1:13" s="59" customFormat="1" ht="12.75">
      <c r="A475" s="1"/>
      <c r="B475" s="261">
        <v>2500</v>
      </c>
      <c r="C475" s="1" t="s">
        <v>0</v>
      </c>
      <c r="D475" s="1" t="s">
        <v>12</v>
      </c>
      <c r="E475" s="1" t="s">
        <v>18</v>
      </c>
      <c r="F475" s="330" t="s">
        <v>234</v>
      </c>
      <c r="G475" s="30" t="s">
        <v>206</v>
      </c>
      <c r="H475" s="6">
        <f t="shared" si="18"/>
        <v>-5000</v>
      </c>
      <c r="I475" s="25">
        <v>5</v>
      </c>
      <c r="J475"/>
      <c r="K475" t="s">
        <v>21</v>
      </c>
      <c r="L475">
        <v>11</v>
      </c>
      <c r="M475" s="2">
        <v>445</v>
      </c>
    </row>
    <row r="476" spans="2:13" ht="12.75">
      <c r="B476" s="261">
        <v>2500</v>
      </c>
      <c r="C476" s="1" t="s">
        <v>0</v>
      </c>
      <c r="D476" s="1" t="s">
        <v>12</v>
      </c>
      <c r="E476" s="1" t="s">
        <v>18</v>
      </c>
      <c r="F476" s="330" t="s">
        <v>235</v>
      </c>
      <c r="G476" s="30" t="s">
        <v>220</v>
      </c>
      <c r="H476" s="6">
        <f t="shared" si="18"/>
        <v>-7500</v>
      </c>
      <c r="I476" s="25">
        <v>5</v>
      </c>
      <c r="K476" t="s">
        <v>21</v>
      </c>
      <c r="L476">
        <v>11</v>
      </c>
      <c r="M476" s="2">
        <v>445</v>
      </c>
    </row>
    <row r="477" spans="1:13" ht="12.75">
      <c r="A477" s="14"/>
      <c r="B477" s="265">
        <f>SUM(B474:B476)</f>
        <v>7500</v>
      </c>
      <c r="C477" s="14" t="s">
        <v>0</v>
      </c>
      <c r="D477" s="14"/>
      <c r="E477" s="14"/>
      <c r="F477" s="69"/>
      <c r="G477" s="21"/>
      <c r="H477" s="57">
        <v>0</v>
      </c>
      <c r="I477" s="58">
        <f t="shared" si="17"/>
        <v>16.853932584269664</v>
      </c>
      <c r="J477" s="59"/>
      <c r="K477" s="59"/>
      <c r="L477" s="59"/>
      <c r="M477" s="2">
        <v>445</v>
      </c>
    </row>
    <row r="478" spans="2:13" ht="12.75">
      <c r="B478" s="261"/>
      <c r="H478" s="6">
        <f t="shared" si="18"/>
        <v>0</v>
      </c>
      <c r="I478" s="25">
        <f t="shared" si="17"/>
        <v>0</v>
      </c>
      <c r="M478" s="2">
        <v>445</v>
      </c>
    </row>
    <row r="479" spans="2:13" ht="12.75">
      <c r="B479" s="261"/>
      <c r="H479" s="6">
        <f t="shared" si="18"/>
        <v>0</v>
      </c>
      <c r="I479" s="25">
        <f t="shared" si="17"/>
        <v>0</v>
      </c>
      <c r="M479" s="2">
        <v>445</v>
      </c>
    </row>
    <row r="480" spans="2:13" ht="12.75">
      <c r="B480" s="261">
        <v>900</v>
      </c>
      <c r="C480" s="1" t="s">
        <v>236</v>
      </c>
      <c r="D480" s="1" t="s">
        <v>12</v>
      </c>
      <c r="E480" s="1" t="s">
        <v>27</v>
      </c>
      <c r="F480" s="61" t="s">
        <v>237</v>
      </c>
      <c r="G480" s="30" t="s">
        <v>212</v>
      </c>
      <c r="H480" s="6">
        <f t="shared" si="18"/>
        <v>-900</v>
      </c>
      <c r="I480" s="25">
        <f t="shared" si="17"/>
        <v>2.0224719101123596</v>
      </c>
      <c r="K480" s="18" t="s">
        <v>18</v>
      </c>
      <c r="L480">
        <v>11</v>
      </c>
      <c r="M480" s="2">
        <v>445</v>
      </c>
    </row>
    <row r="481" spans="1:13" s="59" customFormat="1" ht="12.75">
      <c r="A481" s="1"/>
      <c r="B481" s="261">
        <v>1200</v>
      </c>
      <c r="C481" s="1" t="s">
        <v>238</v>
      </c>
      <c r="D481" s="1" t="s">
        <v>12</v>
      </c>
      <c r="E481" s="1" t="s">
        <v>27</v>
      </c>
      <c r="F481" s="61" t="s">
        <v>237</v>
      </c>
      <c r="G481" s="30" t="s">
        <v>206</v>
      </c>
      <c r="H481" s="6">
        <f t="shared" si="18"/>
        <v>-2100</v>
      </c>
      <c r="I481" s="25">
        <f t="shared" si="17"/>
        <v>2.696629213483146</v>
      </c>
      <c r="J481"/>
      <c r="K481" s="18" t="s">
        <v>18</v>
      </c>
      <c r="L481">
        <v>11</v>
      </c>
      <c r="M481" s="2">
        <v>445</v>
      </c>
    </row>
    <row r="482" spans="2:13" ht="12.75">
      <c r="B482" s="261">
        <v>1800</v>
      </c>
      <c r="C482" s="1" t="s">
        <v>239</v>
      </c>
      <c r="D482" s="1" t="s">
        <v>12</v>
      </c>
      <c r="E482" s="1" t="s">
        <v>27</v>
      </c>
      <c r="F482" s="61" t="s">
        <v>237</v>
      </c>
      <c r="G482" s="30" t="s">
        <v>220</v>
      </c>
      <c r="H482" s="6">
        <f t="shared" si="18"/>
        <v>-3900</v>
      </c>
      <c r="I482" s="25">
        <f t="shared" si="17"/>
        <v>4.044943820224719</v>
      </c>
      <c r="K482" s="18" t="s">
        <v>18</v>
      </c>
      <c r="L482">
        <v>11</v>
      </c>
      <c r="M482" s="2">
        <v>445</v>
      </c>
    </row>
    <row r="483" spans="1:13" ht="12.75">
      <c r="A483" s="14"/>
      <c r="B483" s="265">
        <f>SUM(B480:B482)</f>
        <v>3900</v>
      </c>
      <c r="C483" s="14" t="s">
        <v>1</v>
      </c>
      <c r="D483" s="14"/>
      <c r="E483" s="14"/>
      <c r="F483" s="69"/>
      <c r="G483" s="21"/>
      <c r="H483" s="57">
        <v>0</v>
      </c>
      <c r="I483" s="58">
        <f t="shared" si="17"/>
        <v>8.764044943820224</v>
      </c>
      <c r="J483" s="59"/>
      <c r="K483" s="59"/>
      <c r="L483" s="59"/>
      <c r="M483" s="2">
        <v>445</v>
      </c>
    </row>
    <row r="484" spans="2:13" ht="12.75">
      <c r="B484" s="261"/>
      <c r="H484" s="6">
        <f t="shared" si="18"/>
        <v>0</v>
      </c>
      <c r="I484" s="25">
        <f t="shared" si="17"/>
        <v>0</v>
      </c>
      <c r="M484" s="2">
        <v>445</v>
      </c>
    </row>
    <row r="485" spans="2:13" ht="12.75">
      <c r="B485" s="261"/>
      <c r="H485" s="6">
        <f t="shared" si="18"/>
        <v>0</v>
      </c>
      <c r="I485" s="25">
        <f t="shared" si="17"/>
        <v>0</v>
      </c>
      <c r="M485" s="2">
        <v>445</v>
      </c>
    </row>
    <row r="486" spans="1:13" s="59" customFormat="1" ht="12.75">
      <c r="A486" s="1"/>
      <c r="B486" s="261">
        <v>4500</v>
      </c>
      <c r="C486" s="1" t="s">
        <v>240</v>
      </c>
      <c r="D486" s="1" t="s">
        <v>12</v>
      </c>
      <c r="E486" s="1" t="s">
        <v>30</v>
      </c>
      <c r="F486" s="61" t="s">
        <v>241</v>
      </c>
      <c r="G486" s="30" t="s">
        <v>212</v>
      </c>
      <c r="H486" s="6">
        <f t="shared" si="18"/>
        <v>-4500</v>
      </c>
      <c r="I486" s="25">
        <f t="shared" si="17"/>
        <v>10.112359550561798</v>
      </c>
      <c r="J486"/>
      <c r="K486" s="18" t="s">
        <v>18</v>
      </c>
      <c r="L486">
        <v>11</v>
      </c>
      <c r="M486" s="2">
        <v>445</v>
      </c>
    </row>
    <row r="487" spans="2:13" ht="12.75">
      <c r="B487" s="261">
        <v>4000</v>
      </c>
      <c r="C487" s="1" t="s">
        <v>242</v>
      </c>
      <c r="D487" s="1" t="s">
        <v>12</v>
      </c>
      <c r="E487" s="1" t="s">
        <v>30</v>
      </c>
      <c r="F487" s="61" t="s">
        <v>243</v>
      </c>
      <c r="G487" s="30" t="s">
        <v>244</v>
      </c>
      <c r="H487" s="6">
        <f t="shared" si="18"/>
        <v>-8500</v>
      </c>
      <c r="I487" s="25">
        <f t="shared" si="17"/>
        <v>8.98876404494382</v>
      </c>
      <c r="K487" s="18" t="s">
        <v>18</v>
      </c>
      <c r="L487">
        <v>11</v>
      </c>
      <c r="M487" s="2">
        <v>445</v>
      </c>
    </row>
    <row r="488" spans="1:13" ht="12.75">
      <c r="A488" s="14"/>
      <c r="B488" s="265">
        <f>SUM(B486:B487)</f>
        <v>8500</v>
      </c>
      <c r="C488" s="14" t="s">
        <v>34</v>
      </c>
      <c r="D488" s="14"/>
      <c r="E488" s="14"/>
      <c r="F488" s="69"/>
      <c r="G488" s="21"/>
      <c r="H488" s="57">
        <v>0</v>
      </c>
      <c r="I488" s="58">
        <f t="shared" si="17"/>
        <v>19.10112359550562</v>
      </c>
      <c r="J488" s="59"/>
      <c r="K488" s="59"/>
      <c r="L488" s="59"/>
      <c r="M488" s="2">
        <v>445</v>
      </c>
    </row>
    <row r="489" spans="2:13" ht="12.75">
      <c r="B489" s="261"/>
      <c r="H489" s="6">
        <f t="shared" si="18"/>
        <v>0</v>
      </c>
      <c r="I489" s="25">
        <f t="shared" si="17"/>
        <v>0</v>
      </c>
      <c r="M489" s="2">
        <v>445</v>
      </c>
    </row>
    <row r="490" spans="2:13" ht="12.75">
      <c r="B490" s="261"/>
      <c r="H490" s="6">
        <f t="shared" si="18"/>
        <v>0</v>
      </c>
      <c r="I490" s="25">
        <f t="shared" si="17"/>
        <v>0</v>
      </c>
      <c r="M490" s="2">
        <v>445</v>
      </c>
    </row>
    <row r="491" spans="2:13" ht="12.75">
      <c r="B491" s="261">
        <v>1300</v>
      </c>
      <c r="C491" s="1" t="s">
        <v>35</v>
      </c>
      <c r="D491" s="1" t="s">
        <v>12</v>
      </c>
      <c r="E491" s="1" t="s">
        <v>37</v>
      </c>
      <c r="F491" s="61" t="s">
        <v>237</v>
      </c>
      <c r="G491" s="30" t="s">
        <v>212</v>
      </c>
      <c r="H491" s="6">
        <f t="shared" si="18"/>
        <v>-1300</v>
      </c>
      <c r="I491" s="25">
        <v>2.6</v>
      </c>
      <c r="K491" s="18" t="s">
        <v>18</v>
      </c>
      <c r="L491">
        <v>11</v>
      </c>
      <c r="M491" s="2">
        <v>445</v>
      </c>
    </row>
    <row r="492" spans="2:13" ht="12.75">
      <c r="B492" s="261">
        <v>1400</v>
      </c>
      <c r="C492" s="1" t="s">
        <v>35</v>
      </c>
      <c r="D492" s="1" t="s">
        <v>12</v>
      </c>
      <c r="E492" s="1" t="s">
        <v>37</v>
      </c>
      <c r="F492" s="61" t="s">
        <v>237</v>
      </c>
      <c r="G492" s="30" t="s">
        <v>206</v>
      </c>
      <c r="H492" s="6">
        <f t="shared" si="18"/>
        <v>-2700</v>
      </c>
      <c r="I492" s="25">
        <v>2.8</v>
      </c>
      <c r="K492" s="18" t="s">
        <v>18</v>
      </c>
      <c r="L492">
        <v>11</v>
      </c>
      <c r="M492" s="2">
        <v>445</v>
      </c>
    </row>
    <row r="493" spans="1:13" s="59" customFormat="1" ht="12.75">
      <c r="A493" s="1"/>
      <c r="B493" s="261">
        <v>1000</v>
      </c>
      <c r="C493" s="1" t="s">
        <v>35</v>
      </c>
      <c r="D493" s="1" t="s">
        <v>12</v>
      </c>
      <c r="E493" s="1" t="s">
        <v>36</v>
      </c>
      <c r="F493" s="61" t="s">
        <v>237</v>
      </c>
      <c r="G493" s="30" t="s">
        <v>220</v>
      </c>
      <c r="H493" s="6">
        <f t="shared" si="18"/>
        <v>-3700</v>
      </c>
      <c r="I493" s="25">
        <v>2</v>
      </c>
      <c r="J493"/>
      <c r="K493" s="18" t="s">
        <v>18</v>
      </c>
      <c r="L493">
        <v>11</v>
      </c>
      <c r="M493" s="2">
        <v>445</v>
      </c>
    </row>
    <row r="494" spans="2:13" ht="12.75">
      <c r="B494" s="261">
        <v>500</v>
      </c>
      <c r="C494" s="1" t="s">
        <v>35</v>
      </c>
      <c r="D494" s="1" t="s">
        <v>12</v>
      </c>
      <c r="E494" s="1" t="s">
        <v>36</v>
      </c>
      <c r="F494" s="61" t="s">
        <v>237</v>
      </c>
      <c r="G494" s="30" t="s">
        <v>244</v>
      </c>
      <c r="H494" s="6">
        <f t="shared" si="18"/>
        <v>-4200</v>
      </c>
      <c r="I494" s="25">
        <v>1</v>
      </c>
      <c r="K494" s="18" t="s">
        <v>18</v>
      </c>
      <c r="L494">
        <v>11</v>
      </c>
      <c r="M494" s="2">
        <v>445</v>
      </c>
    </row>
    <row r="495" spans="1:13" ht="12.75">
      <c r="A495" s="14"/>
      <c r="B495" s="265">
        <f>SUM(B491:B494)</f>
        <v>4200</v>
      </c>
      <c r="C495" s="14"/>
      <c r="D495" s="14"/>
      <c r="E495" s="14" t="s">
        <v>56</v>
      </c>
      <c r="F495" s="69"/>
      <c r="G495" s="21"/>
      <c r="H495" s="57">
        <v>0</v>
      </c>
      <c r="I495" s="58">
        <f aca="true" t="shared" si="19" ref="I495:I553">+B495/M495</f>
        <v>9.438202247191011</v>
      </c>
      <c r="J495" s="59"/>
      <c r="K495" s="59"/>
      <c r="L495" s="59"/>
      <c r="M495" s="2">
        <v>445</v>
      </c>
    </row>
    <row r="496" spans="2:13" ht="12.75">
      <c r="B496" s="261"/>
      <c r="H496" s="6">
        <f t="shared" si="18"/>
        <v>0</v>
      </c>
      <c r="I496" s="25">
        <f t="shared" si="19"/>
        <v>0</v>
      </c>
      <c r="M496" s="2">
        <v>445</v>
      </c>
    </row>
    <row r="497" spans="2:13" ht="12.75">
      <c r="B497" s="261"/>
      <c r="H497" s="6">
        <f t="shared" si="18"/>
        <v>0</v>
      </c>
      <c r="I497" s="25">
        <f t="shared" si="19"/>
        <v>0</v>
      </c>
      <c r="M497" s="2">
        <v>445</v>
      </c>
    </row>
    <row r="498" spans="2:13" ht="12.75">
      <c r="B498" s="261">
        <v>5000</v>
      </c>
      <c r="C498" s="1" t="s">
        <v>245</v>
      </c>
      <c r="D498" s="1" t="s">
        <v>12</v>
      </c>
      <c r="E498" s="1" t="s">
        <v>30</v>
      </c>
      <c r="F498" s="61" t="s">
        <v>246</v>
      </c>
      <c r="G498" s="30" t="s">
        <v>212</v>
      </c>
      <c r="H498" s="6">
        <f t="shared" si="18"/>
        <v>-5000</v>
      </c>
      <c r="I498" s="25">
        <v>10</v>
      </c>
      <c r="K498" s="18" t="s">
        <v>18</v>
      </c>
      <c r="L498">
        <v>11</v>
      </c>
      <c r="M498" s="2">
        <v>445</v>
      </c>
    </row>
    <row r="499" spans="1:13" s="59" customFormat="1" ht="12.75">
      <c r="A499" s="1"/>
      <c r="B499" s="261">
        <v>5000</v>
      </c>
      <c r="C499" s="1" t="s">
        <v>38</v>
      </c>
      <c r="D499" s="1" t="s">
        <v>12</v>
      </c>
      <c r="E499" s="1" t="s">
        <v>30</v>
      </c>
      <c r="F499" s="61" t="s">
        <v>246</v>
      </c>
      <c r="G499" s="30" t="s">
        <v>206</v>
      </c>
      <c r="H499" s="6">
        <f t="shared" si="18"/>
        <v>-10000</v>
      </c>
      <c r="I499" s="25">
        <v>10</v>
      </c>
      <c r="J499"/>
      <c r="K499" s="18" t="s">
        <v>18</v>
      </c>
      <c r="L499">
        <v>11</v>
      </c>
      <c r="M499" s="2">
        <v>445</v>
      </c>
    </row>
    <row r="500" spans="2:13" ht="12.75">
      <c r="B500" s="261">
        <v>5000</v>
      </c>
      <c r="C500" s="1" t="s">
        <v>38</v>
      </c>
      <c r="D500" s="1" t="s">
        <v>12</v>
      </c>
      <c r="E500" s="1" t="s">
        <v>30</v>
      </c>
      <c r="F500" s="61" t="s">
        <v>246</v>
      </c>
      <c r="G500" s="30" t="s">
        <v>220</v>
      </c>
      <c r="H500" s="6">
        <f t="shared" si="18"/>
        <v>-15000</v>
      </c>
      <c r="I500" s="25">
        <v>10</v>
      </c>
      <c r="K500" s="18" t="s">
        <v>18</v>
      </c>
      <c r="L500">
        <v>11</v>
      </c>
      <c r="M500" s="2">
        <v>445</v>
      </c>
    </row>
    <row r="501" spans="1:13" ht="12.75">
      <c r="A501" s="14"/>
      <c r="B501" s="265">
        <f>SUM(B498:B500)</f>
        <v>15000</v>
      </c>
      <c r="C501" s="14" t="s">
        <v>38</v>
      </c>
      <c r="D501" s="14"/>
      <c r="E501" s="14"/>
      <c r="F501" s="69"/>
      <c r="G501" s="21"/>
      <c r="H501" s="57">
        <v>0</v>
      </c>
      <c r="I501" s="58">
        <f t="shared" si="19"/>
        <v>33.70786516853933</v>
      </c>
      <c r="J501" s="59"/>
      <c r="K501" s="59"/>
      <c r="L501" s="59"/>
      <c r="M501" s="2">
        <v>445</v>
      </c>
    </row>
    <row r="502" spans="2:13" ht="12.75">
      <c r="B502" s="261"/>
      <c r="H502" s="6">
        <f t="shared" si="18"/>
        <v>0</v>
      </c>
      <c r="I502" s="25">
        <f t="shared" si="19"/>
        <v>0</v>
      </c>
      <c r="M502" s="2">
        <v>445</v>
      </c>
    </row>
    <row r="503" spans="2:13" ht="12.75">
      <c r="B503" s="261"/>
      <c r="H503" s="6">
        <f t="shared" si="18"/>
        <v>0</v>
      </c>
      <c r="I503" s="25">
        <f t="shared" si="19"/>
        <v>0</v>
      </c>
      <c r="M503" s="2">
        <v>445</v>
      </c>
    </row>
    <row r="504" spans="2:13" ht="12.75">
      <c r="B504" s="261">
        <v>2000</v>
      </c>
      <c r="C504" s="1" t="s">
        <v>247</v>
      </c>
      <c r="D504" s="1" t="s">
        <v>12</v>
      </c>
      <c r="E504" s="1" t="s">
        <v>30</v>
      </c>
      <c r="F504" s="61" t="s">
        <v>237</v>
      </c>
      <c r="G504" s="30" t="s">
        <v>212</v>
      </c>
      <c r="H504" s="6">
        <f t="shared" si="18"/>
        <v>-2000</v>
      </c>
      <c r="I504" s="25">
        <v>4</v>
      </c>
      <c r="K504" s="18" t="s">
        <v>18</v>
      </c>
      <c r="L504">
        <v>11</v>
      </c>
      <c r="M504" s="2">
        <v>445</v>
      </c>
    </row>
    <row r="505" spans="2:13" ht="12.75">
      <c r="B505" s="261">
        <v>2000</v>
      </c>
      <c r="C505" s="1" t="s">
        <v>40</v>
      </c>
      <c r="D505" s="1" t="s">
        <v>12</v>
      </c>
      <c r="E505" s="1" t="s">
        <v>30</v>
      </c>
      <c r="F505" s="61" t="s">
        <v>237</v>
      </c>
      <c r="G505" s="30" t="s">
        <v>206</v>
      </c>
      <c r="H505" s="6">
        <f t="shared" si="18"/>
        <v>-4000</v>
      </c>
      <c r="I505" s="25">
        <v>4</v>
      </c>
      <c r="K505" s="18" t="s">
        <v>18</v>
      </c>
      <c r="L505">
        <v>11</v>
      </c>
      <c r="M505" s="2">
        <v>445</v>
      </c>
    </row>
    <row r="506" spans="1:13" s="59" customFormat="1" ht="12.75">
      <c r="A506" s="1"/>
      <c r="B506" s="261">
        <v>2000</v>
      </c>
      <c r="C506" s="1" t="s">
        <v>40</v>
      </c>
      <c r="D506" s="1" t="s">
        <v>12</v>
      </c>
      <c r="E506" s="1" t="s">
        <v>30</v>
      </c>
      <c r="F506" s="61" t="s">
        <v>237</v>
      </c>
      <c r="G506" s="30" t="s">
        <v>220</v>
      </c>
      <c r="H506" s="6">
        <f t="shared" si="18"/>
        <v>-6000</v>
      </c>
      <c r="I506" s="25">
        <v>4</v>
      </c>
      <c r="J506"/>
      <c r="K506" s="18" t="s">
        <v>18</v>
      </c>
      <c r="L506">
        <v>11</v>
      </c>
      <c r="M506" s="2">
        <v>445</v>
      </c>
    </row>
    <row r="507" spans="2:13" ht="12.75">
      <c r="B507" s="261">
        <v>2000</v>
      </c>
      <c r="C507" s="1" t="s">
        <v>40</v>
      </c>
      <c r="D507" s="1" t="s">
        <v>12</v>
      </c>
      <c r="E507" s="1" t="s">
        <v>30</v>
      </c>
      <c r="F507" s="61" t="s">
        <v>237</v>
      </c>
      <c r="G507" s="30" t="s">
        <v>244</v>
      </c>
      <c r="H507" s="6">
        <f t="shared" si="18"/>
        <v>-8000</v>
      </c>
      <c r="I507" s="25">
        <v>4</v>
      </c>
      <c r="K507" s="18" t="s">
        <v>18</v>
      </c>
      <c r="L507">
        <v>11</v>
      </c>
      <c r="M507" s="2">
        <v>445</v>
      </c>
    </row>
    <row r="508" spans="1:13" ht="12.75">
      <c r="A508" s="14"/>
      <c r="B508" s="265">
        <f>SUM(B504:B507)</f>
        <v>8000</v>
      </c>
      <c r="C508" s="14" t="s">
        <v>40</v>
      </c>
      <c r="D508" s="14"/>
      <c r="E508" s="14"/>
      <c r="F508" s="69"/>
      <c r="G508" s="21"/>
      <c r="H508" s="57">
        <v>0</v>
      </c>
      <c r="I508" s="58">
        <f t="shared" si="19"/>
        <v>17.97752808988764</v>
      </c>
      <c r="J508" s="59"/>
      <c r="K508" s="59"/>
      <c r="L508" s="59"/>
      <c r="M508" s="2">
        <v>445</v>
      </c>
    </row>
    <row r="509" spans="2:13" ht="12.75">
      <c r="B509" s="261"/>
      <c r="H509" s="6">
        <f>H508-B509</f>
        <v>0</v>
      </c>
      <c r="I509" s="25">
        <f t="shared" si="19"/>
        <v>0</v>
      </c>
      <c r="M509" s="2">
        <v>445</v>
      </c>
    </row>
    <row r="510" spans="2:13" ht="12.75">
      <c r="B510" s="261"/>
      <c r="H510" s="6">
        <f>H509-B510</f>
        <v>0</v>
      </c>
      <c r="I510" s="25">
        <f t="shared" si="19"/>
        <v>0</v>
      </c>
      <c r="M510" s="2">
        <v>445</v>
      </c>
    </row>
    <row r="511" spans="2:13" ht="12.75">
      <c r="B511" s="261">
        <v>2000</v>
      </c>
      <c r="C511" s="1" t="s">
        <v>41</v>
      </c>
      <c r="D511" s="1" t="s">
        <v>12</v>
      </c>
      <c r="E511" s="1" t="s">
        <v>42</v>
      </c>
      <c r="F511" s="61" t="s">
        <v>237</v>
      </c>
      <c r="G511" s="30" t="s">
        <v>212</v>
      </c>
      <c r="H511" s="6">
        <f>H510-B511</f>
        <v>-2000</v>
      </c>
      <c r="I511" s="25">
        <v>4</v>
      </c>
      <c r="K511" s="18" t="s">
        <v>18</v>
      </c>
      <c r="L511">
        <v>11</v>
      </c>
      <c r="M511" s="2">
        <v>445</v>
      </c>
    </row>
    <row r="512" spans="1:13" s="59" customFormat="1" ht="12.75">
      <c r="A512" s="1"/>
      <c r="B512" s="261">
        <v>5000</v>
      </c>
      <c r="C512" s="15" t="s">
        <v>534</v>
      </c>
      <c r="D512" s="1" t="s">
        <v>12</v>
      </c>
      <c r="E512" s="1" t="s">
        <v>42</v>
      </c>
      <c r="F512" s="61" t="s">
        <v>237</v>
      </c>
      <c r="G512" s="30" t="s">
        <v>206</v>
      </c>
      <c r="H512" s="6">
        <f>H511-B512</f>
        <v>-7000</v>
      </c>
      <c r="I512" s="25">
        <v>10</v>
      </c>
      <c r="J512"/>
      <c r="K512" s="18" t="s">
        <v>18</v>
      </c>
      <c r="L512">
        <v>11</v>
      </c>
      <c r="M512" s="2">
        <v>445</v>
      </c>
    </row>
    <row r="513" spans="2:13" ht="12.75">
      <c r="B513" s="261">
        <v>1000</v>
      </c>
      <c r="C513" s="15" t="s">
        <v>1496</v>
      </c>
      <c r="D513" s="1" t="s">
        <v>12</v>
      </c>
      <c r="E513" s="1" t="s">
        <v>42</v>
      </c>
      <c r="F513" s="61" t="s">
        <v>237</v>
      </c>
      <c r="G513" s="30" t="s">
        <v>220</v>
      </c>
      <c r="H513" s="6">
        <f>H512-B513</f>
        <v>-8000</v>
      </c>
      <c r="I513" s="25">
        <v>2</v>
      </c>
      <c r="K513" s="18" t="s">
        <v>18</v>
      </c>
      <c r="L513">
        <v>11</v>
      </c>
      <c r="M513" s="2">
        <v>445</v>
      </c>
    </row>
    <row r="514" spans="1:13" ht="12.75">
      <c r="A514" s="14"/>
      <c r="B514" s="265">
        <f>SUM(B511:B513)</f>
        <v>8000</v>
      </c>
      <c r="C514" s="14"/>
      <c r="D514" s="14"/>
      <c r="E514" s="14" t="s">
        <v>42</v>
      </c>
      <c r="F514" s="69"/>
      <c r="G514" s="21"/>
      <c r="H514" s="57">
        <v>0</v>
      </c>
      <c r="I514" s="58">
        <f t="shared" si="19"/>
        <v>17.97752808988764</v>
      </c>
      <c r="J514" s="59"/>
      <c r="K514" s="59"/>
      <c r="L514" s="59"/>
      <c r="M514" s="2">
        <v>445</v>
      </c>
    </row>
    <row r="515" spans="2:13" ht="12.75">
      <c r="B515" s="261"/>
      <c r="H515" s="6">
        <f aca="true" t="shared" si="20" ref="H515:H520">H514-B515</f>
        <v>0</v>
      </c>
      <c r="I515" s="25">
        <f t="shared" si="19"/>
        <v>0</v>
      </c>
      <c r="M515" s="2">
        <v>445</v>
      </c>
    </row>
    <row r="516" spans="2:13" ht="12.75">
      <c r="B516" s="261"/>
      <c r="H516" s="6">
        <f t="shared" si="20"/>
        <v>0</v>
      </c>
      <c r="I516" s="25">
        <f t="shared" si="19"/>
        <v>0</v>
      </c>
      <c r="M516" s="2">
        <v>445</v>
      </c>
    </row>
    <row r="517" spans="2:13" ht="12.75">
      <c r="B517" s="261">
        <v>900</v>
      </c>
      <c r="C517" s="1" t="s">
        <v>44</v>
      </c>
      <c r="D517" s="1" t="s">
        <v>12</v>
      </c>
      <c r="E517" s="1" t="s">
        <v>45</v>
      </c>
      <c r="F517" s="61" t="s">
        <v>237</v>
      </c>
      <c r="G517" s="30" t="s">
        <v>212</v>
      </c>
      <c r="H517" s="6">
        <f t="shared" si="20"/>
        <v>-900</v>
      </c>
      <c r="I517" s="25">
        <v>1.8</v>
      </c>
      <c r="K517" s="18" t="s">
        <v>18</v>
      </c>
      <c r="L517">
        <v>11</v>
      </c>
      <c r="M517" s="2">
        <v>445</v>
      </c>
    </row>
    <row r="518" spans="2:13" ht="12.75">
      <c r="B518" s="261">
        <v>900</v>
      </c>
      <c r="C518" s="1" t="s">
        <v>44</v>
      </c>
      <c r="D518" s="1" t="s">
        <v>12</v>
      </c>
      <c r="E518" s="1" t="s">
        <v>45</v>
      </c>
      <c r="F518" s="61" t="s">
        <v>237</v>
      </c>
      <c r="G518" s="30" t="s">
        <v>206</v>
      </c>
      <c r="H518" s="6">
        <f t="shared" si="20"/>
        <v>-1800</v>
      </c>
      <c r="I518" s="25">
        <v>1.8</v>
      </c>
      <c r="K518" s="18" t="s">
        <v>18</v>
      </c>
      <c r="L518">
        <v>11</v>
      </c>
      <c r="M518" s="2">
        <v>445</v>
      </c>
    </row>
    <row r="519" spans="1:13" s="59" customFormat="1" ht="12.75">
      <c r="A519" s="1"/>
      <c r="B519" s="261">
        <v>1800</v>
      </c>
      <c r="C519" s="1" t="s">
        <v>44</v>
      </c>
      <c r="D519" s="1" t="s">
        <v>12</v>
      </c>
      <c r="E519" s="1" t="s">
        <v>45</v>
      </c>
      <c r="F519" s="61" t="s">
        <v>237</v>
      </c>
      <c r="G519" s="30" t="s">
        <v>206</v>
      </c>
      <c r="H519" s="6">
        <f t="shared" si="20"/>
        <v>-3600</v>
      </c>
      <c r="I519" s="25">
        <v>3.6</v>
      </c>
      <c r="J519"/>
      <c r="K519" s="18" t="s">
        <v>18</v>
      </c>
      <c r="L519">
        <v>11</v>
      </c>
      <c r="M519" s="2">
        <v>445</v>
      </c>
    </row>
    <row r="520" spans="2:13" ht="12.75">
      <c r="B520" s="261">
        <v>900</v>
      </c>
      <c r="C520" s="1" t="s">
        <v>44</v>
      </c>
      <c r="D520" s="1" t="s">
        <v>12</v>
      </c>
      <c r="E520" s="1" t="s">
        <v>45</v>
      </c>
      <c r="F520" s="61" t="s">
        <v>237</v>
      </c>
      <c r="G520" s="30" t="s">
        <v>220</v>
      </c>
      <c r="H520" s="6">
        <f t="shared" si="20"/>
        <v>-4500</v>
      </c>
      <c r="I520" s="25">
        <v>1.8</v>
      </c>
      <c r="K520" s="18" t="s">
        <v>18</v>
      </c>
      <c r="L520">
        <v>11</v>
      </c>
      <c r="M520" s="2">
        <v>445</v>
      </c>
    </row>
    <row r="521" spans="1:13" ht="12.75">
      <c r="A521" s="14"/>
      <c r="B521" s="265">
        <f>SUM(B517:B520)</f>
        <v>4500</v>
      </c>
      <c r="C521" s="14"/>
      <c r="D521" s="14"/>
      <c r="E521" s="14" t="s">
        <v>45</v>
      </c>
      <c r="F521" s="69"/>
      <c r="G521" s="21"/>
      <c r="H521" s="57">
        <v>0</v>
      </c>
      <c r="I521" s="58">
        <f t="shared" si="19"/>
        <v>10.112359550561798</v>
      </c>
      <c r="J521" s="59"/>
      <c r="K521" s="59"/>
      <c r="L521" s="59"/>
      <c r="M521" s="2">
        <v>445</v>
      </c>
    </row>
    <row r="522" spans="2:13" ht="12.75">
      <c r="B522" s="261"/>
      <c r="H522" s="6">
        <f>H521-B522</f>
        <v>0</v>
      </c>
      <c r="I522" s="25">
        <f t="shared" si="19"/>
        <v>0</v>
      </c>
      <c r="M522" s="2">
        <v>445</v>
      </c>
    </row>
    <row r="523" spans="2:13" ht="12.75">
      <c r="B523" s="261"/>
      <c r="H523" s="6">
        <f>H522-B523</f>
        <v>0</v>
      </c>
      <c r="I523" s="25">
        <f t="shared" si="19"/>
        <v>0</v>
      </c>
      <c r="M523" s="2">
        <v>445</v>
      </c>
    </row>
    <row r="524" spans="1:13" s="59" customFormat="1" ht="12.75">
      <c r="A524" s="1"/>
      <c r="B524" s="261"/>
      <c r="C524" s="1"/>
      <c r="D524" s="1"/>
      <c r="E524" s="1"/>
      <c r="F524" s="61"/>
      <c r="G524" s="30"/>
      <c r="H524" s="6">
        <f>H523-B524</f>
        <v>0</v>
      </c>
      <c r="I524" s="25">
        <f t="shared" si="19"/>
        <v>0</v>
      </c>
      <c r="J524"/>
      <c r="K524"/>
      <c r="L524"/>
      <c r="M524" s="2">
        <v>445</v>
      </c>
    </row>
    <row r="525" spans="2:13" ht="12.75">
      <c r="B525" s="261"/>
      <c r="H525" s="6">
        <f>H524-B525</f>
        <v>0</v>
      </c>
      <c r="I525" s="25">
        <f t="shared" si="19"/>
        <v>0</v>
      </c>
      <c r="M525" s="2">
        <v>445</v>
      </c>
    </row>
    <row r="526" spans="1:13" ht="12.75">
      <c r="A526" s="14"/>
      <c r="B526" s="265">
        <f>+B551+B565+B578+B591+B603+B538</f>
        <v>166000</v>
      </c>
      <c r="C526" s="54" t="s">
        <v>248</v>
      </c>
      <c r="D526" s="55" t="s">
        <v>249</v>
      </c>
      <c r="E526" s="54" t="s">
        <v>15</v>
      </c>
      <c r="F526" s="56" t="s">
        <v>250</v>
      </c>
      <c r="G526" s="296" t="s">
        <v>113</v>
      </c>
      <c r="H526" s="57"/>
      <c r="I526" s="58">
        <f t="shared" si="19"/>
        <v>373.03370786516854</v>
      </c>
      <c r="J526" s="58"/>
      <c r="K526" s="58"/>
      <c r="L526" s="59"/>
      <c r="M526" s="2">
        <v>445</v>
      </c>
    </row>
    <row r="527" spans="2:13" ht="12.75">
      <c r="B527" s="261"/>
      <c r="C527" s="35"/>
      <c r="D527" s="15"/>
      <c r="E527" s="35"/>
      <c r="G527" s="33"/>
      <c r="H527" s="6">
        <f>H526-B527</f>
        <v>0</v>
      </c>
      <c r="I527" s="25">
        <f t="shared" si="19"/>
        <v>0</v>
      </c>
      <c r="M527" s="2">
        <v>445</v>
      </c>
    </row>
    <row r="528" spans="1:13" s="18" customFormat="1" ht="12.75">
      <c r="A528" s="1"/>
      <c r="B528" s="261">
        <v>3000</v>
      </c>
      <c r="C528" s="1" t="s">
        <v>0</v>
      </c>
      <c r="D528" s="1" t="s">
        <v>12</v>
      </c>
      <c r="E528" s="1" t="s">
        <v>144</v>
      </c>
      <c r="F528" s="330" t="s">
        <v>251</v>
      </c>
      <c r="G528" s="30" t="s">
        <v>204</v>
      </c>
      <c r="H528" s="6">
        <f aca="true" t="shared" si="21" ref="H528:H550">H527-B528</f>
        <v>-3000</v>
      </c>
      <c r="I528" s="25">
        <v>6</v>
      </c>
      <c r="J528"/>
      <c r="K528" t="s">
        <v>21</v>
      </c>
      <c r="L528">
        <v>12</v>
      </c>
      <c r="M528" s="2">
        <v>445</v>
      </c>
    </row>
    <row r="529" spans="2:13" ht="12.75">
      <c r="B529" s="261">
        <v>2000</v>
      </c>
      <c r="C529" s="1" t="s">
        <v>0</v>
      </c>
      <c r="D529" s="1" t="s">
        <v>12</v>
      </c>
      <c r="E529" s="1" t="s">
        <v>144</v>
      </c>
      <c r="F529" s="330" t="s">
        <v>252</v>
      </c>
      <c r="G529" s="30" t="s">
        <v>206</v>
      </c>
      <c r="H529" s="6">
        <f t="shared" si="21"/>
        <v>-5000</v>
      </c>
      <c r="I529" s="25">
        <v>4</v>
      </c>
      <c r="K529" t="s">
        <v>21</v>
      </c>
      <c r="L529">
        <v>12</v>
      </c>
      <c r="M529" s="2">
        <v>445</v>
      </c>
    </row>
    <row r="530" spans="2:13" ht="12.75">
      <c r="B530" s="261">
        <v>2000</v>
      </c>
      <c r="C530" s="1" t="s">
        <v>0</v>
      </c>
      <c r="D530" s="1" t="s">
        <v>12</v>
      </c>
      <c r="E530" s="1" t="s">
        <v>144</v>
      </c>
      <c r="F530" s="330" t="s">
        <v>253</v>
      </c>
      <c r="G530" s="30" t="s">
        <v>220</v>
      </c>
      <c r="H530" s="6">
        <f t="shared" si="21"/>
        <v>-7000</v>
      </c>
      <c r="I530" s="25">
        <v>4</v>
      </c>
      <c r="K530" t="s">
        <v>21</v>
      </c>
      <c r="L530">
        <v>12</v>
      </c>
      <c r="M530" s="2">
        <v>445</v>
      </c>
    </row>
    <row r="531" spans="2:13" ht="12.75">
      <c r="B531" s="261">
        <v>3000</v>
      </c>
      <c r="C531" s="1" t="s">
        <v>0</v>
      </c>
      <c r="D531" s="1" t="s">
        <v>12</v>
      </c>
      <c r="E531" s="1" t="s">
        <v>144</v>
      </c>
      <c r="F531" s="330" t="s">
        <v>254</v>
      </c>
      <c r="G531" s="30" t="s">
        <v>244</v>
      </c>
      <c r="H531" s="6">
        <f t="shared" si="21"/>
        <v>-10000</v>
      </c>
      <c r="I531" s="25">
        <v>6</v>
      </c>
      <c r="K531" t="s">
        <v>21</v>
      </c>
      <c r="L531">
        <v>12</v>
      </c>
      <c r="M531" s="2">
        <v>445</v>
      </c>
    </row>
    <row r="532" spans="2:13" ht="12.75">
      <c r="B532" s="261">
        <v>4000</v>
      </c>
      <c r="C532" s="1" t="s">
        <v>0</v>
      </c>
      <c r="D532" s="1" t="s">
        <v>12</v>
      </c>
      <c r="E532" s="1" t="s">
        <v>144</v>
      </c>
      <c r="F532" s="330" t="s">
        <v>255</v>
      </c>
      <c r="G532" s="30" t="s">
        <v>256</v>
      </c>
      <c r="H532" s="6">
        <f t="shared" si="21"/>
        <v>-14000</v>
      </c>
      <c r="I532" s="25">
        <v>8</v>
      </c>
      <c r="K532" t="s">
        <v>21</v>
      </c>
      <c r="L532">
        <v>12</v>
      </c>
      <c r="M532" s="2">
        <v>445</v>
      </c>
    </row>
    <row r="533" spans="2:13" ht="12.75">
      <c r="B533" s="261">
        <v>4000</v>
      </c>
      <c r="C533" s="1" t="s">
        <v>0</v>
      </c>
      <c r="D533" s="1" t="s">
        <v>12</v>
      </c>
      <c r="E533" s="1" t="s">
        <v>144</v>
      </c>
      <c r="F533" s="330" t="s">
        <v>257</v>
      </c>
      <c r="G533" s="30" t="s">
        <v>258</v>
      </c>
      <c r="H533" s="6">
        <f t="shared" si="21"/>
        <v>-18000</v>
      </c>
      <c r="I533" s="25">
        <v>8</v>
      </c>
      <c r="K533" t="s">
        <v>21</v>
      </c>
      <c r="L533">
        <v>12</v>
      </c>
      <c r="M533" s="2">
        <v>445</v>
      </c>
    </row>
    <row r="534" spans="2:13" ht="12.75">
      <c r="B534" s="261">
        <v>5000</v>
      </c>
      <c r="C534" s="1" t="s">
        <v>0</v>
      </c>
      <c r="D534" s="1" t="s">
        <v>12</v>
      </c>
      <c r="E534" s="1" t="s">
        <v>144</v>
      </c>
      <c r="F534" s="330" t="s">
        <v>259</v>
      </c>
      <c r="G534" s="30" t="s">
        <v>260</v>
      </c>
      <c r="H534" s="6">
        <f t="shared" si="21"/>
        <v>-23000</v>
      </c>
      <c r="I534" s="25">
        <v>10</v>
      </c>
      <c r="K534" t="s">
        <v>21</v>
      </c>
      <c r="L534">
        <v>12</v>
      </c>
      <c r="M534" s="2">
        <v>445</v>
      </c>
    </row>
    <row r="535" spans="2:13" ht="12.75">
      <c r="B535" s="321">
        <v>7000</v>
      </c>
      <c r="C535" s="1" t="s">
        <v>0</v>
      </c>
      <c r="D535" s="1" t="s">
        <v>12</v>
      </c>
      <c r="E535" s="1" t="s">
        <v>144</v>
      </c>
      <c r="F535" s="330" t="s">
        <v>261</v>
      </c>
      <c r="G535" s="30" t="s">
        <v>262</v>
      </c>
      <c r="H535" s="6">
        <f t="shared" si="21"/>
        <v>-30000</v>
      </c>
      <c r="I535" s="25">
        <v>14</v>
      </c>
      <c r="K535" t="s">
        <v>21</v>
      </c>
      <c r="L535">
        <v>12</v>
      </c>
      <c r="M535" s="2">
        <v>445</v>
      </c>
    </row>
    <row r="536" spans="1:13" s="59" customFormat="1" ht="12.75">
      <c r="A536" s="1"/>
      <c r="B536" s="261">
        <v>7000</v>
      </c>
      <c r="C536" s="1" t="s">
        <v>0</v>
      </c>
      <c r="D536" s="1" t="s">
        <v>12</v>
      </c>
      <c r="E536" s="1" t="s">
        <v>144</v>
      </c>
      <c r="F536" s="330" t="s">
        <v>263</v>
      </c>
      <c r="G536" s="30" t="s">
        <v>264</v>
      </c>
      <c r="H536" s="6">
        <f t="shared" si="21"/>
        <v>-37000</v>
      </c>
      <c r="I536" s="25">
        <v>14</v>
      </c>
      <c r="J536"/>
      <c r="K536" t="s">
        <v>21</v>
      </c>
      <c r="L536">
        <v>12</v>
      </c>
      <c r="M536" s="2">
        <v>445</v>
      </c>
    </row>
    <row r="537" spans="2:13" ht="12.75">
      <c r="B537" s="321">
        <v>9000</v>
      </c>
      <c r="C537" s="1" t="s">
        <v>0</v>
      </c>
      <c r="D537" s="1" t="s">
        <v>12</v>
      </c>
      <c r="E537" s="1" t="s">
        <v>144</v>
      </c>
      <c r="F537" s="330" t="s">
        <v>265</v>
      </c>
      <c r="G537" s="30" t="s">
        <v>266</v>
      </c>
      <c r="H537" s="6">
        <f t="shared" si="21"/>
        <v>-46000</v>
      </c>
      <c r="I537" s="25">
        <v>18</v>
      </c>
      <c r="K537" t="s">
        <v>21</v>
      </c>
      <c r="L537">
        <v>12</v>
      </c>
      <c r="M537" s="2">
        <v>445</v>
      </c>
    </row>
    <row r="538" spans="1:13" ht="12.75">
      <c r="A538" s="14"/>
      <c r="B538" s="265">
        <f>SUM(B528:B537)</f>
        <v>46000</v>
      </c>
      <c r="C538" s="14" t="s">
        <v>0</v>
      </c>
      <c r="D538" s="14"/>
      <c r="E538" s="14"/>
      <c r="F538" s="69"/>
      <c r="G538" s="21"/>
      <c r="H538" s="57">
        <v>0</v>
      </c>
      <c r="I538" s="58">
        <f t="shared" si="19"/>
        <v>103.37078651685393</v>
      </c>
      <c r="J538" s="59"/>
      <c r="K538" s="59"/>
      <c r="L538" s="59"/>
      <c r="M538" s="2">
        <v>445</v>
      </c>
    </row>
    <row r="539" spans="2:13" ht="12.75">
      <c r="B539" s="261"/>
      <c r="H539" s="6">
        <f t="shared" si="21"/>
        <v>0</v>
      </c>
      <c r="I539" s="25">
        <f t="shared" si="19"/>
        <v>0</v>
      </c>
      <c r="M539" s="2">
        <v>445</v>
      </c>
    </row>
    <row r="540" spans="2:13" ht="12.75">
      <c r="B540" s="261"/>
      <c r="H540" s="6">
        <f t="shared" si="21"/>
        <v>0</v>
      </c>
      <c r="I540" s="25">
        <f t="shared" si="19"/>
        <v>0</v>
      </c>
      <c r="M540" s="2">
        <v>445</v>
      </c>
    </row>
    <row r="541" spans="2:13" ht="12.75">
      <c r="B541" s="261">
        <v>3000</v>
      </c>
      <c r="C541" s="1" t="s">
        <v>267</v>
      </c>
      <c r="D541" s="15" t="s">
        <v>12</v>
      </c>
      <c r="E541" s="1" t="s">
        <v>53</v>
      </c>
      <c r="F541" s="61" t="s">
        <v>268</v>
      </c>
      <c r="G541" s="30" t="s">
        <v>212</v>
      </c>
      <c r="H541" s="6">
        <f t="shared" si="21"/>
        <v>-3000</v>
      </c>
      <c r="I541" s="25">
        <f t="shared" si="19"/>
        <v>6.741573033707865</v>
      </c>
      <c r="K541" t="s">
        <v>155</v>
      </c>
      <c r="L541">
        <v>12</v>
      </c>
      <c r="M541" s="2">
        <v>445</v>
      </c>
    </row>
    <row r="542" spans="2:13" ht="12.75">
      <c r="B542" s="261">
        <v>3000</v>
      </c>
      <c r="C542" s="1" t="s">
        <v>269</v>
      </c>
      <c r="D542" s="15" t="s">
        <v>12</v>
      </c>
      <c r="E542" s="1" t="s">
        <v>53</v>
      </c>
      <c r="F542" s="61" t="s">
        <v>268</v>
      </c>
      <c r="G542" s="30" t="s">
        <v>212</v>
      </c>
      <c r="H542" s="6">
        <f t="shared" si="21"/>
        <v>-6000</v>
      </c>
      <c r="I542" s="25">
        <f t="shared" si="19"/>
        <v>6.741573033707865</v>
      </c>
      <c r="K542" t="s">
        <v>155</v>
      </c>
      <c r="L542">
        <v>12</v>
      </c>
      <c r="M542" s="2">
        <v>445</v>
      </c>
    </row>
    <row r="543" spans="2:13" ht="12.75">
      <c r="B543" s="261">
        <v>1000</v>
      </c>
      <c r="C543" s="1" t="s">
        <v>270</v>
      </c>
      <c r="D543" s="15" t="s">
        <v>12</v>
      </c>
      <c r="E543" s="1" t="s">
        <v>53</v>
      </c>
      <c r="F543" s="61" t="s">
        <v>268</v>
      </c>
      <c r="G543" s="30" t="s">
        <v>206</v>
      </c>
      <c r="H543" s="6">
        <f t="shared" si="21"/>
        <v>-7000</v>
      </c>
      <c r="I543" s="25">
        <f t="shared" si="19"/>
        <v>2.247191011235955</v>
      </c>
      <c r="K543" t="s">
        <v>155</v>
      </c>
      <c r="L543">
        <v>12</v>
      </c>
      <c r="M543" s="2">
        <v>445</v>
      </c>
    </row>
    <row r="544" spans="2:13" ht="12.75">
      <c r="B544" s="261">
        <v>1000</v>
      </c>
      <c r="C544" s="1" t="s">
        <v>271</v>
      </c>
      <c r="D544" s="15" t="s">
        <v>12</v>
      </c>
      <c r="E544" s="1" t="s">
        <v>53</v>
      </c>
      <c r="F544" s="61" t="s">
        <v>268</v>
      </c>
      <c r="G544" s="30" t="s">
        <v>220</v>
      </c>
      <c r="H544" s="6">
        <f t="shared" si="21"/>
        <v>-8000</v>
      </c>
      <c r="I544" s="25">
        <f t="shared" si="19"/>
        <v>2.247191011235955</v>
      </c>
      <c r="K544" t="s">
        <v>155</v>
      </c>
      <c r="L544">
        <v>12</v>
      </c>
      <c r="M544" s="2">
        <v>445</v>
      </c>
    </row>
    <row r="545" spans="2:13" ht="12.75">
      <c r="B545" s="261">
        <v>2000</v>
      </c>
      <c r="C545" s="1" t="s">
        <v>272</v>
      </c>
      <c r="D545" s="15" t="s">
        <v>12</v>
      </c>
      <c r="E545" s="1" t="s">
        <v>53</v>
      </c>
      <c r="F545" s="61" t="s">
        <v>268</v>
      </c>
      <c r="G545" s="30" t="s">
        <v>244</v>
      </c>
      <c r="H545" s="6">
        <f t="shared" si="21"/>
        <v>-10000</v>
      </c>
      <c r="I545" s="25">
        <f t="shared" si="19"/>
        <v>4.49438202247191</v>
      </c>
      <c r="K545" t="s">
        <v>155</v>
      </c>
      <c r="L545">
        <v>12</v>
      </c>
      <c r="M545" s="2">
        <v>445</v>
      </c>
    </row>
    <row r="546" spans="2:13" ht="12.75">
      <c r="B546" s="261">
        <v>2000</v>
      </c>
      <c r="C546" s="1" t="s">
        <v>273</v>
      </c>
      <c r="D546" s="15" t="s">
        <v>12</v>
      </c>
      <c r="E546" s="1" t="s">
        <v>53</v>
      </c>
      <c r="F546" s="61" t="s">
        <v>268</v>
      </c>
      <c r="G546" s="30" t="s">
        <v>256</v>
      </c>
      <c r="H546" s="6">
        <f t="shared" si="21"/>
        <v>-12000</v>
      </c>
      <c r="I546" s="25">
        <f t="shared" si="19"/>
        <v>4.49438202247191</v>
      </c>
      <c r="K546" t="s">
        <v>155</v>
      </c>
      <c r="L546">
        <v>12</v>
      </c>
      <c r="M546" s="2">
        <v>445</v>
      </c>
    </row>
    <row r="547" spans="2:13" ht="12.75">
      <c r="B547" s="261">
        <v>2000</v>
      </c>
      <c r="C547" s="1" t="s">
        <v>274</v>
      </c>
      <c r="D547" s="15" t="s">
        <v>12</v>
      </c>
      <c r="E547" s="1" t="s">
        <v>53</v>
      </c>
      <c r="F547" s="61" t="s">
        <v>268</v>
      </c>
      <c r="G547" s="30" t="s">
        <v>256</v>
      </c>
      <c r="H547" s="6">
        <f t="shared" si="21"/>
        <v>-14000</v>
      </c>
      <c r="I547" s="25">
        <f t="shared" si="19"/>
        <v>4.49438202247191</v>
      </c>
      <c r="K547" t="s">
        <v>155</v>
      </c>
      <c r="L547">
        <v>12</v>
      </c>
      <c r="M547" s="2">
        <v>445</v>
      </c>
    </row>
    <row r="548" spans="2:13" ht="12.75">
      <c r="B548" s="261">
        <v>2000</v>
      </c>
      <c r="C548" s="1" t="s">
        <v>275</v>
      </c>
      <c r="D548" s="15" t="s">
        <v>12</v>
      </c>
      <c r="E548" s="1" t="s">
        <v>53</v>
      </c>
      <c r="F548" s="61" t="s">
        <v>268</v>
      </c>
      <c r="G548" s="30" t="s">
        <v>258</v>
      </c>
      <c r="H548" s="6">
        <f t="shared" si="21"/>
        <v>-16000</v>
      </c>
      <c r="I548" s="25">
        <f t="shared" si="19"/>
        <v>4.49438202247191</v>
      </c>
      <c r="K548" t="s">
        <v>155</v>
      </c>
      <c r="L548">
        <v>12</v>
      </c>
      <c r="M548" s="2">
        <v>445</v>
      </c>
    </row>
    <row r="549" spans="1:13" s="59" customFormat="1" ht="12.75">
      <c r="A549" s="1"/>
      <c r="B549" s="261">
        <v>2000</v>
      </c>
      <c r="C549" s="1" t="s">
        <v>276</v>
      </c>
      <c r="D549" s="15" t="s">
        <v>12</v>
      </c>
      <c r="E549" s="1" t="s">
        <v>53</v>
      </c>
      <c r="F549" s="61" t="s">
        <v>268</v>
      </c>
      <c r="G549" s="30" t="s">
        <v>258</v>
      </c>
      <c r="H549" s="6">
        <f t="shared" si="21"/>
        <v>-18000</v>
      </c>
      <c r="I549" s="25">
        <f t="shared" si="19"/>
        <v>4.49438202247191</v>
      </c>
      <c r="J549"/>
      <c r="K549" t="s">
        <v>155</v>
      </c>
      <c r="L549">
        <v>12</v>
      </c>
      <c r="M549" s="2">
        <v>445</v>
      </c>
    </row>
    <row r="550" spans="2:13" ht="12.75">
      <c r="B550" s="261">
        <v>3500</v>
      </c>
      <c r="C550" s="1" t="s">
        <v>277</v>
      </c>
      <c r="D550" s="15" t="s">
        <v>12</v>
      </c>
      <c r="E550" s="1" t="s">
        <v>53</v>
      </c>
      <c r="F550" s="61" t="s">
        <v>278</v>
      </c>
      <c r="G550" s="30" t="s">
        <v>266</v>
      </c>
      <c r="H550" s="6">
        <f t="shared" si="21"/>
        <v>-21500</v>
      </c>
      <c r="I550" s="25">
        <f t="shared" si="19"/>
        <v>7.865168539325842</v>
      </c>
      <c r="K550" t="s">
        <v>155</v>
      </c>
      <c r="L550">
        <v>12</v>
      </c>
      <c r="M550" s="2">
        <v>445</v>
      </c>
    </row>
    <row r="551" spans="1:13" ht="12.75">
      <c r="A551" s="14"/>
      <c r="B551" s="265">
        <f>SUM(B541:B550)</f>
        <v>21500</v>
      </c>
      <c r="C551" s="14" t="s">
        <v>34</v>
      </c>
      <c r="D551" s="14"/>
      <c r="E551" s="14"/>
      <c r="F551" s="69"/>
      <c r="G551" s="21"/>
      <c r="H551" s="57">
        <v>0</v>
      </c>
      <c r="I551" s="58">
        <f t="shared" si="19"/>
        <v>48.31460674157304</v>
      </c>
      <c r="J551" s="59"/>
      <c r="K551" s="59"/>
      <c r="L551" s="59"/>
      <c r="M551" s="2">
        <v>445</v>
      </c>
    </row>
    <row r="552" spans="2:13" ht="12.75">
      <c r="B552" s="261"/>
      <c r="H552" s="6">
        <f aca="true" t="shared" si="22" ref="H552:H613">H551-B552</f>
        <v>0</v>
      </c>
      <c r="I552" s="25">
        <f t="shared" si="19"/>
        <v>0</v>
      </c>
      <c r="M552" s="2">
        <v>445</v>
      </c>
    </row>
    <row r="553" spans="2:13" ht="12.75">
      <c r="B553" s="261"/>
      <c r="H553" s="6">
        <f t="shared" si="22"/>
        <v>0</v>
      </c>
      <c r="I553" s="25">
        <f t="shared" si="19"/>
        <v>0</v>
      </c>
      <c r="M553" s="2">
        <v>445</v>
      </c>
    </row>
    <row r="554" spans="2:13" ht="12.75">
      <c r="B554" s="261">
        <v>1500</v>
      </c>
      <c r="C554" s="1" t="s">
        <v>55</v>
      </c>
      <c r="D554" s="15" t="s">
        <v>12</v>
      </c>
      <c r="E554" s="1" t="s">
        <v>56</v>
      </c>
      <c r="F554" s="61" t="s">
        <v>268</v>
      </c>
      <c r="G554" s="30" t="s">
        <v>212</v>
      </c>
      <c r="H554" s="6">
        <f t="shared" si="22"/>
        <v>-1500</v>
      </c>
      <c r="I554" s="25">
        <v>3</v>
      </c>
      <c r="K554" t="s">
        <v>155</v>
      </c>
      <c r="L554">
        <v>12</v>
      </c>
      <c r="M554" s="2">
        <v>445</v>
      </c>
    </row>
    <row r="555" spans="2:13" ht="12.75">
      <c r="B555" s="261">
        <v>1000</v>
      </c>
      <c r="C555" s="1" t="s">
        <v>55</v>
      </c>
      <c r="D555" s="15" t="s">
        <v>12</v>
      </c>
      <c r="E555" s="1" t="s">
        <v>56</v>
      </c>
      <c r="F555" s="61" t="s">
        <v>268</v>
      </c>
      <c r="G555" s="30" t="s">
        <v>206</v>
      </c>
      <c r="H555" s="6">
        <f t="shared" si="22"/>
        <v>-2500</v>
      </c>
      <c r="I555" s="25">
        <v>2</v>
      </c>
      <c r="K555" t="s">
        <v>155</v>
      </c>
      <c r="L555">
        <v>12</v>
      </c>
      <c r="M555" s="2">
        <v>445</v>
      </c>
    </row>
    <row r="556" spans="2:13" ht="12.75">
      <c r="B556" s="261">
        <v>1500</v>
      </c>
      <c r="C556" s="1" t="s">
        <v>55</v>
      </c>
      <c r="D556" s="15" t="s">
        <v>12</v>
      </c>
      <c r="E556" s="1" t="s">
        <v>56</v>
      </c>
      <c r="F556" s="61" t="s">
        <v>268</v>
      </c>
      <c r="G556" s="30" t="s">
        <v>220</v>
      </c>
      <c r="H556" s="6">
        <f t="shared" si="22"/>
        <v>-4000</v>
      </c>
      <c r="I556" s="25">
        <v>3</v>
      </c>
      <c r="K556" t="s">
        <v>155</v>
      </c>
      <c r="L556">
        <v>12</v>
      </c>
      <c r="M556" s="2">
        <v>445</v>
      </c>
    </row>
    <row r="557" spans="2:13" ht="12.75">
      <c r="B557" s="261">
        <v>1500</v>
      </c>
      <c r="C557" s="1" t="s">
        <v>55</v>
      </c>
      <c r="D557" s="15" t="s">
        <v>12</v>
      </c>
      <c r="E557" s="1" t="s">
        <v>56</v>
      </c>
      <c r="F557" s="61" t="s">
        <v>268</v>
      </c>
      <c r="G557" s="30" t="s">
        <v>244</v>
      </c>
      <c r="H557" s="6">
        <f t="shared" si="22"/>
        <v>-5500</v>
      </c>
      <c r="I557" s="25">
        <v>3</v>
      </c>
      <c r="K557" t="s">
        <v>155</v>
      </c>
      <c r="L557">
        <v>12</v>
      </c>
      <c r="M557" s="2">
        <v>445</v>
      </c>
    </row>
    <row r="558" spans="2:13" ht="12.75">
      <c r="B558" s="261">
        <v>1500</v>
      </c>
      <c r="C558" s="1" t="s">
        <v>55</v>
      </c>
      <c r="D558" s="15" t="s">
        <v>12</v>
      </c>
      <c r="E558" s="1" t="s">
        <v>56</v>
      </c>
      <c r="F558" s="61" t="s">
        <v>268</v>
      </c>
      <c r="G558" s="30" t="s">
        <v>256</v>
      </c>
      <c r="H558" s="6">
        <f t="shared" si="22"/>
        <v>-7000</v>
      </c>
      <c r="I558" s="25">
        <v>3</v>
      </c>
      <c r="K558" t="s">
        <v>155</v>
      </c>
      <c r="L558">
        <v>12</v>
      </c>
      <c r="M558" s="2">
        <v>445</v>
      </c>
    </row>
    <row r="559" spans="2:13" ht="12.75">
      <c r="B559" s="261">
        <v>1500</v>
      </c>
      <c r="C559" s="1" t="s">
        <v>55</v>
      </c>
      <c r="D559" s="15" t="s">
        <v>12</v>
      </c>
      <c r="E559" s="1" t="s">
        <v>56</v>
      </c>
      <c r="F559" s="61" t="s">
        <v>268</v>
      </c>
      <c r="G559" s="30" t="s">
        <v>258</v>
      </c>
      <c r="H559" s="6">
        <f t="shared" si="22"/>
        <v>-8500</v>
      </c>
      <c r="I559" s="25">
        <v>3</v>
      </c>
      <c r="K559" t="s">
        <v>155</v>
      </c>
      <c r="L559">
        <v>12</v>
      </c>
      <c r="M559" s="2">
        <v>445</v>
      </c>
    </row>
    <row r="560" spans="2:13" ht="12.75">
      <c r="B560" s="261">
        <v>2000</v>
      </c>
      <c r="C560" s="1" t="s">
        <v>55</v>
      </c>
      <c r="D560" s="15" t="s">
        <v>12</v>
      </c>
      <c r="E560" s="1" t="s">
        <v>56</v>
      </c>
      <c r="F560" s="61" t="s">
        <v>268</v>
      </c>
      <c r="G560" s="30" t="s">
        <v>260</v>
      </c>
      <c r="H560" s="6">
        <f t="shared" si="22"/>
        <v>-10500</v>
      </c>
      <c r="I560" s="25">
        <v>4</v>
      </c>
      <c r="K560" t="s">
        <v>155</v>
      </c>
      <c r="L560">
        <v>12</v>
      </c>
      <c r="M560" s="2">
        <v>445</v>
      </c>
    </row>
    <row r="561" spans="2:13" ht="12.75">
      <c r="B561" s="261">
        <v>2000</v>
      </c>
      <c r="C561" s="1" t="s">
        <v>55</v>
      </c>
      <c r="D561" s="15" t="s">
        <v>12</v>
      </c>
      <c r="E561" s="1" t="s">
        <v>56</v>
      </c>
      <c r="F561" s="61" t="s">
        <v>268</v>
      </c>
      <c r="G561" s="30" t="s">
        <v>262</v>
      </c>
      <c r="H561" s="6">
        <f t="shared" si="22"/>
        <v>-12500</v>
      </c>
      <c r="I561" s="25">
        <v>4</v>
      </c>
      <c r="K561" t="s">
        <v>155</v>
      </c>
      <c r="L561">
        <v>12</v>
      </c>
      <c r="M561" s="2">
        <v>445</v>
      </c>
    </row>
    <row r="562" spans="2:13" ht="12.75">
      <c r="B562" s="261">
        <v>1500</v>
      </c>
      <c r="C562" s="1" t="s">
        <v>55</v>
      </c>
      <c r="D562" s="15" t="s">
        <v>12</v>
      </c>
      <c r="E562" s="1" t="s">
        <v>56</v>
      </c>
      <c r="F562" s="61" t="s">
        <v>268</v>
      </c>
      <c r="G562" s="30" t="s">
        <v>264</v>
      </c>
      <c r="H562" s="6">
        <f t="shared" si="22"/>
        <v>-14000</v>
      </c>
      <c r="I562" s="25">
        <v>3</v>
      </c>
      <c r="K562" t="s">
        <v>155</v>
      </c>
      <c r="L562">
        <v>12</v>
      </c>
      <c r="M562" s="2">
        <v>445</v>
      </c>
    </row>
    <row r="563" spans="1:13" s="59" customFormat="1" ht="12.75">
      <c r="A563" s="1"/>
      <c r="B563" s="261">
        <v>1500</v>
      </c>
      <c r="C563" s="1" t="s">
        <v>279</v>
      </c>
      <c r="D563" s="15" t="s">
        <v>12</v>
      </c>
      <c r="E563" s="1" t="s">
        <v>56</v>
      </c>
      <c r="F563" s="61" t="s">
        <v>268</v>
      </c>
      <c r="G563" s="30" t="s">
        <v>264</v>
      </c>
      <c r="H563" s="6">
        <f t="shared" si="22"/>
        <v>-15500</v>
      </c>
      <c r="I563" s="25">
        <v>3</v>
      </c>
      <c r="J563"/>
      <c r="K563" t="s">
        <v>155</v>
      </c>
      <c r="L563">
        <v>12</v>
      </c>
      <c r="M563" s="2">
        <v>445</v>
      </c>
    </row>
    <row r="564" spans="2:13" ht="12.75">
      <c r="B564" s="261">
        <v>1000</v>
      </c>
      <c r="C564" s="1" t="s">
        <v>55</v>
      </c>
      <c r="D564" s="15" t="s">
        <v>12</v>
      </c>
      <c r="E564" s="1" t="s">
        <v>56</v>
      </c>
      <c r="F564" s="61" t="s">
        <v>268</v>
      </c>
      <c r="G564" s="30" t="s">
        <v>266</v>
      </c>
      <c r="H564" s="6">
        <f t="shared" si="22"/>
        <v>-16500</v>
      </c>
      <c r="I564" s="25">
        <v>2</v>
      </c>
      <c r="K564" t="s">
        <v>155</v>
      </c>
      <c r="L564">
        <v>12</v>
      </c>
      <c r="M564" s="2">
        <v>445</v>
      </c>
    </row>
    <row r="565" spans="1:13" ht="12.75">
      <c r="A565" s="14"/>
      <c r="B565" s="265">
        <f>SUM(B554:B564)</f>
        <v>16500</v>
      </c>
      <c r="C565" s="14"/>
      <c r="D565" s="14"/>
      <c r="E565" s="14" t="s">
        <v>56</v>
      </c>
      <c r="F565" s="69"/>
      <c r="G565" s="21"/>
      <c r="H565" s="57">
        <v>0</v>
      </c>
      <c r="I565" s="58">
        <f>+B565/M565</f>
        <v>37.07865168539326</v>
      </c>
      <c r="J565" s="59"/>
      <c r="K565" s="59"/>
      <c r="L565" s="59"/>
      <c r="M565" s="2">
        <v>445</v>
      </c>
    </row>
    <row r="566" spans="2:13" ht="12.75">
      <c r="B566" s="261"/>
      <c r="H566" s="6">
        <f t="shared" si="22"/>
        <v>0</v>
      </c>
      <c r="I566" s="25">
        <f>+B566/M566</f>
        <v>0</v>
      </c>
      <c r="M566" s="2">
        <v>445</v>
      </c>
    </row>
    <row r="567" spans="2:13" ht="12.75">
      <c r="B567" s="261"/>
      <c r="H567" s="6">
        <f t="shared" si="22"/>
        <v>0</v>
      </c>
      <c r="I567" s="25">
        <f>+B567/M567</f>
        <v>0</v>
      </c>
      <c r="M567" s="2">
        <v>445</v>
      </c>
    </row>
    <row r="568" spans="2:13" ht="12.75">
      <c r="B568" s="261">
        <v>5000</v>
      </c>
      <c r="C568" s="1" t="s">
        <v>38</v>
      </c>
      <c r="D568" s="15" t="s">
        <v>12</v>
      </c>
      <c r="E568" s="1" t="s">
        <v>53</v>
      </c>
      <c r="F568" s="61" t="s">
        <v>280</v>
      </c>
      <c r="G568" s="30" t="s">
        <v>212</v>
      </c>
      <c r="H568" s="6">
        <f t="shared" si="22"/>
        <v>-5000</v>
      </c>
      <c r="I568" s="25">
        <v>10</v>
      </c>
      <c r="K568" t="s">
        <v>155</v>
      </c>
      <c r="L568">
        <v>12</v>
      </c>
      <c r="M568" s="2">
        <v>445</v>
      </c>
    </row>
    <row r="569" spans="2:13" ht="12.75">
      <c r="B569" s="261">
        <v>5000</v>
      </c>
      <c r="C569" s="1" t="s">
        <v>38</v>
      </c>
      <c r="D569" s="15" t="s">
        <v>12</v>
      </c>
      <c r="E569" s="1" t="s">
        <v>53</v>
      </c>
      <c r="F569" s="61" t="s">
        <v>280</v>
      </c>
      <c r="G569" s="30" t="s">
        <v>206</v>
      </c>
      <c r="H569" s="6">
        <f t="shared" si="22"/>
        <v>-10000</v>
      </c>
      <c r="I569" s="25">
        <v>10</v>
      </c>
      <c r="K569" t="s">
        <v>155</v>
      </c>
      <c r="L569">
        <v>12</v>
      </c>
      <c r="M569" s="2">
        <v>445</v>
      </c>
    </row>
    <row r="570" spans="2:13" ht="12.75">
      <c r="B570" s="261">
        <v>5000</v>
      </c>
      <c r="C570" s="1" t="s">
        <v>38</v>
      </c>
      <c r="D570" s="15" t="s">
        <v>12</v>
      </c>
      <c r="E570" s="1" t="s">
        <v>53</v>
      </c>
      <c r="F570" s="61" t="s">
        <v>280</v>
      </c>
      <c r="G570" s="30" t="s">
        <v>220</v>
      </c>
      <c r="H570" s="6">
        <f t="shared" si="22"/>
        <v>-15000</v>
      </c>
      <c r="I570" s="25">
        <v>10</v>
      </c>
      <c r="K570" t="s">
        <v>155</v>
      </c>
      <c r="L570">
        <v>12</v>
      </c>
      <c r="M570" s="2">
        <v>445</v>
      </c>
    </row>
    <row r="571" spans="2:13" ht="12.75">
      <c r="B571" s="261">
        <v>5000</v>
      </c>
      <c r="C571" s="1" t="s">
        <v>38</v>
      </c>
      <c r="D571" s="15" t="s">
        <v>12</v>
      </c>
      <c r="E571" s="1" t="s">
        <v>53</v>
      </c>
      <c r="F571" s="61" t="s">
        <v>281</v>
      </c>
      <c r="G571" s="30" t="s">
        <v>244</v>
      </c>
      <c r="H571" s="6">
        <f t="shared" si="22"/>
        <v>-20000</v>
      </c>
      <c r="I571" s="25">
        <v>10</v>
      </c>
      <c r="K571" t="s">
        <v>155</v>
      </c>
      <c r="L571">
        <v>12</v>
      </c>
      <c r="M571" s="2">
        <v>445</v>
      </c>
    </row>
    <row r="572" spans="2:13" ht="12.75">
      <c r="B572" s="261">
        <v>5000</v>
      </c>
      <c r="C572" s="1" t="s">
        <v>38</v>
      </c>
      <c r="D572" s="15" t="s">
        <v>12</v>
      </c>
      <c r="E572" s="1" t="s">
        <v>53</v>
      </c>
      <c r="F572" s="61" t="s">
        <v>281</v>
      </c>
      <c r="G572" s="30" t="s">
        <v>256</v>
      </c>
      <c r="H572" s="6">
        <f t="shared" si="22"/>
        <v>-25000</v>
      </c>
      <c r="I572" s="25">
        <v>10</v>
      </c>
      <c r="K572" t="s">
        <v>155</v>
      </c>
      <c r="L572">
        <v>12</v>
      </c>
      <c r="M572" s="2">
        <v>445</v>
      </c>
    </row>
    <row r="573" spans="2:13" ht="12.75">
      <c r="B573" s="261">
        <v>5000</v>
      </c>
      <c r="C573" s="1" t="s">
        <v>38</v>
      </c>
      <c r="D573" s="15" t="s">
        <v>12</v>
      </c>
      <c r="E573" s="1" t="s">
        <v>53</v>
      </c>
      <c r="F573" s="61" t="s">
        <v>281</v>
      </c>
      <c r="G573" s="30" t="s">
        <v>258</v>
      </c>
      <c r="H573" s="6">
        <f t="shared" si="22"/>
        <v>-30000</v>
      </c>
      <c r="I573" s="25">
        <v>10</v>
      </c>
      <c r="K573" t="s">
        <v>155</v>
      </c>
      <c r="L573">
        <v>12</v>
      </c>
      <c r="M573" s="2">
        <v>445</v>
      </c>
    </row>
    <row r="574" spans="2:13" ht="12.75">
      <c r="B574" s="261">
        <v>5000</v>
      </c>
      <c r="C574" s="1" t="s">
        <v>38</v>
      </c>
      <c r="D574" s="15" t="s">
        <v>12</v>
      </c>
      <c r="E574" s="1" t="s">
        <v>53</v>
      </c>
      <c r="F574" s="61" t="s">
        <v>281</v>
      </c>
      <c r="G574" s="30" t="s">
        <v>260</v>
      </c>
      <c r="H574" s="6">
        <f t="shared" si="22"/>
        <v>-35000</v>
      </c>
      <c r="I574" s="25">
        <v>10</v>
      </c>
      <c r="K574" t="s">
        <v>155</v>
      </c>
      <c r="L574">
        <v>12</v>
      </c>
      <c r="M574" s="2">
        <v>445</v>
      </c>
    </row>
    <row r="575" spans="2:13" ht="12.75">
      <c r="B575" s="261">
        <v>5000</v>
      </c>
      <c r="C575" s="1" t="s">
        <v>38</v>
      </c>
      <c r="D575" s="15" t="s">
        <v>12</v>
      </c>
      <c r="E575" s="1" t="s">
        <v>53</v>
      </c>
      <c r="F575" s="61" t="s">
        <v>281</v>
      </c>
      <c r="G575" s="30" t="s">
        <v>262</v>
      </c>
      <c r="H575" s="6">
        <f t="shared" si="22"/>
        <v>-40000</v>
      </c>
      <c r="I575" s="25">
        <v>10</v>
      </c>
      <c r="K575" t="s">
        <v>155</v>
      </c>
      <c r="L575">
        <v>12</v>
      </c>
      <c r="M575" s="2">
        <v>445</v>
      </c>
    </row>
    <row r="576" spans="1:13" s="59" customFormat="1" ht="12.75">
      <c r="A576" s="1"/>
      <c r="B576" s="261">
        <v>5000</v>
      </c>
      <c r="C576" s="1" t="s">
        <v>38</v>
      </c>
      <c r="D576" s="15" t="s">
        <v>12</v>
      </c>
      <c r="E576" s="1" t="s">
        <v>53</v>
      </c>
      <c r="F576" s="61" t="s">
        <v>281</v>
      </c>
      <c r="G576" s="30" t="s">
        <v>264</v>
      </c>
      <c r="H576" s="6">
        <f t="shared" si="22"/>
        <v>-45000</v>
      </c>
      <c r="I576" s="25">
        <v>10</v>
      </c>
      <c r="J576"/>
      <c r="K576" t="s">
        <v>155</v>
      </c>
      <c r="L576">
        <v>12</v>
      </c>
      <c r="M576" s="2">
        <v>445</v>
      </c>
    </row>
    <row r="577" spans="2:13" ht="12.75">
      <c r="B577" s="261">
        <v>5000</v>
      </c>
      <c r="C577" s="1" t="s">
        <v>38</v>
      </c>
      <c r="D577" s="15" t="s">
        <v>12</v>
      </c>
      <c r="E577" s="1" t="s">
        <v>53</v>
      </c>
      <c r="F577" s="33" t="s">
        <v>1421</v>
      </c>
      <c r="G577" s="30" t="s">
        <v>266</v>
      </c>
      <c r="H577" s="6">
        <f t="shared" si="22"/>
        <v>-50000</v>
      </c>
      <c r="I577" s="25">
        <v>10</v>
      </c>
      <c r="K577" t="s">
        <v>155</v>
      </c>
      <c r="L577">
        <v>12</v>
      </c>
      <c r="M577" s="2">
        <v>445</v>
      </c>
    </row>
    <row r="578" spans="1:13" ht="12.75">
      <c r="A578" s="14"/>
      <c r="B578" s="265">
        <f>SUM(B568:B577)</f>
        <v>50000</v>
      </c>
      <c r="C578" s="14" t="s">
        <v>38</v>
      </c>
      <c r="D578" s="14"/>
      <c r="E578" s="14"/>
      <c r="F578" s="69"/>
      <c r="G578" s="21"/>
      <c r="H578" s="57">
        <v>0</v>
      </c>
      <c r="I578" s="58">
        <f>+B578/M578</f>
        <v>112.35955056179775</v>
      </c>
      <c r="J578" s="59"/>
      <c r="K578" s="59"/>
      <c r="L578" s="59"/>
      <c r="M578" s="2">
        <v>445</v>
      </c>
    </row>
    <row r="579" spans="2:13" ht="12.75">
      <c r="B579" s="261"/>
      <c r="H579" s="6">
        <f t="shared" si="22"/>
        <v>0</v>
      </c>
      <c r="I579" s="25">
        <f>+B579/M579</f>
        <v>0</v>
      </c>
      <c r="M579" s="2">
        <v>445</v>
      </c>
    </row>
    <row r="580" spans="2:13" ht="12.75">
      <c r="B580" s="261"/>
      <c r="H580" s="6">
        <f t="shared" si="22"/>
        <v>0</v>
      </c>
      <c r="I580" s="25">
        <f>+B580/M580</f>
        <v>0</v>
      </c>
      <c r="M580" s="2">
        <v>445</v>
      </c>
    </row>
    <row r="581" spans="2:13" ht="12.75">
      <c r="B581" s="261">
        <v>2000</v>
      </c>
      <c r="C581" s="1" t="s">
        <v>40</v>
      </c>
      <c r="D581" s="15" t="s">
        <v>12</v>
      </c>
      <c r="E581" s="1" t="s">
        <v>53</v>
      </c>
      <c r="F581" s="61" t="s">
        <v>268</v>
      </c>
      <c r="G581" s="30" t="s">
        <v>212</v>
      </c>
      <c r="H581" s="6">
        <f t="shared" si="22"/>
        <v>-2000</v>
      </c>
      <c r="I581" s="25">
        <v>4</v>
      </c>
      <c r="K581" t="s">
        <v>155</v>
      </c>
      <c r="L581">
        <v>12</v>
      </c>
      <c r="M581" s="2">
        <v>445</v>
      </c>
    </row>
    <row r="582" spans="2:13" ht="12.75">
      <c r="B582" s="261">
        <v>2000</v>
      </c>
      <c r="C582" s="1" t="s">
        <v>40</v>
      </c>
      <c r="D582" s="15" t="s">
        <v>12</v>
      </c>
      <c r="E582" s="1" t="s">
        <v>53</v>
      </c>
      <c r="F582" s="61" t="s">
        <v>268</v>
      </c>
      <c r="G582" s="30" t="s">
        <v>206</v>
      </c>
      <c r="H582" s="6">
        <f t="shared" si="22"/>
        <v>-4000</v>
      </c>
      <c r="I582" s="25">
        <v>4</v>
      </c>
      <c r="K582" t="s">
        <v>155</v>
      </c>
      <c r="L582">
        <v>12</v>
      </c>
      <c r="M582" s="2">
        <v>445</v>
      </c>
    </row>
    <row r="583" spans="2:13" ht="12.75">
      <c r="B583" s="261">
        <v>2000</v>
      </c>
      <c r="C583" s="1" t="s">
        <v>40</v>
      </c>
      <c r="D583" s="15" t="s">
        <v>12</v>
      </c>
      <c r="E583" s="1" t="s">
        <v>53</v>
      </c>
      <c r="F583" s="61" t="s">
        <v>268</v>
      </c>
      <c r="G583" s="30" t="s">
        <v>220</v>
      </c>
      <c r="H583" s="6">
        <f t="shared" si="22"/>
        <v>-6000</v>
      </c>
      <c r="I583" s="25">
        <v>4</v>
      </c>
      <c r="K583" t="s">
        <v>155</v>
      </c>
      <c r="L583">
        <v>12</v>
      </c>
      <c r="M583" s="2">
        <v>445</v>
      </c>
    </row>
    <row r="584" spans="2:13" ht="12.75">
      <c r="B584" s="261">
        <v>2000</v>
      </c>
      <c r="C584" s="1" t="s">
        <v>40</v>
      </c>
      <c r="D584" s="15" t="s">
        <v>12</v>
      </c>
      <c r="E584" s="1" t="s">
        <v>53</v>
      </c>
      <c r="F584" s="61" t="s">
        <v>268</v>
      </c>
      <c r="G584" s="30" t="s">
        <v>244</v>
      </c>
      <c r="H584" s="6">
        <f t="shared" si="22"/>
        <v>-8000</v>
      </c>
      <c r="I584" s="25">
        <v>4</v>
      </c>
      <c r="K584" t="s">
        <v>155</v>
      </c>
      <c r="L584">
        <v>12</v>
      </c>
      <c r="M584" s="2">
        <v>445</v>
      </c>
    </row>
    <row r="585" spans="2:13" ht="12.75">
      <c r="B585" s="261">
        <v>2000</v>
      </c>
      <c r="C585" s="1" t="s">
        <v>40</v>
      </c>
      <c r="D585" s="15" t="s">
        <v>12</v>
      </c>
      <c r="E585" s="1" t="s">
        <v>53</v>
      </c>
      <c r="F585" s="61" t="s">
        <v>268</v>
      </c>
      <c r="G585" s="30" t="s">
        <v>256</v>
      </c>
      <c r="H585" s="6">
        <f t="shared" si="22"/>
        <v>-10000</v>
      </c>
      <c r="I585" s="25">
        <v>4</v>
      </c>
      <c r="K585" t="s">
        <v>155</v>
      </c>
      <c r="L585">
        <v>12</v>
      </c>
      <c r="M585" s="2">
        <v>445</v>
      </c>
    </row>
    <row r="586" spans="2:13" ht="12.75">
      <c r="B586" s="261">
        <v>2000</v>
      </c>
      <c r="C586" s="1" t="s">
        <v>40</v>
      </c>
      <c r="D586" s="15" t="s">
        <v>12</v>
      </c>
      <c r="E586" s="1" t="s">
        <v>53</v>
      </c>
      <c r="F586" s="61" t="s">
        <v>268</v>
      </c>
      <c r="G586" s="30" t="s">
        <v>258</v>
      </c>
      <c r="H586" s="6">
        <f t="shared" si="22"/>
        <v>-12000</v>
      </c>
      <c r="I586" s="25">
        <v>4</v>
      </c>
      <c r="K586" t="s">
        <v>155</v>
      </c>
      <c r="L586">
        <v>12</v>
      </c>
      <c r="M586" s="2">
        <v>445</v>
      </c>
    </row>
    <row r="587" spans="2:13" ht="12.75">
      <c r="B587" s="261">
        <v>2000</v>
      </c>
      <c r="C587" s="1" t="s">
        <v>40</v>
      </c>
      <c r="D587" s="15" t="s">
        <v>12</v>
      </c>
      <c r="E587" s="1" t="s">
        <v>53</v>
      </c>
      <c r="F587" s="61" t="s">
        <v>268</v>
      </c>
      <c r="G587" s="30" t="s">
        <v>260</v>
      </c>
      <c r="H587" s="6">
        <f t="shared" si="22"/>
        <v>-14000</v>
      </c>
      <c r="I587" s="25">
        <v>4</v>
      </c>
      <c r="K587" t="s">
        <v>155</v>
      </c>
      <c r="L587">
        <v>12</v>
      </c>
      <c r="M587" s="2">
        <v>445</v>
      </c>
    </row>
    <row r="588" spans="1:13" s="59" customFormat="1" ht="12.75">
      <c r="A588" s="1"/>
      <c r="B588" s="261">
        <v>2000</v>
      </c>
      <c r="C588" s="1" t="s">
        <v>40</v>
      </c>
      <c r="D588" s="15" t="s">
        <v>12</v>
      </c>
      <c r="E588" s="1" t="s">
        <v>53</v>
      </c>
      <c r="F588" s="61" t="s">
        <v>268</v>
      </c>
      <c r="G588" s="30" t="s">
        <v>262</v>
      </c>
      <c r="H588" s="6">
        <f t="shared" si="22"/>
        <v>-16000</v>
      </c>
      <c r="I588" s="25">
        <v>4</v>
      </c>
      <c r="J588"/>
      <c r="K588" t="s">
        <v>155</v>
      </c>
      <c r="L588">
        <v>12</v>
      </c>
      <c r="M588" s="2">
        <v>445</v>
      </c>
    </row>
    <row r="589" spans="2:13" ht="12.75">
      <c r="B589" s="261">
        <v>2000</v>
      </c>
      <c r="C589" s="1" t="s">
        <v>40</v>
      </c>
      <c r="D589" s="15" t="s">
        <v>12</v>
      </c>
      <c r="E589" s="1" t="s">
        <v>53</v>
      </c>
      <c r="F589" s="61" t="s">
        <v>268</v>
      </c>
      <c r="G589" s="30" t="s">
        <v>264</v>
      </c>
      <c r="H589" s="6">
        <f t="shared" si="22"/>
        <v>-18000</v>
      </c>
      <c r="I589" s="25">
        <v>4</v>
      </c>
      <c r="K589" t="s">
        <v>155</v>
      </c>
      <c r="L589">
        <v>12</v>
      </c>
      <c r="M589" s="2">
        <v>445</v>
      </c>
    </row>
    <row r="590" spans="2:13" ht="12.75">
      <c r="B590" s="261">
        <v>2000</v>
      </c>
      <c r="C590" s="1" t="s">
        <v>40</v>
      </c>
      <c r="D590" s="15" t="s">
        <v>12</v>
      </c>
      <c r="E590" s="1" t="s">
        <v>53</v>
      </c>
      <c r="F590" s="61" t="s">
        <v>268</v>
      </c>
      <c r="G590" s="30" t="s">
        <v>266</v>
      </c>
      <c r="H590" s="6">
        <f t="shared" si="22"/>
        <v>-20000</v>
      </c>
      <c r="I590" s="25">
        <v>4</v>
      </c>
      <c r="K590" t="s">
        <v>155</v>
      </c>
      <c r="L590">
        <v>12</v>
      </c>
      <c r="M590" s="2">
        <v>445</v>
      </c>
    </row>
    <row r="591" spans="1:13" ht="12.75">
      <c r="A591" s="14"/>
      <c r="B591" s="265">
        <f>SUM(B581:B590)</f>
        <v>20000</v>
      </c>
      <c r="C591" s="14" t="s">
        <v>40</v>
      </c>
      <c r="D591" s="14"/>
      <c r="E591" s="14"/>
      <c r="F591" s="69"/>
      <c r="G591" s="21"/>
      <c r="H591" s="57">
        <v>0</v>
      </c>
      <c r="I591" s="58">
        <f>+B591/M591</f>
        <v>44.943820224719104</v>
      </c>
      <c r="J591" s="59"/>
      <c r="K591" s="59"/>
      <c r="L591" s="59"/>
      <c r="M591" s="2">
        <v>445</v>
      </c>
    </row>
    <row r="592" spans="2:13" ht="12.75">
      <c r="B592" s="261"/>
      <c r="H592" s="6">
        <f t="shared" si="22"/>
        <v>0</v>
      </c>
      <c r="I592" s="25">
        <f>+B592/M592</f>
        <v>0</v>
      </c>
      <c r="M592" s="2">
        <v>445</v>
      </c>
    </row>
    <row r="593" spans="2:13" ht="12.75">
      <c r="B593" s="261"/>
      <c r="H593" s="6">
        <f t="shared" si="22"/>
        <v>0</v>
      </c>
      <c r="I593" s="25">
        <f>+B593/M593</f>
        <v>0</v>
      </c>
      <c r="M593" s="2">
        <v>445</v>
      </c>
    </row>
    <row r="594" spans="2:13" ht="12.75">
      <c r="B594" s="261">
        <v>1000</v>
      </c>
      <c r="C594" s="1" t="s">
        <v>60</v>
      </c>
      <c r="D594" s="15" t="s">
        <v>12</v>
      </c>
      <c r="E594" s="1" t="s">
        <v>61</v>
      </c>
      <c r="F594" s="61" t="s">
        <v>268</v>
      </c>
      <c r="G594" s="30" t="s">
        <v>212</v>
      </c>
      <c r="H594" s="6">
        <f t="shared" si="22"/>
        <v>-1000</v>
      </c>
      <c r="I594" s="25">
        <v>2</v>
      </c>
      <c r="K594" t="s">
        <v>155</v>
      </c>
      <c r="L594">
        <v>12</v>
      </c>
      <c r="M594" s="2">
        <v>445</v>
      </c>
    </row>
    <row r="595" spans="2:13" ht="12.75">
      <c r="B595" s="261">
        <v>1000</v>
      </c>
      <c r="C595" s="1" t="s">
        <v>60</v>
      </c>
      <c r="D595" s="15" t="s">
        <v>12</v>
      </c>
      <c r="E595" s="1" t="s">
        <v>61</v>
      </c>
      <c r="F595" s="61" t="s">
        <v>268</v>
      </c>
      <c r="G595" s="30" t="s">
        <v>206</v>
      </c>
      <c r="H595" s="6">
        <f t="shared" si="22"/>
        <v>-2000</v>
      </c>
      <c r="I595" s="25">
        <v>2</v>
      </c>
      <c r="K595" t="s">
        <v>155</v>
      </c>
      <c r="L595">
        <v>12</v>
      </c>
      <c r="M595" s="2">
        <v>445</v>
      </c>
    </row>
    <row r="596" spans="2:13" ht="12.75">
      <c r="B596" s="261">
        <v>1000</v>
      </c>
      <c r="C596" s="1" t="s">
        <v>60</v>
      </c>
      <c r="D596" s="15" t="s">
        <v>12</v>
      </c>
      <c r="E596" s="1" t="s">
        <v>61</v>
      </c>
      <c r="F596" s="61" t="s">
        <v>268</v>
      </c>
      <c r="G596" s="30" t="s">
        <v>220</v>
      </c>
      <c r="H596" s="6">
        <f t="shared" si="22"/>
        <v>-3000</v>
      </c>
      <c r="I596" s="25">
        <v>2</v>
      </c>
      <c r="K596" t="s">
        <v>155</v>
      </c>
      <c r="L596">
        <v>12</v>
      </c>
      <c r="M596" s="2">
        <v>445</v>
      </c>
    </row>
    <row r="597" spans="2:13" ht="12.75">
      <c r="B597" s="261">
        <v>1000</v>
      </c>
      <c r="C597" s="1" t="s">
        <v>60</v>
      </c>
      <c r="D597" s="15" t="s">
        <v>12</v>
      </c>
      <c r="E597" s="1" t="s">
        <v>61</v>
      </c>
      <c r="F597" s="61" t="s">
        <v>268</v>
      </c>
      <c r="G597" s="30" t="s">
        <v>244</v>
      </c>
      <c r="H597" s="6">
        <f t="shared" si="22"/>
        <v>-4000</v>
      </c>
      <c r="I597" s="25">
        <v>2</v>
      </c>
      <c r="K597" t="s">
        <v>155</v>
      </c>
      <c r="L597">
        <v>12</v>
      </c>
      <c r="M597" s="2">
        <v>445</v>
      </c>
    </row>
    <row r="598" spans="2:13" ht="12.75">
      <c r="B598" s="261">
        <v>1500</v>
      </c>
      <c r="C598" s="1" t="s">
        <v>60</v>
      </c>
      <c r="D598" s="15" t="s">
        <v>12</v>
      </c>
      <c r="E598" s="1" t="s">
        <v>61</v>
      </c>
      <c r="F598" s="61" t="s">
        <v>268</v>
      </c>
      <c r="G598" s="30" t="s">
        <v>256</v>
      </c>
      <c r="H598" s="6">
        <f t="shared" si="22"/>
        <v>-5500</v>
      </c>
      <c r="I598" s="25">
        <v>3</v>
      </c>
      <c r="K598" t="s">
        <v>155</v>
      </c>
      <c r="L598">
        <v>12</v>
      </c>
      <c r="M598" s="2">
        <v>445</v>
      </c>
    </row>
    <row r="599" spans="2:13" ht="12.75">
      <c r="B599" s="261">
        <v>1000</v>
      </c>
      <c r="C599" s="1" t="s">
        <v>60</v>
      </c>
      <c r="D599" s="15" t="s">
        <v>12</v>
      </c>
      <c r="E599" s="1" t="s">
        <v>61</v>
      </c>
      <c r="F599" s="61" t="s">
        <v>268</v>
      </c>
      <c r="G599" s="30" t="s">
        <v>258</v>
      </c>
      <c r="H599" s="6">
        <f t="shared" si="22"/>
        <v>-6500</v>
      </c>
      <c r="I599" s="25">
        <v>2</v>
      </c>
      <c r="K599" t="s">
        <v>155</v>
      </c>
      <c r="L599">
        <v>12</v>
      </c>
      <c r="M599" s="2">
        <v>445</v>
      </c>
    </row>
    <row r="600" spans="2:13" ht="12.75">
      <c r="B600" s="261">
        <v>2000</v>
      </c>
      <c r="C600" s="1" t="s">
        <v>60</v>
      </c>
      <c r="D600" s="15" t="s">
        <v>12</v>
      </c>
      <c r="E600" s="1" t="s">
        <v>61</v>
      </c>
      <c r="F600" s="61" t="s">
        <v>268</v>
      </c>
      <c r="G600" s="30" t="s">
        <v>260</v>
      </c>
      <c r="H600" s="6">
        <f t="shared" si="22"/>
        <v>-8500</v>
      </c>
      <c r="I600" s="25">
        <v>4</v>
      </c>
      <c r="K600" t="s">
        <v>155</v>
      </c>
      <c r="L600">
        <v>12</v>
      </c>
      <c r="M600" s="2">
        <v>445</v>
      </c>
    </row>
    <row r="601" spans="1:13" s="18" customFormat="1" ht="12.75">
      <c r="A601" s="15"/>
      <c r="B601" s="131">
        <v>2000</v>
      </c>
      <c r="C601" s="15" t="s">
        <v>60</v>
      </c>
      <c r="D601" s="15" t="s">
        <v>12</v>
      </c>
      <c r="E601" s="15" t="s">
        <v>61</v>
      </c>
      <c r="F601" s="33" t="s">
        <v>268</v>
      </c>
      <c r="G601" s="32" t="s">
        <v>262</v>
      </c>
      <c r="H601" s="31">
        <f t="shared" si="22"/>
        <v>-10500</v>
      </c>
      <c r="I601" s="42">
        <v>4</v>
      </c>
      <c r="K601" s="18" t="s">
        <v>155</v>
      </c>
      <c r="L601" s="18">
        <v>12</v>
      </c>
      <c r="M601" s="2">
        <v>445</v>
      </c>
    </row>
    <row r="602" spans="1:13" s="18" customFormat="1" ht="12.75">
      <c r="A602" s="15"/>
      <c r="B602" s="131">
        <v>1500</v>
      </c>
      <c r="C602" s="15" t="s">
        <v>60</v>
      </c>
      <c r="D602" s="15" t="s">
        <v>12</v>
      </c>
      <c r="E602" s="15" t="s">
        <v>61</v>
      </c>
      <c r="F602" s="33" t="s">
        <v>268</v>
      </c>
      <c r="G602" s="32" t="s">
        <v>264</v>
      </c>
      <c r="H602" s="31">
        <f t="shared" si="22"/>
        <v>-12000</v>
      </c>
      <c r="I602" s="42">
        <v>3</v>
      </c>
      <c r="K602" s="18" t="s">
        <v>155</v>
      </c>
      <c r="L602" s="18">
        <v>12</v>
      </c>
      <c r="M602" s="2">
        <v>445</v>
      </c>
    </row>
    <row r="603" spans="1:13" ht="12.75">
      <c r="A603" s="14"/>
      <c r="B603" s="265">
        <f>SUM(B594:B602)</f>
        <v>12000</v>
      </c>
      <c r="C603" s="14"/>
      <c r="D603" s="14"/>
      <c r="E603" s="14" t="s">
        <v>61</v>
      </c>
      <c r="F603" s="69"/>
      <c r="G603" s="21"/>
      <c r="H603" s="57">
        <v>0</v>
      </c>
      <c r="I603" s="58">
        <f aca="true" t="shared" si="23" ref="I603:I609">+B603/M603</f>
        <v>26.96629213483146</v>
      </c>
      <c r="J603" s="59"/>
      <c r="K603" s="59"/>
      <c r="L603" s="59"/>
      <c r="M603" s="2">
        <v>445</v>
      </c>
    </row>
    <row r="604" spans="2:13" ht="12.75">
      <c r="B604" s="67"/>
      <c r="H604" s="6">
        <f t="shared" si="22"/>
        <v>0</v>
      </c>
      <c r="I604" s="25">
        <f t="shared" si="23"/>
        <v>0</v>
      </c>
      <c r="M604" s="2">
        <v>445</v>
      </c>
    </row>
    <row r="605" spans="2:13" ht="12.75">
      <c r="B605" s="67"/>
      <c r="H605" s="6">
        <f t="shared" si="22"/>
        <v>0</v>
      </c>
      <c r="I605" s="25">
        <f t="shared" si="23"/>
        <v>0</v>
      </c>
      <c r="M605" s="2">
        <v>445</v>
      </c>
    </row>
    <row r="606" spans="1:13" s="59" customFormat="1" ht="12.75">
      <c r="A606" s="1"/>
      <c r="B606" s="67"/>
      <c r="C606" s="1"/>
      <c r="D606" s="1"/>
      <c r="E606" s="1"/>
      <c r="F606" s="61"/>
      <c r="G606" s="30"/>
      <c r="H606" s="6">
        <f t="shared" si="22"/>
        <v>0</v>
      </c>
      <c r="I606" s="25">
        <f t="shared" si="23"/>
        <v>0</v>
      </c>
      <c r="J606"/>
      <c r="K606"/>
      <c r="L606"/>
      <c r="M606" s="2">
        <v>445</v>
      </c>
    </row>
    <row r="607" spans="2:13" ht="12.75">
      <c r="B607" s="67"/>
      <c r="H607" s="6">
        <f t="shared" si="22"/>
        <v>0</v>
      </c>
      <c r="I607" s="25">
        <f t="shared" si="23"/>
        <v>0</v>
      </c>
      <c r="M607" s="2">
        <v>445</v>
      </c>
    </row>
    <row r="608" spans="1:13" ht="12.75">
      <c r="A608" s="14"/>
      <c r="B608" s="68">
        <f>+B625+B632+B637+B644+B649+B614</f>
        <v>66400</v>
      </c>
      <c r="C608" s="54" t="s">
        <v>282</v>
      </c>
      <c r="D608" s="55" t="s">
        <v>283</v>
      </c>
      <c r="E608" s="54" t="s">
        <v>48</v>
      </c>
      <c r="F608" s="56" t="s">
        <v>49</v>
      </c>
      <c r="G608" s="296" t="s">
        <v>1497</v>
      </c>
      <c r="H608" s="57"/>
      <c r="I608" s="58">
        <f t="shared" si="23"/>
        <v>149.2134831460674</v>
      </c>
      <c r="J608" s="58"/>
      <c r="K608" s="58"/>
      <c r="L608" s="59"/>
      <c r="M608" s="2">
        <v>445</v>
      </c>
    </row>
    <row r="609" spans="2:13" ht="12.75">
      <c r="B609" s="67"/>
      <c r="H609" s="6">
        <f t="shared" si="22"/>
        <v>0</v>
      </c>
      <c r="I609" s="25">
        <f t="shared" si="23"/>
        <v>0</v>
      </c>
      <c r="M609" s="2">
        <v>445</v>
      </c>
    </row>
    <row r="610" spans="2:13" ht="12.75">
      <c r="B610" s="67">
        <v>5000</v>
      </c>
      <c r="C610" s="1" t="s">
        <v>0</v>
      </c>
      <c r="D610" s="1" t="s">
        <v>12</v>
      </c>
      <c r="E610" s="1" t="s">
        <v>96</v>
      </c>
      <c r="F610" s="330" t="s">
        <v>285</v>
      </c>
      <c r="G610" s="30" t="s">
        <v>244</v>
      </c>
      <c r="H610" s="6">
        <f t="shared" si="22"/>
        <v>-5000</v>
      </c>
      <c r="I610" s="25">
        <v>10</v>
      </c>
      <c r="K610" t="s">
        <v>21</v>
      </c>
      <c r="L610">
        <v>13</v>
      </c>
      <c r="M610" s="2">
        <v>445</v>
      </c>
    </row>
    <row r="611" spans="2:13" ht="12.75">
      <c r="B611" s="67">
        <v>5000</v>
      </c>
      <c r="C611" s="1" t="s">
        <v>0</v>
      </c>
      <c r="D611" s="1" t="s">
        <v>12</v>
      </c>
      <c r="E611" s="1" t="s">
        <v>89</v>
      </c>
      <c r="F611" s="330" t="s">
        <v>286</v>
      </c>
      <c r="G611" s="30" t="s">
        <v>256</v>
      </c>
      <c r="H611" s="6">
        <f t="shared" si="22"/>
        <v>-10000</v>
      </c>
      <c r="I611" s="25">
        <v>10</v>
      </c>
      <c r="K611" t="s">
        <v>21</v>
      </c>
      <c r="L611">
        <v>13</v>
      </c>
      <c r="M611" s="2">
        <v>445</v>
      </c>
    </row>
    <row r="612" spans="1:13" s="59" customFormat="1" ht="12.75">
      <c r="A612" s="1"/>
      <c r="B612" s="67">
        <v>5000</v>
      </c>
      <c r="C612" s="1" t="s">
        <v>0</v>
      </c>
      <c r="D612" s="1" t="s">
        <v>12</v>
      </c>
      <c r="E612" s="1" t="s">
        <v>89</v>
      </c>
      <c r="F612" s="330" t="s">
        <v>287</v>
      </c>
      <c r="G612" s="30" t="s">
        <v>258</v>
      </c>
      <c r="H612" s="6">
        <f t="shared" si="22"/>
        <v>-15000</v>
      </c>
      <c r="I612" s="25">
        <v>10</v>
      </c>
      <c r="J612"/>
      <c r="K612" t="s">
        <v>21</v>
      </c>
      <c r="L612">
        <v>13</v>
      </c>
      <c r="M612" s="2">
        <v>445</v>
      </c>
    </row>
    <row r="613" spans="2:13" ht="12.75">
      <c r="B613" s="67">
        <v>5000</v>
      </c>
      <c r="C613" s="1" t="s">
        <v>0</v>
      </c>
      <c r="D613" s="1" t="s">
        <v>12</v>
      </c>
      <c r="E613" s="1" t="s">
        <v>89</v>
      </c>
      <c r="F613" s="330" t="s">
        <v>288</v>
      </c>
      <c r="G613" s="30" t="s">
        <v>260</v>
      </c>
      <c r="H613" s="6">
        <f t="shared" si="22"/>
        <v>-20000</v>
      </c>
      <c r="I613" s="25">
        <v>10</v>
      </c>
      <c r="K613" t="s">
        <v>21</v>
      </c>
      <c r="L613">
        <v>13</v>
      </c>
      <c r="M613" s="2">
        <v>445</v>
      </c>
    </row>
    <row r="614" spans="1:13" ht="12.75">
      <c r="A614" s="14"/>
      <c r="B614" s="68">
        <f>SUM(B610:B613)</f>
        <v>20000</v>
      </c>
      <c r="C614" s="14" t="s">
        <v>0</v>
      </c>
      <c r="D614" s="14"/>
      <c r="E614" s="14"/>
      <c r="F614" s="69"/>
      <c r="G614" s="21"/>
      <c r="H614" s="57">
        <v>0</v>
      </c>
      <c r="I614" s="58">
        <f aca="true" t="shared" si="24" ref="I614:I677">+B614/M614</f>
        <v>44.943820224719104</v>
      </c>
      <c r="J614" s="59"/>
      <c r="K614" s="59"/>
      <c r="L614" s="59"/>
      <c r="M614" s="2">
        <v>445</v>
      </c>
    </row>
    <row r="615" spans="2:13" ht="12.75">
      <c r="B615" s="324"/>
      <c r="H615" s="6">
        <f aca="true" t="shared" si="25" ref="H615:H624">H614-B615</f>
        <v>0</v>
      </c>
      <c r="I615" s="25">
        <f t="shared" si="24"/>
        <v>0</v>
      </c>
      <c r="M615" s="2">
        <v>445</v>
      </c>
    </row>
    <row r="616" spans="2:13" ht="12.75">
      <c r="B616" s="67"/>
      <c r="C616" s="3"/>
      <c r="H616" s="6">
        <f t="shared" si="25"/>
        <v>0</v>
      </c>
      <c r="I616" s="25">
        <f t="shared" si="24"/>
        <v>0</v>
      </c>
      <c r="M616" s="2">
        <v>445</v>
      </c>
    </row>
    <row r="617" spans="2:13" ht="12.75">
      <c r="B617" s="67">
        <v>5000</v>
      </c>
      <c r="C617" s="1" t="s">
        <v>289</v>
      </c>
      <c r="D617" s="15" t="s">
        <v>12</v>
      </c>
      <c r="E617" s="1" t="s">
        <v>53</v>
      </c>
      <c r="F617" s="61" t="s">
        <v>290</v>
      </c>
      <c r="G617" s="30" t="s">
        <v>244</v>
      </c>
      <c r="H617" s="6">
        <f t="shared" si="25"/>
        <v>-5000</v>
      </c>
      <c r="I617" s="25">
        <f t="shared" si="24"/>
        <v>11.235955056179776</v>
      </c>
      <c r="K617" t="s">
        <v>89</v>
      </c>
      <c r="L617">
        <v>13</v>
      </c>
      <c r="M617" s="2">
        <v>445</v>
      </c>
    </row>
    <row r="618" spans="2:13" ht="12.75">
      <c r="B618" s="67">
        <v>2500</v>
      </c>
      <c r="C618" s="1" t="s">
        <v>291</v>
      </c>
      <c r="D618" s="15" t="s">
        <v>12</v>
      </c>
      <c r="E618" s="1" t="s">
        <v>53</v>
      </c>
      <c r="F618" s="61" t="s">
        <v>292</v>
      </c>
      <c r="G618" s="30" t="s">
        <v>256</v>
      </c>
      <c r="H618" s="6">
        <f t="shared" si="25"/>
        <v>-7500</v>
      </c>
      <c r="I618" s="25">
        <f t="shared" si="24"/>
        <v>5.617977528089888</v>
      </c>
      <c r="K618" t="s">
        <v>89</v>
      </c>
      <c r="L618">
        <v>13</v>
      </c>
      <c r="M618" s="2">
        <v>445</v>
      </c>
    </row>
    <row r="619" spans="2:13" ht="12.75">
      <c r="B619" s="67">
        <v>2500</v>
      </c>
      <c r="C619" s="1" t="s">
        <v>293</v>
      </c>
      <c r="D619" s="15" t="s">
        <v>12</v>
      </c>
      <c r="E619" s="1" t="s">
        <v>53</v>
      </c>
      <c r="F619" s="61" t="s">
        <v>294</v>
      </c>
      <c r="G619" s="30" t="s">
        <v>256</v>
      </c>
      <c r="H619" s="6">
        <f t="shared" si="25"/>
        <v>-10000</v>
      </c>
      <c r="I619" s="25">
        <f t="shared" si="24"/>
        <v>5.617977528089888</v>
      </c>
      <c r="K619" t="s">
        <v>89</v>
      </c>
      <c r="L619">
        <v>13</v>
      </c>
      <c r="M619" s="2">
        <v>445</v>
      </c>
    </row>
    <row r="620" spans="2:13" ht="12.75">
      <c r="B620" s="67">
        <v>1000</v>
      </c>
      <c r="C620" s="1" t="s">
        <v>295</v>
      </c>
      <c r="D620" s="15" t="s">
        <v>12</v>
      </c>
      <c r="E620" s="1" t="s">
        <v>53</v>
      </c>
      <c r="F620" s="61" t="s">
        <v>296</v>
      </c>
      <c r="G620" s="30" t="s">
        <v>256</v>
      </c>
      <c r="H620" s="6">
        <f t="shared" si="25"/>
        <v>-11000</v>
      </c>
      <c r="I620" s="25">
        <f t="shared" si="24"/>
        <v>2.247191011235955</v>
      </c>
      <c r="K620" t="s">
        <v>89</v>
      </c>
      <c r="L620">
        <v>13</v>
      </c>
      <c r="M620" s="2">
        <v>445</v>
      </c>
    </row>
    <row r="621" spans="2:13" ht="12.75">
      <c r="B621" s="67">
        <v>1500</v>
      </c>
      <c r="C621" s="1" t="s">
        <v>297</v>
      </c>
      <c r="D621" s="15" t="s">
        <v>12</v>
      </c>
      <c r="E621" s="1" t="s">
        <v>53</v>
      </c>
      <c r="F621" s="61" t="s">
        <v>296</v>
      </c>
      <c r="G621" s="30" t="s">
        <v>258</v>
      </c>
      <c r="H621" s="6">
        <f t="shared" si="25"/>
        <v>-12500</v>
      </c>
      <c r="I621" s="25">
        <f t="shared" si="24"/>
        <v>3.3707865168539324</v>
      </c>
      <c r="K621" t="s">
        <v>89</v>
      </c>
      <c r="L621">
        <v>13</v>
      </c>
      <c r="M621" s="2">
        <v>445</v>
      </c>
    </row>
    <row r="622" spans="2:13" ht="12.75">
      <c r="B622" s="67">
        <v>1000</v>
      </c>
      <c r="C622" s="1" t="s">
        <v>298</v>
      </c>
      <c r="D622" s="15" t="s">
        <v>12</v>
      </c>
      <c r="E622" s="1" t="s">
        <v>53</v>
      </c>
      <c r="F622" s="61" t="s">
        <v>299</v>
      </c>
      <c r="G622" s="30" t="s">
        <v>258</v>
      </c>
      <c r="H622" s="6">
        <f t="shared" si="25"/>
        <v>-13500</v>
      </c>
      <c r="I622" s="25">
        <f t="shared" si="24"/>
        <v>2.247191011235955</v>
      </c>
      <c r="K622" t="s">
        <v>89</v>
      </c>
      <c r="L622">
        <v>13</v>
      </c>
      <c r="M622" s="2">
        <v>445</v>
      </c>
    </row>
    <row r="623" spans="1:13" s="59" customFormat="1" ht="12.75">
      <c r="A623" s="1"/>
      <c r="B623" s="67">
        <v>2000</v>
      </c>
      <c r="C623" s="1" t="s">
        <v>300</v>
      </c>
      <c r="D623" s="15" t="s">
        <v>12</v>
      </c>
      <c r="E623" s="1" t="s">
        <v>53</v>
      </c>
      <c r="F623" s="61" t="s">
        <v>296</v>
      </c>
      <c r="G623" s="30" t="s">
        <v>258</v>
      </c>
      <c r="H623" s="6">
        <f t="shared" si="25"/>
        <v>-15500</v>
      </c>
      <c r="I623" s="25">
        <f t="shared" si="24"/>
        <v>4.49438202247191</v>
      </c>
      <c r="J623"/>
      <c r="K623" t="s">
        <v>89</v>
      </c>
      <c r="L623">
        <v>13</v>
      </c>
      <c r="M623" s="2">
        <v>445</v>
      </c>
    </row>
    <row r="624" spans="2:13" ht="12.75">
      <c r="B624" s="67">
        <v>5000</v>
      </c>
      <c r="C624" s="1" t="s">
        <v>223</v>
      </c>
      <c r="D624" s="15" t="s">
        <v>12</v>
      </c>
      <c r="E624" s="1" t="s">
        <v>53</v>
      </c>
      <c r="F624" s="61" t="s">
        <v>301</v>
      </c>
      <c r="G624" s="30" t="s">
        <v>260</v>
      </c>
      <c r="H624" s="6">
        <f t="shared" si="25"/>
        <v>-20500</v>
      </c>
      <c r="I624" s="25">
        <f t="shared" si="24"/>
        <v>11.235955056179776</v>
      </c>
      <c r="K624" t="s">
        <v>89</v>
      </c>
      <c r="L624">
        <v>13</v>
      </c>
      <c r="M624" s="2">
        <v>445</v>
      </c>
    </row>
    <row r="625" spans="1:13" ht="12.75">
      <c r="A625" s="14"/>
      <c r="B625" s="68">
        <f>SUM(B617:B624)</f>
        <v>20500</v>
      </c>
      <c r="C625" s="14" t="s">
        <v>34</v>
      </c>
      <c r="D625" s="14"/>
      <c r="E625" s="14"/>
      <c r="F625" s="69"/>
      <c r="G625" s="21"/>
      <c r="H625" s="57">
        <v>0</v>
      </c>
      <c r="I625" s="58">
        <f t="shared" si="24"/>
        <v>46.06741573033708</v>
      </c>
      <c r="J625" s="59"/>
      <c r="K625" s="59"/>
      <c r="L625" s="59"/>
      <c r="M625" s="2">
        <v>445</v>
      </c>
    </row>
    <row r="626" spans="2:13" ht="12.75">
      <c r="B626" s="67"/>
      <c r="H626" s="6">
        <f aca="true" t="shared" si="26" ref="H626:H689">H625-B626</f>
        <v>0</v>
      </c>
      <c r="I626" s="25">
        <f t="shared" si="24"/>
        <v>0</v>
      </c>
      <c r="M626" s="2">
        <v>445</v>
      </c>
    </row>
    <row r="627" spans="2:13" ht="12.75">
      <c r="B627" s="67"/>
      <c r="H627" s="6">
        <f t="shared" si="26"/>
        <v>0</v>
      </c>
      <c r="I627" s="25">
        <f t="shared" si="24"/>
        <v>0</v>
      </c>
      <c r="M627" s="2">
        <v>445</v>
      </c>
    </row>
    <row r="628" spans="2:13" ht="12.75">
      <c r="B628" s="67">
        <v>2000</v>
      </c>
      <c r="C628" s="1" t="s">
        <v>55</v>
      </c>
      <c r="D628" s="15" t="s">
        <v>12</v>
      </c>
      <c r="E628" s="1" t="s">
        <v>56</v>
      </c>
      <c r="F628" s="61" t="s">
        <v>296</v>
      </c>
      <c r="G628" s="30" t="s">
        <v>244</v>
      </c>
      <c r="H628" s="6">
        <f t="shared" si="26"/>
        <v>-2000</v>
      </c>
      <c r="I628" s="25">
        <v>4</v>
      </c>
      <c r="K628" t="s">
        <v>89</v>
      </c>
      <c r="L628">
        <v>13</v>
      </c>
      <c r="M628" s="2">
        <v>445</v>
      </c>
    </row>
    <row r="629" spans="2:13" ht="12.75">
      <c r="B629" s="67">
        <v>1500</v>
      </c>
      <c r="C629" s="1" t="s">
        <v>55</v>
      </c>
      <c r="D629" s="15" t="s">
        <v>12</v>
      </c>
      <c r="E629" s="1" t="s">
        <v>56</v>
      </c>
      <c r="F629" s="61" t="s">
        <v>296</v>
      </c>
      <c r="G629" s="30" t="s">
        <v>256</v>
      </c>
      <c r="H629" s="6">
        <f t="shared" si="26"/>
        <v>-3500</v>
      </c>
      <c r="I629" s="25">
        <v>3</v>
      </c>
      <c r="K629" t="s">
        <v>89</v>
      </c>
      <c r="L629">
        <v>13</v>
      </c>
      <c r="M629" s="2">
        <v>445</v>
      </c>
    </row>
    <row r="630" spans="1:13" s="59" customFormat="1" ht="12.75">
      <c r="A630" s="1"/>
      <c r="B630" s="67">
        <v>1500</v>
      </c>
      <c r="C630" s="1" t="s">
        <v>55</v>
      </c>
      <c r="D630" s="15" t="s">
        <v>12</v>
      </c>
      <c r="E630" s="1" t="s">
        <v>56</v>
      </c>
      <c r="F630" s="61" t="s">
        <v>296</v>
      </c>
      <c r="G630" s="30" t="s">
        <v>258</v>
      </c>
      <c r="H630" s="6">
        <f t="shared" si="26"/>
        <v>-5000</v>
      </c>
      <c r="I630" s="25">
        <v>3</v>
      </c>
      <c r="J630"/>
      <c r="K630" t="s">
        <v>89</v>
      </c>
      <c r="L630">
        <v>13</v>
      </c>
      <c r="M630" s="2">
        <v>445</v>
      </c>
    </row>
    <row r="631" spans="2:13" ht="12.75">
      <c r="B631" s="67">
        <v>1400</v>
      </c>
      <c r="C631" s="1" t="s">
        <v>55</v>
      </c>
      <c r="D631" s="15" t="s">
        <v>12</v>
      </c>
      <c r="E631" s="1" t="s">
        <v>56</v>
      </c>
      <c r="F631" s="61" t="s">
        <v>296</v>
      </c>
      <c r="G631" s="30" t="s">
        <v>260</v>
      </c>
      <c r="H631" s="6">
        <f t="shared" si="26"/>
        <v>-6400</v>
      </c>
      <c r="I631" s="25">
        <v>2.8</v>
      </c>
      <c r="K631" t="s">
        <v>89</v>
      </c>
      <c r="L631">
        <v>13</v>
      </c>
      <c r="M631" s="2">
        <v>445</v>
      </c>
    </row>
    <row r="632" spans="1:13" ht="12.75">
      <c r="A632" s="14"/>
      <c r="B632" s="68">
        <f>SUM(B628:B631)</f>
        <v>6400</v>
      </c>
      <c r="C632" s="14"/>
      <c r="D632" s="14"/>
      <c r="E632" s="14" t="s">
        <v>56</v>
      </c>
      <c r="F632" s="69"/>
      <c r="G632" s="21"/>
      <c r="H632" s="57">
        <v>0</v>
      </c>
      <c r="I632" s="58">
        <f t="shared" si="24"/>
        <v>14.382022471910112</v>
      </c>
      <c r="J632" s="59"/>
      <c r="K632" s="59"/>
      <c r="L632" s="59"/>
      <c r="M632" s="2">
        <v>445</v>
      </c>
    </row>
    <row r="633" spans="2:13" ht="12.75">
      <c r="B633" s="67"/>
      <c r="H633" s="6">
        <f t="shared" si="26"/>
        <v>0</v>
      </c>
      <c r="I633" s="25">
        <f t="shared" si="24"/>
        <v>0</v>
      </c>
      <c r="M633" s="2">
        <v>445</v>
      </c>
    </row>
    <row r="634" spans="2:13" ht="12.75">
      <c r="B634" s="67"/>
      <c r="H634" s="6">
        <f t="shared" si="26"/>
        <v>0</v>
      </c>
      <c r="I634" s="25">
        <f t="shared" si="24"/>
        <v>0</v>
      </c>
      <c r="M634" s="2">
        <v>445</v>
      </c>
    </row>
    <row r="635" spans="1:13" s="59" customFormat="1" ht="12.75">
      <c r="A635" s="1"/>
      <c r="B635" s="67">
        <v>5000</v>
      </c>
      <c r="C635" s="1" t="s">
        <v>38</v>
      </c>
      <c r="D635" s="15" t="s">
        <v>12</v>
      </c>
      <c r="E635" s="1" t="s">
        <v>53</v>
      </c>
      <c r="F635" s="61" t="s">
        <v>302</v>
      </c>
      <c r="G635" s="30" t="s">
        <v>256</v>
      </c>
      <c r="H635" s="6">
        <f t="shared" si="26"/>
        <v>-5000</v>
      </c>
      <c r="I635" s="25">
        <v>10</v>
      </c>
      <c r="J635"/>
      <c r="K635" t="s">
        <v>89</v>
      </c>
      <c r="L635">
        <v>13</v>
      </c>
      <c r="M635" s="2">
        <v>445</v>
      </c>
    </row>
    <row r="636" spans="2:13" ht="12.75">
      <c r="B636" s="67">
        <v>5000</v>
      </c>
      <c r="C636" s="1" t="s">
        <v>38</v>
      </c>
      <c r="D636" s="15" t="s">
        <v>12</v>
      </c>
      <c r="E636" s="1" t="s">
        <v>53</v>
      </c>
      <c r="F636" s="61" t="s">
        <v>302</v>
      </c>
      <c r="G636" s="30" t="s">
        <v>258</v>
      </c>
      <c r="H636" s="6">
        <f t="shared" si="26"/>
        <v>-10000</v>
      </c>
      <c r="I636" s="25">
        <v>10</v>
      </c>
      <c r="K636" t="s">
        <v>89</v>
      </c>
      <c r="L636">
        <v>13</v>
      </c>
      <c r="M636" s="2">
        <v>445</v>
      </c>
    </row>
    <row r="637" spans="1:13" ht="12.75">
      <c r="A637" s="14"/>
      <c r="B637" s="325">
        <f>SUM(B635:B636)</f>
        <v>10000</v>
      </c>
      <c r="C637" s="14" t="s">
        <v>38</v>
      </c>
      <c r="D637" s="14"/>
      <c r="E637" s="14"/>
      <c r="F637" s="69"/>
      <c r="G637" s="21"/>
      <c r="H637" s="57">
        <v>0</v>
      </c>
      <c r="I637" s="58">
        <f t="shared" si="24"/>
        <v>22.471910112359552</v>
      </c>
      <c r="J637" s="59"/>
      <c r="K637" s="59"/>
      <c r="L637" s="59"/>
      <c r="M637" s="2">
        <v>445</v>
      </c>
    </row>
    <row r="638" spans="2:13" ht="12.75">
      <c r="B638" s="323"/>
      <c r="H638" s="6">
        <f t="shared" si="26"/>
        <v>0</v>
      </c>
      <c r="I638" s="25">
        <f t="shared" si="24"/>
        <v>0</v>
      </c>
      <c r="M638" s="2">
        <v>445</v>
      </c>
    </row>
    <row r="639" spans="2:13" ht="12.75">
      <c r="B639" s="323"/>
      <c r="H639" s="6">
        <f t="shared" si="26"/>
        <v>0</v>
      </c>
      <c r="I639" s="25">
        <f t="shared" si="24"/>
        <v>0</v>
      </c>
      <c r="M639" s="2">
        <v>445</v>
      </c>
    </row>
    <row r="640" spans="2:13" ht="12.75">
      <c r="B640" s="67">
        <v>2000</v>
      </c>
      <c r="C640" s="1" t="s">
        <v>40</v>
      </c>
      <c r="D640" s="15" t="s">
        <v>12</v>
      </c>
      <c r="E640" s="1" t="s">
        <v>53</v>
      </c>
      <c r="F640" s="61" t="s">
        <v>296</v>
      </c>
      <c r="G640" s="30" t="s">
        <v>244</v>
      </c>
      <c r="H640" s="6">
        <f t="shared" si="26"/>
        <v>-2000</v>
      </c>
      <c r="I640" s="25">
        <v>4</v>
      </c>
      <c r="K640" t="s">
        <v>89</v>
      </c>
      <c r="L640">
        <v>13</v>
      </c>
      <c r="M640" s="2">
        <v>445</v>
      </c>
    </row>
    <row r="641" spans="2:13" ht="12.75">
      <c r="B641" s="67">
        <v>2000</v>
      </c>
      <c r="C641" s="1" t="s">
        <v>40</v>
      </c>
      <c r="D641" s="15" t="s">
        <v>12</v>
      </c>
      <c r="E641" s="1" t="s">
        <v>53</v>
      </c>
      <c r="F641" s="61" t="s">
        <v>296</v>
      </c>
      <c r="G641" s="30" t="s">
        <v>256</v>
      </c>
      <c r="H641" s="6">
        <f t="shared" si="26"/>
        <v>-4000</v>
      </c>
      <c r="I641" s="25">
        <v>4</v>
      </c>
      <c r="K641" t="s">
        <v>89</v>
      </c>
      <c r="L641">
        <v>13</v>
      </c>
      <c r="M641" s="2">
        <v>445</v>
      </c>
    </row>
    <row r="642" spans="1:13" s="59" customFormat="1" ht="12.75">
      <c r="A642" s="1"/>
      <c r="B642" s="67">
        <v>2000</v>
      </c>
      <c r="C642" s="1" t="s">
        <v>40</v>
      </c>
      <c r="D642" s="15" t="s">
        <v>12</v>
      </c>
      <c r="E642" s="1" t="s">
        <v>53</v>
      </c>
      <c r="F642" s="61" t="s">
        <v>296</v>
      </c>
      <c r="G642" s="30" t="s">
        <v>258</v>
      </c>
      <c r="H642" s="6">
        <f t="shared" si="26"/>
        <v>-6000</v>
      </c>
      <c r="I642" s="25">
        <v>4</v>
      </c>
      <c r="J642"/>
      <c r="K642" t="s">
        <v>89</v>
      </c>
      <c r="L642">
        <v>13</v>
      </c>
      <c r="M642" s="2">
        <v>445</v>
      </c>
    </row>
    <row r="643" spans="2:13" ht="12.75">
      <c r="B643" s="67">
        <v>2000</v>
      </c>
      <c r="C643" s="1" t="s">
        <v>40</v>
      </c>
      <c r="D643" s="15" t="s">
        <v>12</v>
      </c>
      <c r="E643" s="1" t="s">
        <v>53</v>
      </c>
      <c r="F643" s="61" t="s">
        <v>296</v>
      </c>
      <c r="G643" s="30" t="s">
        <v>260</v>
      </c>
      <c r="H643" s="6">
        <f t="shared" si="26"/>
        <v>-8000</v>
      </c>
      <c r="I643" s="25">
        <v>4</v>
      </c>
      <c r="K643" t="s">
        <v>89</v>
      </c>
      <c r="L643">
        <v>13</v>
      </c>
      <c r="M643" s="2">
        <v>445</v>
      </c>
    </row>
    <row r="644" spans="1:13" ht="12.75">
      <c r="A644" s="14"/>
      <c r="B644" s="68">
        <f>SUM(B640:B643)</f>
        <v>8000</v>
      </c>
      <c r="C644" s="14" t="s">
        <v>40</v>
      </c>
      <c r="D644" s="14"/>
      <c r="E644" s="14"/>
      <c r="F644" s="69"/>
      <c r="G644" s="21"/>
      <c r="H644" s="57">
        <f t="shared" si="26"/>
        <v>-16000</v>
      </c>
      <c r="I644" s="58">
        <f t="shared" si="24"/>
        <v>17.97752808988764</v>
      </c>
      <c r="J644" s="59"/>
      <c r="K644" s="59"/>
      <c r="L644" s="59"/>
      <c r="M644" s="2">
        <v>445</v>
      </c>
    </row>
    <row r="645" spans="2:13" ht="12.75">
      <c r="B645" s="67"/>
      <c r="H645" s="6">
        <v>0</v>
      </c>
      <c r="I645" s="25">
        <f t="shared" si="24"/>
        <v>0</v>
      </c>
      <c r="M645" s="2">
        <v>445</v>
      </c>
    </row>
    <row r="646" spans="2:13" ht="12.75">
      <c r="B646" s="67"/>
      <c r="H646" s="6">
        <f t="shared" si="26"/>
        <v>0</v>
      </c>
      <c r="I646" s="25">
        <f t="shared" si="24"/>
        <v>0</v>
      </c>
      <c r="M646" s="2">
        <v>445</v>
      </c>
    </row>
    <row r="647" spans="1:13" s="59" customFormat="1" ht="12.75">
      <c r="A647" s="1"/>
      <c r="B647" s="67">
        <v>500</v>
      </c>
      <c r="C647" s="1" t="s">
        <v>108</v>
      </c>
      <c r="D647" s="15" t="s">
        <v>12</v>
      </c>
      <c r="E647" s="1" t="s">
        <v>61</v>
      </c>
      <c r="F647" s="61" t="s">
        <v>296</v>
      </c>
      <c r="G647" s="30" t="s">
        <v>256</v>
      </c>
      <c r="H647" s="6">
        <f t="shared" si="26"/>
        <v>-500</v>
      </c>
      <c r="I647" s="25">
        <v>1</v>
      </c>
      <c r="J647"/>
      <c r="K647" t="s">
        <v>89</v>
      </c>
      <c r="L647">
        <v>13</v>
      </c>
      <c r="M647" s="2">
        <v>445</v>
      </c>
    </row>
    <row r="648" spans="2:13" ht="12.75">
      <c r="B648" s="67">
        <v>1000</v>
      </c>
      <c r="C648" s="1" t="s">
        <v>108</v>
      </c>
      <c r="D648" s="15" t="s">
        <v>12</v>
      </c>
      <c r="E648" s="1" t="s">
        <v>61</v>
      </c>
      <c r="F648" s="61" t="s">
        <v>296</v>
      </c>
      <c r="G648" s="30" t="s">
        <v>258</v>
      </c>
      <c r="H648" s="6">
        <f t="shared" si="26"/>
        <v>-1500</v>
      </c>
      <c r="I648" s="25">
        <v>2</v>
      </c>
      <c r="K648" t="s">
        <v>89</v>
      </c>
      <c r="L648">
        <v>13</v>
      </c>
      <c r="M648" s="2">
        <v>445</v>
      </c>
    </row>
    <row r="649" spans="1:13" ht="12.75">
      <c r="A649" s="14"/>
      <c r="B649" s="68">
        <f>SUM(B647:B648)</f>
        <v>1500</v>
      </c>
      <c r="C649" s="14"/>
      <c r="D649" s="14"/>
      <c r="E649" s="14" t="s">
        <v>61</v>
      </c>
      <c r="F649" s="69"/>
      <c r="G649" s="21"/>
      <c r="H649" s="57">
        <v>0</v>
      </c>
      <c r="I649" s="58">
        <f t="shared" si="24"/>
        <v>3.3707865168539324</v>
      </c>
      <c r="J649" s="59"/>
      <c r="K649" s="59"/>
      <c r="L649" s="59"/>
      <c r="M649" s="2">
        <v>445</v>
      </c>
    </row>
    <row r="650" spans="2:13" ht="12.75">
      <c r="B650" s="67"/>
      <c r="H650" s="6">
        <f t="shared" si="26"/>
        <v>0</v>
      </c>
      <c r="I650" s="25">
        <f t="shared" si="24"/>
        <v>0</v>
      </c>
      <c r="M650" s="2">
        <v>445</v>
      </c>
    </row>
    <row r="651" spans="2:13" ht="12.75">
      <c r="B651" s="67"/>
      <c r="H651" s="6">
        <f t="shared" si="26"/>
        <v>0</v>
      </c>
      <c r="I651" s="25">
        <f t="shared" si="24"/>
        <v>0</v>
      </c>
      <c r="M651" s="2">
        <v>445</v>
      </c>
    </row>
    <row r="652" spans="1:13" s="59" customFormat="1" ht="12.75">
      <c r="A652" s="1"/>
      <c r="B652" s="67"/>
      <c r="C652" s="1"/>
      <c r="D652" s="1"/>
      <c r="E652" s="1"/>
      <c r="F652" s="61"/>
      <c r="G652" s="30"/>
      <c r="H652" s="6">
        <f t="shared" si="26"/>
        <v>0</v>
      </c>
      <c r="I652" s="25">
        <f t="shared" si="24"/>
        <v>0</v>
      </c>
      <c r="J652"/>
      <c r="K652"/>
      <c r="L652"/>
      <c r="M652" s="2">
        <v>445</v>
      </c>
    </row>
    <row r="653" spans="2:13" ht="12.75">
      <c r="B653" s="67"/>
      <c r="H653" s="6">
        <f t="shared" si="26"/>
        <v>0</v>
      </c>
      <c r="I653" s="25">
        <f t="shared" si="24"/>
        <v>0</v>
      </c>
      <c r="M653" s="2">
        <v>445</v>
      </c>
    </row>
    <row r="654" spans="1:13" ht="12.75">
      <c r="A654" s="14"/>
      <c r="B654" s="68">
        <f>+B669+B677+B683+B690+B699+B662+B694</f>
        <v>85200</v>
      </c>
      <c r="C654" s="54" t="s">
        <v>303</v>
      </c>
      <c r="D654" s="55" t="s">
        <v>304</v>
      </c>
      <c r="E654" s="54" t="s">
        <v>188</v>
      </c>
      <c r="F654" s="56" t="s">
        <v>305</v>
      </c>
      <c r="G654" s="296" t="s">
        <v>113</v>
      </c>
      <c r="H654" s="57"/>
      <c r="I654" s="58">
        <f t="shared" si="24"/>
        <v>191.46067415730337</v>
      </c>
      <c r="J654" s="58"/>
      <c r="K654" s="58"/>
      <c r="L654" s="59"/>
      <c r="M654" s="2">
        <v>445</v>
      </c>
    </row>
    <row r="655" spans="2:13" ht="12.75">
      <c r="B655" s="67"/>
      <c r="H655" s="6">
        <f t="shared" si="26"/>
        <v>0</v>
      </c>
      <c r="I655" s="25">
        <f t="shared" si="24"/>
        <v>0</v>
      </c>
      <c r="M655" s="2">
        <v>445</v>
      </c>
    </row>
    <row r="656" spans="2:13" ht="12.75">
      <c r="B656" s="67">
        <v>2500</v>
      </c>
      <c r="C656" s="1" t="s">
        <v>0</v>
      </c>
      <c r="D656" s="1" t="s">
        <v>12</v>
      </c>
      <c r="E656" s="1" t="s">
        <v>50</v>
      </c>
      <c r="F656" s="330" t="s">
        <v>306</v>
      </c>
      <c r="G656" s="30" t="s">
        <v>220</v>
      </c>
      <c r="H656" s="6">
        <f t="shared" si="26"/>
        <v>-2500</v>
      </c>
      <c r="I656" s="25">
        <v>5</v>
      </c>
      <c r="K656" t="s">
        <v>21</v>
      </c>
      <c r="L656">
        <v>14</v>
      </c>
      <c r="M656" s="2">
        <v>445</v>
      </c>
    </row>
    <row r="657" spans="2:13" ht="12.75">
      <c r="B657" s="67">
        <v>5000</v>
      </c>
      <c r="C657" s="1" t="s">
        <v>0</v>
      </c>
      <c r="D657" s="1" t="s">
        <v>12</v>
      </c>
      <c r="E657" s="1" t="s">
        <v>68</v>
      </c>
      <c r="F657" s="330" t="s">
        <v>307</v>
      </c>
      <c r="G657" s="30" t="s">
        <v>244</v>
      </c>
      <c r="H657" s="6">
        <f t="shared" si="26"/>
        <v>-7500</v>
      </c>
      <c r="I657" s="25">
        <v>10</v>
      </c>
      <c r="K657" t="s">
        <v>21</v>
      </c>
      <c r="L657">
        <v>14</v>
      </c>
      <c r="M657" s="2">
        <v>445</v>
      </c>
    </row>
    <row r="658" spans="2:13" ht="12.75">
      <c r="B658" s="67">
        <v>5000</v>
      </c>
      <c r="C658" s="1" t="s">
        <v>0</v>
      </c>
      <c r="D658" s="1" t="s">
        <v>12</v>
      </c>
      <c r="E658" s="1" t="s">
        <v>50</v>
      </c>
      <c r="F658" s="330" t="s">
        <v>308</v>
      </c>
      <c r="G658" s="30" t="s">
        <v>256</v>
      </c>
      <c r="H658" s="6">
        <f t="shared" si="26"/>
        <v>-12500</v>
      </c>
      <c r="I658" s="25">
        <v>10</v>
      </c>
      <c r="K658" t="s">
        <v>21</v>
      </c>
      <c r="L658">
        <v>14</v>
      </c>
      <c r="M658" s="2">
        <v>445</v>
      </c>
    </row>
    <row r="659" spans="2:13" ht="12.75">
      <c r="B659" s="67">
        <v>2000</v>
      </c>
      <c r="C659" s="1" t="s">
        <v>0</v>
      </c>
      <c r="D659" s="1" t="s">
        <v>12</v>
      </c>
      <c r="E659" s="1" t="s">
        <v>73</v>
      </c>
      <c r="F659" s="330" t="s">
        <v>309</v>
      </c>
      <c r="G659" s="30" t="s">
        <v>244</v>
      </c>
      <c r="H659" s="6">
        <f t="shared" si="26"/>
        <v>-14500</v>
      </c>
      <c r="I659" s="25">
        <v>4</v>
      </c>
      <c r="K659" t="s">
        <v>21</v>
      </c>
      <c r="L659">
        <v>14</v>
      </c>
      <c r="M659" s="2">
        <v>445</v>
      </c>
    </row>
    <row r="660" spans="1:13" s="59" customFormat="1" ht="12.75">
      <c r="A660" s="1"/>
      <c r="B660" s="67">
        <v>5000</v>
      </c>
      <c r="C660" s="1" t="s">
        <v>0</v>
      </c>
      <c r="D660" s="1" t="s">
        <v>12</v>
      </c>
      <c r="E660" s="1" t="s">
        <v>73</v>
      </c>
      <c r="F660" s="330" t="s">
        <v>310</v>
      </c>
      <c r="G660" s="30" t="s">
        <v>256</v>
      </c>
      <c r="H660" s="6">
        <f t="shared" si="26"/>
        <v>-19500</v>
      </c>
      <c r="I660" s="25">
        <v>10</v>
      </c>
      <c r="J660"/>
      <c r="K660" t="s">
        <v>21</v>
      </c>
      <c r="L660">
        <v>14</v>
      </c>
      <c r="M660" s="2">
        <v>445</v>
      </c>
    </row>
    <row r="661" spans="2:13" ht="12.75">
      <c r="B661" s="67">
        <v>4000</v>
      </c>
      <c r="C661" s="1" t="s">
        <v>0</v>
      </c>
      <c r="D661" s="1" t="s">
        <v>12</v>
      </c>
      <c r="E661" s="1" t="s">
        <v>73</v>
      </c>
      <c r="F661" s="330" t="s">
        <v>311</v>
      </c>
      <c r="G661" s="30" t="s">
        <v>258</v>
      </c>
      <c r="H661" s="6">
        <f t="shared" si="26"/>
        <v>-23500</v>
      </c>
      <c r="I661" s="25">
        <v>8</v>
      </c>
      <c r="K661" t="s">
        <v>21</v>
      </c>
      <c r="L661">
        <v>14</v>
      </c>
      <c r="M661" s="2">
        <v>445</v>
      </c>
    </row>
    <row r="662" spans="1:13" ht="12.75">
      <c r="A662" s="14"/>
      <c r="B662" s="68">
        <f>SUM(B656:B661)</f>
        <v>23500</v>
      </c>
      <c r="C662" s="14" t="s">
        <v>0</v>
      </c>
      <c r="D662" s="14"/>
      <c r="E662" s="14"/>
      <c r="F662" s="69"/>
      <c r="G662" s="21"/>
      <c r="H662" s="57">
        <v>0</v>
      </c>
      <c r="I662" s="58">
        <f t="shared" si="24"/>
        <v>52.80898876404494</v>
      </c>
      <c r="J662" s="59"/>
      <c r="K662" s="59"/>
      <c r="L662" s="59"/>
      <c r="M662" s="2">
        <v>445</v>
      </c>
    </row>
    <row r="663" spans="2:13" ht="12.75">
      <c r="B663" s="67"/>
      <c r="H663" s="6">
        <f t="shared" si="26"/>
        <v>0</v>
      </c>
      <c r="I663" s="25">
        <f t="shared" si="24"/>
        <v>0</v>
      </c>
      <c r="M663" s="2">
        <v>445</v>
      </c>
    </row>
    <row r="664" spans="2:13" ht="12.75">
      <c r="B664" s="67"/>
      <c r="H664" s="6">
        <f t="shared" si="26"/>
        <v>0</v>
      </c>
      <c r="I664" s="25">
        <f t="shared" si="24"/>
        <v>0</v>
      </c>
      <c r="M664" s="2">
        <v>445</v>
      </c>
    </row>
    <row r="665" spans="2:13" ht="12.75">
      <c r="B665" s="67">
        <v>1000</v>
      </c>
      <c r="C665" s="1" t="s">
        <v>312</v>
      </c>
      <c r="D665" s="15" t="s">
        <v>12</v>
      </c>
      <c r="E665" s="1" t="s">
        <v>53</v>
      </c>
      <c r="F665" s="61" t="s">
        <v>313</v>
      </c>
      <c r="G665" s="32" t="s">
        <v>220</v>
      </c>
      <c r="H665" s="6">
        <f t="shared" si="26"/>
        <v>-1000</v>
      </c>
      <c r="I665" s="25">
        <f t="shared" si="24"/>
        <v>2.247191011235955</v>
      </c>
      <c r="K665" t="s">
        <v>50</v>
      </c>
      <c r="L665">
        <v>14</v>
      </c>
      <c r="M665" s="2">
        <v>445</v>
      </c>
    </row>
    <row r="666" spans="2:13" ht="12.75">
      <c r="B666" s="67">
        <v>1200</v>
      </c>
      <c r="C666" s="1" t="s">
        <v>314</v>
      </c>
      <c r="D666" s="15" t="s">
        <v>12</v>
      </c>
      <c r="E666" s="1" t="s">
        <v>53</v>
      </c>
      <c r="F666" s="61" t="s">
        <v>313</v>
      </c>
      <c r="G666" s="30" t="s">
        <v>244</v>
      </c>
      <c r="H666" s="6">
        <f t="shared" si="26"/>
        <v>-2200</v>
      </c>
      <c r="I666" s="25">
        <f t="shared" si="24"/>
        <v>2.696629213483146</v>
      </c>
      <c r="K666" t="s">
        <v>50</v>
      </c>
      <c r="L666">
        <v>14</v>
      </c>
      <c r="M666" s="2">
        <v>445</v>
      </c>
    </row>
    <row r="667" spans="1:13" s="59" customFormat="1" ht="12.75">
      <c r="A667" s="1"/>
      <c r="B667" s="67">
        <v>2500</v>
      </c>
      <c r="C667" s="1" t="s">
        <v>315</v>
      </c>
      <c r="D667" s="15" t="s">
        <v>12</v>
      </c>
      <c r="E667" s="1" t="s">
        <v>53</v>
      </c>
      <c r="F667" s="61" t="s">
        <v>316</v>
      </c>
      <c r="G667" s="30" t="s">
        <v>256</v>
      </c>
      <c r="H667" s="6">
        <f t="shared" si="26"/>
        <v>-4700</v>
      </c>
      <c r="I667" s="25">
        <f t="shared" si="24"/>
        <v>5.617977528089888</v>
      </c>
      <c r="J667"/>
      <c r="K667" t="s">
        <v>73</v>
      </c>
      <c r="L667" s="18">
        <v>14</v>
      </c>
      <c r="M667" s="2">
        <v>445</v>
      </c>
    </row>
    <row r="668" spans="2:13" ht="12.75">
      <c r="B668" s="67">
        <v>2500</v>
      </c>
      <c r="C668" s="1" t="s">
        <v>317</v>
      </c>
      <c r="D668" s="15" t="s">
        <v>12</v>
      </c>
      <c r="E668" s="1" t="s">
        <v>53</v>
      </c>
      <c r="F668" s="61" t="s">
        <v>316</v>
      </c>
      <c r="G668" s="30" t="s">
        <v>256</v>
      </c>
      <c r="H668" s="6">
        <f t="shared" si="26"/>
        <v>-7200</v>
      </c>
      <c r="I668" s="25">
        <f t="shared" si="24"/>
        <v>5.617977528089888</v>
      </c>
      <c r="K668" t="s">
        <v>73</v>
      </c>
      <c r="L668">
        <v>14</v>
      </c>
      <c r="M668" s="2">
        <v>445</v>
      </c>
    </row>
    <row r="669" spans="1:13" ht="12.75">
      <c r="A669" s="14"/>
      <c r="B669" s="68">
        <f>SUM(B665:B668)</f>
        <v>7200</v>
      </c>
      <c r="C669" s="14" t="s">
        <v>34</v>
      </c>
      <c r="D669" s="14"/>
      <c r="E669" s="14"/>
      <c r="F669" s="69"/>
      <c r="G669" s="21"/>
      <c r="H669" s="57">
        <v>0</v>
      </c>
      <c r="I669" s="58">
        <f t="shared" si="24"/>
        <v>16.179775280898877</v>
      </c>
      <c r="J669" s="59"/>
      <c r="K669" s="59"/>
      <c r="L669" s="59"/>
      <c r="M669" s="2">
        <v>445</v>
      </c>
    </row>
    <row r="670" spans="2:13" ht="12.75">
      <c r="B670" s="67"/>
      <c r="H670" s="6">
        <f t="shared" si="26"/>
        <v>0</v>
      </c>
      <c r="I670" s="25">
        <f t="shared" si="24"/>
        <v>0</v>
      </c>
      <c r="M670" s="2">
        <v>445</v>
      </c>
    </row>
    <row r="671" spans="2:13" ht="12.75">
      <c r="B671" s="67"/>
      <c r="H671" s="6">
        <f t="shared" si="26"/>
        <v>0</v>
      </c>
      <c r="I671" s="25">
        <f t="shared" si="24"/>
        <v>0</v>
      </c>
      <c r="M671" s="2">
        <v>445</v>
      </c>
    </row>
    <row r="672" spans="2:13" ht="12.75">
      <c r="B672" s="67">
        <v>1600</v>
      </c>
      <c r="C672" s="1" t="s">
        <v>55</v>
      </c>
      <c r="D672" s="15" t="s">
        <v>12</v>
      </c>
      <c r="E672" s="1" t="s">
        <v>56</v>
      </c>
      <c r="F672" s="61" t="s">
        <v>313</v>
      </c>
      <c r="G672" s="30" t="s">
        <v>220</v>
      </c>
      <c r="H672" s="6">
        <f t="shared" si="26"/>
        <v>-1600</v>
      </c>
      <c r="I672" s="25">
        <v>3.2</v>
      </c>
      <c r="K672" t="s">
        <v>50</v>
      </c>
      <c r="L672">
        <v>14</v>
      </c>
      <c r="M672" s="2">
        <v>445</v>
      </c>
    </row>
    <row r="673" spans="2:13" ht="12.75">
      <c r="B673" s="67">
        <v>1500</v>
      </c>
      <c r="C673" s="1" t="s">
        <v>55</v>
      </c>
      <c r="D673" s="15" t="s">
        <v>12</v>
      </c>
      <c r="E673" s="1" t="s">
        <v>56</v>
      </c>
      <c r="F673" s="61" t="s">
        <v>313</v>
      </c>
      <c r="G673" s="30" t="s">
        <v>244</v>
      </c>
      <c r="H673" s="6">
        <f t="shared" si="26"/>
        <v>-3100</v>
      </c>
      <c r="I673" s="25">
        <v>3</v>
      </c>
      <c r="K673" t="s">
        <v>50</v>
      </c>
      <c r="L673">
        <v>14</v>
      </c>
      <c r="M673" s="2">
        <v>445</v>
      </c>
    </row>
    <row r="674" spans="1:13" s="18" customFormat="1" ht="12.75">
      <c r="A674" s="1"/>
      <c r="B674" s="67">
        <v>1400</v>
      </c>
      <c r="C674" s="1" t="s">
        <v>55</v>
      </c>
      <c r="D674" s="15" t="s">
        <v>12</v>
      </c>
      <c r="E674" s="1" t="s">
        <v>56</v>
      </c>
      <c r="F674" s="61" t="s">
        <v>313</v>
      </c>
      <c r="G674" s="30" t="s">
        <v>256</v>
      </c>
      <c r="H674" s="6">
        <f t="shared" si="26"/>
        <v>-4500</v>
      </c>
      <c r="I674" s="25">
        <v>2.8</v>
      </c>
      <c r="J674"/>
      <c r="K674" t="s">
        <v>50</v>
      </c>
      <c r="L674">
        <v>14</v>
      </c>
      <c r="M674" s="2">
        <v>445</v>
      </c>
    </row>
    <row r="675" spans="1:13" s="59" customFormat="1" ht="12.75">
      <c r="A675" s="1"/>
      <c r="B675" s="67">
        <v>2000</v>
      </c>
      <c r="C675" s="1" t="s">
        <v>55</v>
      </c>
      <c r="D675" s="15" t="s">
        <v>12</v>
      </c>
      <c r="E675" s="1" t="s">
        <v>56</v>
      </c>
      <c r="F675" s="61" t="s">
        <v>316</v>
      </c>
      <c r="G675" s="30" t="s">
        <v>256</v>
      </c>
      <c r="H675" s="6">
        <f t="shared" si="26"/>
        <v>-6500</v>
      </c>
      <c r="I675" s="25">
        <f>+B675/M675</f>
        <v>4.49438202247191</v>
      </c>
      <c r="J675"/>
      <c r="K675" t="s">
        <v>73</v>
      </c>
      <c r="L675">
        <v>14</v>
      </c>
      <c r="M675" s="2">
        <v>445</v>
      </c>
    </row>
    <row r="676" spans="1:13" ht="12.75">
      <c r="A676" s="15"/>
      <c r="B676" s="66">
        <v>3000</v>
      </c>
      <c r="C676" s="15" t="s">
        <v>1504</v>
      </c>
      <c r="D676" s="15" t="s">
        <v>12</v>
      </c>
      <c r="E676" s="15" t="s">
        <v>56</v>
      </c>
      <c r="F676" s="33" t="s">
        <v>316</v>
      </c>
      <c r="G676" s="32" t="s">
        <v>256</v>
      </c>
      <c r="H676" s="31">
        <f t="shared" si="26"/>
        <v>-9500</v>
      </c>
      <c r="I676" s="42">
        <f>+B676/M676</f>
        <v>6.741573033707865</v>
      </c>
      <c r="J676" s="18"/>
      <c r="K676" s="18" t="s">
        <v>73</v>
      </c>
      <c r="L676" s="18">
        <v>14</v>
      </c>
      <c r="M676" s="2">
        <v>445</v>
      </c>
    </row>
    <row r="677" spans="1:13" ht="12.75">
      <c r="A677" s="14"/>
      <c r="B677" s="68">
        <f>SUM(B672:B676)</f>
        <v>9500</v>
      </c>
      <c r="C677" s="14"/>
      <c r="D677" s="14"/>
      <c r="E677" s="14" t="s">
        <v>56</v>
      </c>
      <c r="F677" s="69"/>
      <c r="G677" s="21"/>
      <c r="H677" s="57">
        <v>0</v>
      </c>
      <c r="I677" s="58">
        <f t="shared" si="24"/>
        <v>21.348314606741575</v>
      </c>
      <c r="J677" s="59"/>
      <c r="K677" s="59"/>
      <c r="L677" s="59"/>
      <c r="M677" s="2">
        <v>445</v>
      </c>
    </row>
    <row r="678" spans="2:13" ht="12.75">
      <c r="B678" s="67"/>
      <c r="H678" s="6">
        <f t="shared" si="26"/>
        <v>0</v>
      </c>
      <c r="I678" s="25">
        <f aca="true" t="shared" si="27" ref="I678:I742">+B678/M678</f>
        <v>0</v>
      </c>
      <c r="M678" s="2">
        <v>445</v>
      </c>
    </row>
    <row r="679" spans="2:13" ht="12.75">
      <c r="B679" s="67"/>
      <c r="H679" s="6">
        <f t="shared" si="26"/>
        <v>0</v>
      </c>
      <c r="I679" s="25">
        <f t="shared" si="27"/>
        <v>0</v>
      </c>
      <c r="M679" s="2">
        <v>445</v>
      </c>
    </row>
    <row r="680" spans="2:13" ht="12.75">
      <c r="B680" s="67">
        <v>5000</v>
      </c>
      <c r="C680" s="1" t="s">
        <v>38</v>
      </c>
      <c r="D680" s="15" t="s">
        <v>12</v>
      </c>
      <c r="E680" s="1" t="s">
        <v>53</v>
      </c>
      <c r="F680" s="61" t="s">
        <v>318</v>
      </c>
      <c r="G680" s="30" t="s">
        <v>220</v>
      </c>
      <c r="H680" s="6">
        <f t="shared" si="26"/>
        <v>-5000</v>
      </c>
      <c r="I680" s="25">
        <v>10</v>
      </c>
      <c r="K680" t="s">
        <v>50</v>
      </c>
      <c r="L680">
        <v>14</v>
      </c>
      <c r="M680" s="2">
        <v>445</v>
      </c>
    </row>
    <row r="681" spans="1:13" s="59" customFormat="1" ht="12.75">
      <c r="A681" s="1"/>
      <c r="B681" s="67">
        <v>5000</v>
      </c>
      <c r="C681" s="1" t="s">
        <v>38</v>
      </c>
      <c r="D681" s="15" t="s">
        <v>12</v>
      </c>
      <c r="E681" s="1" t="s">
        <v>53</v>
      </c>
      <c r="F681" s="61" t="s">
        <v>318</v>
      </c>
      <c r="G681" s="30" t="s">
        <v>244</v>
      </c>
      <c r="H681" s="6">
        <f t="shared" si="26"/>
        <v>-10000</v>
      </c>
      <c r="I681" s="25">
        <v>10</v>
      </c>
      <c r="J681"/>
      <c r="K681" t="s">
        <v>50</v>
      </c>
      <c r="L681">
        <v>14</v>
      </c>
      <c r="M681" s="2">
        <v>445</v>
      </c>
    </row>
    <row r="682" spans="2:13" ht="12.75">
      <c r="B682" s="67">
        <v>5000</v>
      </c>
      <c r="C682" s="1" t="s">
        <v>38</v>
      </c>
      <c r="D682" s="15" t="s">
        <v>12</v>
      </c>
      <c r="E682" s="1" t="s">
        <v>53</v>
      </c>
      <c r="F682" s="61" t="s">
        <v>319</v>
      </c>
      <c r="G682" s="30" t="s">
        <v>256</v>
      </c>
      <c r="H682" s="6">
        <f t="shared" si="26"/>
        <v>-15000</v>
      </c>
      <c r="I682" s="25">
        <v>10</v>
      </c>
      <c r="K682" t="s">
        <v>50</v>
      </c>
      <c r="L682">
        <v>14</v>
      </c>
      <c r="M682" s="2">
        <v>445</v>
      </c>
    </row>
    <row r="683" spans="1:13" ht="12.75">
      <c r="A683" s="14"/>
      <c r="B683" s="68">
        <f>SUM(B680:B682)</f>
        <v>15000</v>
      </c>
      <c r="C683" s="14" t="s">
        <v>38</v>
      </c>
      <c r="D683" s="14"/>
      <c r="E683" s="14"/>
      <c r="F683" s="69"/>
      <c r="G683" s="21"/>
      <c r="H683" s="57">
        <v>0</v>
      </c>
      <c r="I683" s="58">
        <f t="shared" si="27"/>
        <v>33.70786516853933</v>
      </c>
      <c r="J683" s="59"/>
      <c r="K683" s="59"/>
      <c r="L683" s="59"/>
      <c r="M683" s="2">
        <v>445</v>
      </c>
    </row>
    <row r="684" spans="2:13" ht="12.75">
      <c r="B684" s="67"/>
      <c r="H684" s="6">
        <f t="shared" si="26"/>
        <v>0</v>
      </c>
      <c r="I684" s="25">
        <f t="shared" si="27"/>
        <v>0</v>
      </c>
      <c r="M684" s="2">
        <v>445</v>
      </c>
    </row>
    <row r="685" spans="2:13" ht="12.75">
      <c r="B685" s="67"/>
      <c r="H685" s="6">
        <f t="shared" si="26"/>
        <v>0</v>
      </c>
      <c r="I685" s="25">
        <f t="shared" si="27"/>
        <v>0</v>
      </c>
      <c r="M685" s="2">
        <v>445</v>
      </c>
    </row>
    <row r="686" spans="2:13" ht="12.75">
      <c r="B686" s="67">
        <v>2000</v>
      </c>
      <c r="C686" s="1" t="s">
        <v>40</v>
      </c>
      <c r="D686" s="15" t="s">
        <v>12</v>
      </c>
      <c r="E686" s="1" t="s">
        <v>53</v>
      </c>
      <c r="F686" s="61" t="s">
        <v>313</v>
      </c>
      <c r="G686" s="30" t="s">
        <v>220</v>
      </c>
      <c r="H686" s="6">
        <f t="shared" si="26"/>
        <v>-2000</v>
      </c>
      <c r="I686" s="25">
        <v>4</v>
      </c>
      <c r="K686" t="s">
        <v>50</v>
      </c>
      <c r="L686">
        <v>14</v>
      </c>
      <c r="M686" s="2">
        <v>445</v>
      </c>
    </row>
    <row r="687" spans="1:13" s="18" customFormat="1" ht="12.75">
      <c r="A687" s="1"/>
      <c r="B687" s="67">
        <v>2000</v>
      </c>
      <c r="C687" s="1" t="s">
        <v>40</v>
      </c>
      <c r="D687" s="15" t="s">
        <v>12</v>
      </c>
      <c r="E687" s="1" t="s">
        <v>53</v>
      </c>
      <c r="F687" s="61" t="s">
        <v>313</v>
      </c>
      <c r="G687" s="30" t="s">
        <v>244</v>
      </c>
      <c r="H687" s="6">
        <f t="shared" si="26"/>
        <v>-4000</v>
      </c>
      <c r="I687" s="25">
        <v>4</v>
      </c>
      <c r="J687"/>
      <c r="K687" t="s">
        <v>50</v>
      </c>
      <c r="L687">
        <v>14</v>
      </c>
      <c r="M687" s="2">
        <v>445</v>
      </c>
    </row>
    <row r="688" spans="1:13" s="59" customFormat="1" ht="12.75">
      <c r="A688" s="1"/>
      <c r="B688" s="67">
        <v>2000</v>
      </c>
      <c r="C688" s="1" t="s">
        <v>40</v>
      </c>
      <c r="D688" s="15" t="s">
        <v>12</v>
      </c>
      <c r="E688" s="1" t="s">
        <v>53</v>
      </c>
      <c r="F688" s="61" t="s">
        <v>313</v>
      </c>
      <c r="G688" s="30" t="s">
        <v>256</v>
      </c>
      <c r="H688" s="6">
        <f t="shared" si="26"/>
        <v>-6000</v>
      </c>
      <c r="I688" s="25">
        <v>4</v>
      </c>
      <c r="J688"/>
      <c r="K688" t="s">
        <v>50</v>
      </c>
      <c r="L688">
        <v>14</v>
      </c>
      <c r="M688" s="2">
        <v>445</v>
      </c>
    </row>
    <row r="689" spans="1:13" ht="12.75">
      <c r="A689" s="15"/>
      <c r="B689" s="66">
        <v>2000</v>
      </c>
      <c r="C689" s="15" t="s">
        <v>40</v>
      </c>
      <c r="D689" s="15" t="s">
        <v>12</v>
      </c>
      <c r="E689" s="15" t="s">
        <v>53</v>
      </c>
      <c r="F689" s="33" t="s">
        <v>316</v>
      </c>
      <c r="G689" s="32" t="s">
        <v>256</v>
      </c>
      <c r="H689" s="6">
        <f t="shared" si="26"/>
        <v>-8000</v>
      </c>
      <c r="I689" s="42">
        <f>+B689/M689</f>
        <v>4.49438202247191</v>
      </c>
      <c r="J689" s="18"/>
      <c r="K689" t="s">
        <v>73</v>
      </c>
      <c r="L689" s="18">
        <v>14</v>
      </c>
      <c r="M689" s="2">
        <v>445</v>
      </c>
    </row>
    <row r="690" spans="1:13" ht="12.75">
      <c r="A690" s="14"/>
      <c r="B690" s="68">
        <f>SUM(B686:B689)</f>
        <v>8000</v>
      </c>
      <c r="C690" s="14" t="s">
        <v>40</v>
      </c>
      <c r="D690" s="14"/>
      <c r="E690" s="14"/>
      <c r="F690" s="69"/>
      <c r="G690" s="21"/>
      <c r="H690" s="57">
        <v>0</v>
      </c>
      <c r="I690" s="58">
        <f t="shared" si="27"/>
        <v>17.97752808988764</v>
      </c>
      <c r="J690" s="59"/>
      <c r="K690" s="59"/>
      <c r="L690" s="59"/>
      <c r="M690" s="2">
        <v>445</v>
      </c>
    </row>
    <row r="691" spans="1:13" s="64" customFormat="1" ht="12.75">
      <c r="A691" s="1"/>
      <c r="B691" s="67"/>
      <c r="C691" s="1"/>
      <c r="D691" s="1"/>
      <c r="E691" s="1"/>
      <c r="F691" s="61"/>
      <c r="G691" s="30"/>
      <c r="H691" s="6">
        <f aca="true" t="shared" si="28" ref="H691:H753">H690-B691</f>
        <v>0</v>
      </c>
      <c r="I691" s="25">
        <f t="shared" si="27"/>
        <v>0</v>
      </c>
      <c r="J691"/>
      <c r="K691"/>
      <c r="L691"/>
      <c r="M691" s="2">
        <v>445</v>
      </c>
    </row>
    <row r="692" spans="1:13" s="59" customFormat="1" ht="12.75">
      <c r="A692" s="1"/>
      <c r="B692" s="67"/>
      <c r="C692" s="1"/>
      <c r="D692" s="1"/>
      <c r="E692" s="1"/>
      <c r="F692" s="61"/>
      <c r="G692" s="30"/>
      <c r="H692" s="6">
        <f t="shared" si="28"/>
        <v>0</v>
      </c>
      <c r="I692" s="25">
        <f t="shared" si="27"/>
        <v>0</v>
      </c>
      <c r="J692"/>
      <c r="K692"/>
      <c r="L692"/>
      <c r="M692" s="2">
        <v>445</v>
      </c>
    </row>
    <row r="693" spans="1:13" s="18" customFormat="1" ht="12.75">
      <c r="A693" s="15"/>
      <c r="B693" s="66">
        <v>20000</v>
      </c>
      <c r="C693" s="15" t="s">
        <v>320</v>
      </c>
      <c r="D693" s="15" t="s">
        <v>12</v>
      </c>
      <c r="E693" s="15" t="s">
        <v>139</v>
      </c>
      <c r="F693" s="33" t="s">
        <v>321</v>
      </c>
      <c r="G693" s="32" t="s">
        <v>256</v>
      </c>
      <c r="H693" s="31">
        <f>H692-B693</f>
        <v>-20000</v>
      </c>
      <c r="I693" s="42">
        <f>+B693/M693</f>
        <v>44.943820224719104</v>
      </c>
      <c r="K693" s="18" t="s">
        <v>73</v>
      </c>
      <c r="L693" s="18">
        <v>14</v>
      </c>
      <c r="M693" s="2">
        <v>445</v>
      </c>
    </row>
    <row r="694" spans="1:13" s="18" customFormat="1" ht="12.75">
      <c r="A694" s="14"/>
      <c r="B694" s="68">
        <f>SUM(B693)</f>
        <v>20000</v>
      </c>
      <c r="C694" s="14"/>
      <c r="D694" s="14"/>
      <c r="E694" s="14"/>
      <c r="F694" s="69"/>
      <c r="G694" s="21"/>
      <c r="H694" s="57">
        <v>0</v>
      </c>
      <c r="I694" s="58">
        <f>+B694/M694</f>
        <v>44.943820224719104</v>
      </c>
      <c r="J694" s="59"/>
      <c r="K694" s="59"/>
      <c r="L694" s="59"/>
      <c r="M694" s="2">
        <v>445</v>
      </c>
    </row>
    <row r="695" spans="1:13" ht="12.75">
      <c r="A695" s="15"/>
      <c r="B695" s="66"/>
      <c r="C695" s="15"/>
      <c r="D695" s="15"/>
      <c r="E695" s="15"/>
      <c r="F695" s="33"/>
      <c r="G695" s="32"/>
      <c r="H695" s="6">
        <f>H694-B695</f>
        <v>0</v>
      </c>
      <c r="I695" s="25">
        <f>+B695/M695</f>
        <v>0</v>
      </c>
      <c r="J695" s="18"/>
      <c r="K695" s="18"/>
      <c r="L695" s="18"/>
      <c r="M695" s="2">
        <v>445</v>
      </c>
    </row>
    <row r="696" spans="1:13" ht="12.75">
      <c r="A696" s="15"/>
      <c r="B696" s="66"/>
      <c r="C696" s="15"/>
      <c r="D696" s="15"/>
      <c r="E696" s="15"/>
      <c r="F696" s="33"/>
      <c r="G696" s="32"/>
      <c r="H696" s="6">
        <f>H695-B696</f>
        <v>0</v>
      </c>
      <c r="I696" s="25">
        <f>+B696/M696</f>
        <v>0</v>
      </c>
      <c r="J696" s="18"/>
      <c r="K696" s="18"/>
      <c r="L696" s="18"/>
      <c r="M696" s="2">
        <v>445</v>
      </c>
    </row>
    <row r="697" spans="1:13" s="59" customFormat="1" ht="12.75">
      <c r="A697" s="1"/>
      <c r="B697" s="67">
        <v>1000</v>
      </c>
      <c r="C697" s="1" t="s">
        <v>60</v>
      </c>
      <c r="D697" s="15" t="s">
        <v>12</v>
      </c>
      <c r="E697" s="1" t="s">
        <v>61</v>
      </c>
      <c r="F697" s="61" t="s">
        <v>313</v>
      </c>
      <c r="G697" s="30" t="s">
        <v>220</v>
      </c>
      <c r="H697" s="6">
        <f>H696-B697</f>
        <v>-1000</v>
      </c>
      <c r="I697" s="25">
        <f>+B697/M697</f>
        <v>2.247191011235955</v>
      </c>
      <c r="J697"/>
      <c r="K697" t="s">
        <v>50</v>
      </c>
      <c r="L697">
        <v>14</v>
      </c>
      <c r="M697" s="2">
        <v>445</v>
      </c>
    </row>
    <row r="698" spans="2:13" ht="12.75">
      <c r="B698" s="67">
        <v>1000</v>
      </c>
      <c r="C698" s="1" t="s">
        <v>60</v>
      </c>
      <c r="D698" s="15" t="s">
        <v>12</v>
      </c>
      <c r="E698" s="1" t="s">
        <v>61</v>
      </c>
      <c r="F698" s="61" t="s">
        <v>313</v>
      </c>
      <c r="G698" s="30" t="s">
        <v>244</v>
      </c>
      <c r="H698" s="6">
        <f t="shared" si="28"/>
        <v>-2000</v>
      </c>
      <c r="I698" s="25">
        <v>2</v>
      </c>
      <c r="K698" t="s">
        <v>50</v>
      </c>
      <c r="L698">
        <v>14</v>
      </c>
      <c r="M698" s="2">
        <v>445</v>
      </c>
    </row>
    <row r="699" spans="1:13" ht="12.75">
      <c r="A699" s="14"/>
      <c r="B699" s="68">
        <f>SUM(B697:B698)</f>
        <v>2000</v>
      </c>
      <c r="C699" s="14"/>
      <c r="D699" s="14"/>
      <c r="E699" s="14" t="s">
        <v>61</v>
      </c>
      <c r="F699" s="69"/>
      <c r="G699" s="21"/>
      <c r="H699" s="57">
        <v>0</v>
      </c>
      <c r="I699" s="58">
        <f t="shared" si="27"/>
        <v>4.49438202247191</v>
      </c>
      <c r="J699" s="59"/>
      <c r="K699" s="59"/>
      <c r="L699" s="59"/>
      <c r="M699" s="2">
        <v>445</v>
      </c>
    </row>
    <row r="700" spans="2:13" ht="12.75">
      <c r="B700" s="67"/>
      <c r="H700" s="6">
        <f t="shared" si="28"/>
        <v>0</v>
      </c>
      <c r="I700" s="25">
        <f t="shared" si="27"/>
        <v>0</v>
      </c>
      <c r="M700" s="2">
        <v>445</v>
      </c>
    </row>
    <row r="701" spans="2:13" ht="12.75">
      <c r="B701" s="67"/>
      <c r="H701" s="6">
        <f t="shared" si="28"/>
        <v>0</v>
      </c>
      <c r="I701" s="25">
        <f t="shared" si="27"/>
        <v>0</v>
      </c>
      <c r="M701" s="2">
        <v>445</v>
      </c>
    </row>
    <row r="702" spans="1:13" s="59" customFormat="1" ht="12.75">
      <c r="A702" s="1"/>
      <c r="B702" s="67"/>
      <c r="C702" s="1"/>
      <c r="D702" s="1"/>
      <c r="E702" s="1"/>
      <c r="F702" s="61"/>
      <c r="G702" s="30"/>
      <c r="H702" s="6">
        <f t="shared" si="28"/>
        <v>0</v>
      </c>
      <c r="I702" s="25">
        <f t="shared" si="27"/>
        <v>0</v>
      </c>
      <c r="J702"/>
      <c r="K702"/>
      <c r="L702"/>
      <c r="M702" s="2">
        <v>445</v>
      </c>
    </row>
    <row r="703" spans="2:13" ht="12.75">
      <c r="B703" s="67"/>
      <c r="H703" s="6">
        <f t="shared" si="28"/>
        <v>0</v>
      </c>
      <c r="I703" s="25">
        <f t="shared" si="27"/>
        <v>0</v>
      </c>
      <c r="M703" s="2">
        <v>445</v>
      </c>
    </row>
    <row r="704" spans="1:13" ht="12.75">
      <c r="A704" s="14"/>
      <c r="B704" s="68">
        <f>+B713+B723+B733+B740+B747+B754</f>
        <v>97100</v>
      </c>
      <c r="C704" s="54" t="s">
        <v>322</v>
      </c>
      <c r="D704" s="55" t="s">
        <v>323</v>
      </c>
      <c r="E704" s="54" t="s">
        <v>111</v>
      </c>
      <c r="F704" s="56" t="s">
        <v>112</v>
      </c>
      <c r="G704" s="296" t="s">
        <v>113</v>
      </c>
      <c r="H704" s="57"/>
      <c r="I704" s="58">
        <f t="shared" si="27"/>
        <v>218.20224719101122</v>
      </c>
      <c r="J704" s="58"/>
      <c r="K704" s="58"/>
      <c r="L704" s="59"/>
      <c r="M704" s="2">
        <v>445</v>
      </c>
    </row>
    <row r="705" spans="2:13" ht="12.75">
      <c r="B705" s="67"/>
      <c r="H705" s="6">
        <f t="shared" si="28"/>
        <v>0</v>
      </c>
      <c r="I705" s="25">
        <f t="shared" si="27"/>
        <v>0</v>
      </c>
      <c r="M705" s="2">
        <v>445</v>
      </c>
    </row>
    <row r="706" spans="2:13" ht="12.75">
      <c r="B706" s="67">
        <v>5000</v>
      </c>
      <c r="C706" s="1" t="s">
        <v>0</v>
      </c>
      <c r="D706" s="1" t="s">
        <v>12</v>
      </c>
      <c r="E706" s="1" t="s">
        <v>89</v>
      </c>
      <c r="F706" s="330" t="s">
        <v>324</v>
      </c>
      <c r="G706" s="30" t="s">
        <v>262</v>
      </c>
      <c r="H706" s="6">
        <f t="shared" si="28"/>
        <v>-5000</v>
      </c>
      <c r="I706" s="25">
        <v>10</v>
      </c>
      <c r="K706" t="s">
        <v>21</v>
      </c>
      <c r="L706">
        <v>15</v>
      </c>
      <c r="M706" s="2">
        <v>445</v>
      </c>
    </row>
    <row r="707" spans="2:13" ht="12.75">
      <c r="B707" s="323">
        <v>5000</v>
      </c>
      <c r="C707" s="1" t="s">
        <v>0</v>
      </c>
      <c r="D707" s="1" t="s">
        <v>12</v>
      </c>
      <c r="E707" s="1" t="s">
        <v>89</v>
      </c>
      <c r="F707" s="330" t="s">
        <v>325</v>
      </c>
      <c r="G707" s="30" t="s">
        <v>264</v>
      </c>
      <c r="H707" s="6">
        <f t="shared" si="28"/>
        <v>-10000</v>
      </c>
      <c r="I707" s="25">
        <v>10</v>
      </c>
      <c r="K707" t="s">
        <v>21</v>
      </c>
      <c r="L707">
        <v>15</v>
      </c>
      <c r="M707" s="2">
        <v>445</v>
      </c>
    </row>
    <row r="708" spans="2:13" ht="12.75">
      <c r="B708" s="67">
        <v>4000</v>
      </c>
      <c r="C708" s="1" t="s">
        <v>0</v>
      </c>
      <c r="D708" s="1" t="s">
        <v>12</v>
      </c>
      <c r="E708" s="1" t="s">
        <v>89</v>
      </c>
      <c r="F708" s="330" t="s">
        <v>326</v>
      </c>
      <c r="G708" s="30" t="s">
        <v>266</v>
      </c>
      <c r="H708" s="6">
        <f t="shared" si="28"/>
        <v>-14000</v>
      </c>
      <c r="I708" s="25">
        <v>8</v>
      </c>
      <c r="K708" t="s">
        <v>21</v>
      </c>
      <c r="L708">
        <v>15</v>
      </c>
      <c r="M708" s="2">
        <v>445</v>
      </c>
    </row>
    <row r="709" spans="2:13" ht="12.75">
      <c r="B709" s="67">
        <v>5000</v>
      </c>
      <c r="C709" s="1" t="s">
        <v>0</v>
      </c>
      <c r="D709" s="1" t="s">
        <v>12</v>
      </c>
      <c r="E709" s="1" t="s">
        <v>89</v>
      </c>
      <c r="F709" s="330" t="s">
        <v>327</v>
      </c>
      <c r="G709" s="30" t="s">
        <v>328</v>
      </c>
      <c r="H709" s="6">
        <f t="shared" si="28"/>
        <v>-19000</v>
      </c>
      <c r="I709" s="25">
        <v>10</v>
      </c>
      <c r="K709" t="s">
        <v>21</v>
      </c>
      <c r="L709">
        <v>15</v>
      </c>
      <c r="M709" s="2">
        <v>445</v>
      </c>
    </row>
    <row r="710" spans="2:13" ht="12.75">
      <c r="B710" s="67">
        <v>5000</v>
      </c>
      <c r="C710" s="1" t="s">
        <v>0</v>
      </c>
      <c r="D710" s="1" t="s">
        <v>12</v>
      </c>
      <c r="E710" s="1" t="s">
        <v>89</v>
      </c>
      <c r="F710" s="330" t="s">
        <v>329</v>
      </c>
      <c r="G710" s="30" t="s">
        <v>330</v>
      </c>
      <c r="H710" s="6">
        <f t="shared" si="28"/>
        <v>-24000</v>
      </c>
      <c r="I710" s="25">
        <v>10</v>
      </c>
      <c r="K710" t="s">
        <v>21</v>
      </c>
      <c r="L710">
        <v>15</v>
      </c>
      <c r="M710" s="2">
        <v>445</v>
      </c>
    </row>
    <row r="711" spans="1:13" s="59" customFormat="1" ht="12.75">
      <c r="A711" s="1"/>
      <c r="B711" s="67">
        <v>2000</v>
      </c>
      <c r="C711" s="1" t="s">
        <v>0</v>
      </c>
      <c r="D711" s="1" t="s">
        <v>12</v>
      </c>
      <c r="E711" s="1" t="s">
        <v>89</v>
      </c>
      <c r="F711" s="330" t="s">
        <v>331</v>
      </c>
      <c r="G711" s="30" t="s">
        <v>332</v>
      </c>
      <c r="H711" s="6">
        <f t="shared" si="28"/>
        <v>-26000</v>
      </c>
      <c r="I711" s="25">
        <v>4</v>
      </c>
      <c r="J711"/>
      <c r="K711" t="s">
        <v>21</v>
      </c>
      <c r="L711">
        <v>15</v>
      </c>
      <c r="M711" s="2">
        <v>445</v>
      </c>
    </row>
    <row r="712" spans="2:13" ht="12.75">
      <c r="B712" s="67">
        <v>3000</v>
      </c>
      <c r="C712" s="1" t="s">
        <v>0</v>
      </c>
      <c r="D712" s="1" t="s">
        <v>12</v>
      </c>
      <c r="E712" s="1" t="s">
        <v>89</v>
      </c>
      <c r="F712" s="330" t="s">
        <v>333</v>
      </c>
      <c r="G712" s="30" t="s">
        <v>334</v>
      </c>
      <c r="H712" s="6">
        <f t="shared" si="28"/>
        <v>-29000</v>
      </c>
      <c r="I712" s="25">
        <v>6</v>
      </c>
      <c r="K712" t="s">
        <v>21</v>
      </c>
      <c r="L712">
        <v>15</v>
      </c>
      <c r="M712" s="2">
        <v>445</v>
      </c>
    </row>
    <row r="713" spans="1:13" ht="12.75">
      <c r="A713" s="14"/>
      <c r="B713" s="68">
        <f>SUM(B706:B712)</f>
        <v>29000</v>
      </c>
      <c r="C713" s="14" t="s">
        <v>0</v>
      </c>
      <c r="D713" s="14"/>
      <c r="E713" s="14"/>
      <c r="F713" s="69"/>
      <c r="G713" s="21"/>
      <c r="H713" s="57">
        <v>0</v>
      </c>
      <c r="I713" s="58">
        <f t="shared" si="27"/>
        <v>65.1685393258427</v>
      </c>
      <c r="J713" s="59"/>
      <c r="K713" s="59"/>
      <c r="L713" s="59"/>
      <c r="M713" s="2">
        <v>445</v>
      </c>
    </row>
    <row r="714" spans="2:13" ht="12.75">
      <c r="B714" s="67"/>
      <c r="H714" s="6">
        <f t="shared" si="28"/>
        <v>0</v>
      </c>
      <c r="I714" s="25">
        <f t="shared" si="27"/>
        <v>0</v>
      </c>
      <c r="M714" s="2">
        <v>445</v>
      </c>
    </row>
    <row r="715" spans="2:13" ht="12.75">
      <c r="B715" s="67"/>
      <c r="H715" s="6">
        <f t="shared" si="28"/>
        <v>0</v>
      </c>
      <c r="I715" s="25">
        <f t="shared" si="27"/>
        <v>0</v>
      </c>
      <c r="M715" s="2">
        <v>445</v>
      </c>
    </row>
    <row r="716" spans="2:13" ht="12.75">
      <c r="B716" s="67">
        <v>2000</v>
      </c>
      <c r="C716" s="1" t="s">
        <v>123</v>
      </c>
      <c r="D716" s="15" t="s">
        <v>12</v>
      </c>
      <c r="E716" s="1" t="s">
        <v>53</v>
      </c>
      <c r="F716" s="61" t="s">
        <v>335</v>
      </c>
      <c r="G716" s="30" t="s">
        <v>262</v>
      </c>
      <c r="H716" s="6">
        <f t="shared" si="28"/>
        <v>-2000</v>
      </c>
      <c r="I716" s="25">
        <f t="shared" si="27"/>
        <v>4.49438202247191</v>
      </c>
      <c r="K716" t="s">
        <v>89</v>
      </c>
      <c r="L716">
        <v>15</v>
      </c>
      <c r="M716" s="2">
        <v>445</v>
      </c>
    </row>
    <row r="717" spans="2:13" ht="12.75">
      <c r="B717" s="67">
        <v>2500</v>
      </c>
      <c r="C717" s="1" t="s">
        <v>125</v>
      </c>
      <c r="D717" s="15" t="s">
        <v>12</v>
      </c>
      <c r="E717" s="1" t="s">
        <v>53</v>
      </c>
      <c r="F717" s="61" t="s">
        <v>336</v>
      </c>
      <c r="G717" s="30" t="s">
        <v>264</v>
      </c>
      <c r="H717" s="6">
        <f t="shared" si="28"/>
        <v>-4500</v>
      </c>
      <c r="I717" s="25">
        <f t="shared" si="27"/>
        <v>5.617977528089888</v>
      </c>
      <c r="K717" t="s">
        <v>89</v>
      </c>
      <c r="L717">
        <v>15</v>
      </c>
      <c r="M717" s="2">
        <v>445</v>
      </c>
    </row>
    <row r="718" spans="2:13" ht="12.75">
      <c r="B718" s="67">
        <v>5000</v>
      </c>
      <c r="C718" s="1" t="s">
        <v>131</v>
      </c>
      <c r="D718" s="15" t="s">
        <v>12</v>
      </c>
      <c r="E718" s="1" t="s">
        <v>53</v>
      </c>
      <c r="F718" s="61" t="s">
        <v>336</v>
      </c>
      <c r="G718" s="30" t="s">
        <v>264</v>
      </c>
      <c r="H718" s="6">
        <f t="shared" si="28"/>
        <v>-9500</v>
      </c>
      <c r="I718" s="25">
        <f t="shared" si="27"/>
        <v>11.235955056179776</v>
      </c>
      <c r="K718" t="s">
        <v>89</v>
      </c>
      <c r="L718">
        <v>15</v>
      </c>
      <c r="M718" s="2">
        <v>445</v>
      </c>
    </row>
    <row r="719" spans="2:13" ht="12.75">
      <c r="B719" s="67">
        <v>7000</v>
      </c>
      <c r="C719" s="1" t="s">
        <v>130</v>
      </c>
      <c r="D719" s="15" t="s">
        <v>12</v>
      </c>
      <c r="E719" s="1" t="s">
        <v>53</v>
      </c>
      <c r="F719" s="61" t="s">
        <v>336</v>
      </c>
      <c r="G719" s="30" t="s">
        <v>266</v>
      </c>
      <c r="H719" s="6">
        <f t="shared" si="28"/>
        <v>-16500</v>
      </c>
      <c r="I719" s="25">
        <f t="shared" si="27"/>
        <v>15.730337078651685</v>
      </c>
      <c r="K719" t="s">
        <v>89</v>
      </c>
      <c r="L719">
        <v>15</v>
      </c>
      <c r="M719" s="2">
        <v>445</v>
      </c>
    </row>
    <row r="720" spans="2:13" ht="12.75">
      <c r="B720" s="67">
        <v>2500</v>
      </c>
      <c r="C720" s="65" t="s">
        <v>132</v>
      </c>
      <c r="D720" s="15" t="s">
        <v>12</v>
      </c>
      <c r="E720" s="1" t="s">
        <v>53</v>
      </c>
      <c r="F720" s="61" t="s">
        <v>337</v>
      </c>
      <c r="G720" s="30" t="s">
        <v>328</v>
      </c>
      <c r="H720" s="6">
        <f t="shared" si="28"/>
        <v>-19000</v>
      </c>
      <c r="I720" s="25">
        <f t="shared" si="27"/>
        <v>5.617977528089888</v>
      </c>
      <c r="K720" t="s">
        <v>89</v>
      </c>
      <c r="L720">
        <v>15</v>
      </c>
      <c r="M720" s="2">
        <v>445</v>
      </c>
    </row>
    <row r="721" spans="1:13" s="59" customFormat="1" ht="12.75">
      <c r="A721" s="1"/>
      <c r="B721" s="67">
        <v>5000</v>
      </c>
      <c r="C721" s="1" t="s">
        <v>338</v>
      </c>
      <c r="D721" s="15" t="s">
        <v>12</v>
      </c>
      <c r="E721" s="1" t="s">
        <v>53</v>
      </c>
      <c r="F721" s="61" t="s">
        <v>336</v>
      </c>
      <c r="G721" s="30" t="s">
        <v>328</v>
      </c>
      <c r="H721" s="6">
        <f t="shared" si="28"/>
        <v>-24000</v>
      </c>
      <c r="I721" s="25">
        <f t="shared" si="27"/>
        <v>11.235955056179776</v>
      </c>
      <c r="J721"/>
      <c r="K721" t="s">
        <v>89</v>
      </c>
      <c r="L721">
        <v>15</v>
      </c>
      <c r="M721" s="2">
        <v>445</v>
      </c>
    </row>
    <row r="722" spans="2:13" ht="12.75">
      <c r="B722" s="67">
        <v>2000</v>
      </c>
      <c r="C722" s="1" t="s">
        <v>134</v>
      </c>
      <c r="D722" s="15" t="s">
        <v>12</v>
      </c>
      <c r="E722" s="1" t="s">
        <v>53</v>
      </c>
      <c r="F722" s="61" t="s">
        <v>339</v>
      </c>
      <c r="G722" s="30" t="s">
        <v>330</v>
      </c>
      <c r="H722" s="6">
        <f t="shared" si="28"/>
        <v>-26000</v>
      </c>
      <c r="I722" s="25">
        <f t="shared" si="27"/>
        <v>4.49438202247191</v>
      </c>
      <c r="K722" t="s">
        <v>89</v>
      </c>
      <c r="L722">
        <v>15</v>
      </c>
      <c r="M722" s="2">
        <v>445</v>
      </c>
    </row>
    <row r="723" spans="1:13" ht="12.75">
      <c r="A723" s="14"/>
      <c r="B723" s="68">
        <f>SUM(B716:B722)</f>
        <v>26000</v>
      </c>
      <c r="C723" s="14" t="s">
        <v>34</v>
      </c>
      <c r="D723" s="14"/>
      <c r="E723" s="14"/>
      <c r="F723" s="69"/>
      <c r="G723" s="21"/>
      <c r="H723" s="57">
        <v>0</v>
      </c>
      <c r="I723" s="58">
        <f t="shared" si="27"/>
        <v>58.42696629213483</v>
      </c>
      <c r="J723" s="59"/>
      <c r="K723" s="59"/>
      <c r="L723" s="59"/>
      <c r="M723" s="2">
        <v>445</v>
      </c>
    </row>
    <row r="724" spans="2:13" ht="12.75">
      <c r="B724" s="67"/>
      <c r="H724" s="6">
        <f t="shared" si="28"/>
        <v>0</v>
      </c>
      <c r="I724" s="25">
        <f t="shared" si="27"/>
        <v>0</v>
      </c>
      <c r="M724" s="2">
        <v>445</v>
      </c>
    </row>
    <row r="725" spans="2:13" ht="12.75">
      <c r="B725" s="67"/>
      <c r="H725" s="6">
        <f t="shared" si="28"/>
        <v>0</v>
      </c>
      <c r="I725" s="25">
        <f t="shared" si="27"/>
        <v>0</v>
      </c>
      <c r="M725" s="2">
        <v>445</v>
      </c>
    </row>
    <row r="726" spans="2:13" ht="12.75">
      <c r="B726" s="67">
        <v>1700</v>
      </c>
      <c r="C726" s="1" t="s">
        <v>55</v>
      </c>
      <c r="D726" s="15" t="s">
        <v>12</v>
      </c>
      <c r="E726" s="1" t="s">
        <v>56</v>
      </c>
      <c r="F726" s="61" t="s">
        <v>336</v>
      </c>
      <c r="G726" s="30" t="s">
        <v>262</v>
      </c>
      <c r="H726" s="6">
        <f t="shared" si="28"/>
        <v>-1700</v>
      </c>
      <c r="I726" s="25">
        <v>3.4</v>
      </c>
      <c r="K726" t="s">
        <v>89</v>
      </c>
      <c r="L726">
        <v>15</v>
      </c>
      <c r="M726" s="2">
        <v>445</v>
      </c>
    </row>
    <row r="727" spans="2:13" ht="12.75">
      <c r="B727" s="67">
        <v>1000</v>
      </c>
      <c r="C727" s="1" t="s">
        <v>55</v>
      </c>
      <c r="D727" s="15" t="s">
        <v>12</v>
      </c>
      <c r="E727" s="1" t="s">
        <v>56</v>
      </c>
      <c r="F727" s="61" t="s">
        <v>336</v>
      </c>
      <c r="G727" s="30" t="s">
        <v>264</v>
      </c>
      <c r="H727" s="6">
        <f t="shared" si="28"/>
        <v>-2700</v>
      </c>
      <c r="I727" s="25">
        <v>2</v>
      </c>
      <c r="K727" t="s">
        <v>89</v>
      </c>
      <c r="L727">
        <v>15</v>
      </c>
      <c r="M727" s="2">
        <v>445</v>
      </c>
    </row>
    <row r="728" spans="2:13" ht="12.75">
      <c r="B728" s="67">
        <v>1200</v>
      </c>
      <c r="C728" s="1" t="s">
        <v>55</v>
      </c>
      <c r="D728" s="15" t="s">
        <v>12</v>
      </c>
      <c r="E728" s="1" t="s">
        <v>56</v>
      </c>
      <c r="F728" s="61" t="s">
        <v>336</v>
      </c>
      <c r="G728" s="30" t="s">
        <v>266</v>
      </c>
      <c r="H728" s="6">
        <f t="shared" si="28"/>
        <v>-3900</v>
      </c>
      <c r="I728" s="25">
        <v>2.4</v>
      </c>
      <c r="K728" t="s">
        <v>89</v>
      </c>
      <c r="L728">
        <v>15</v>
      </c>
      <c r="M728" s="2">
        <v>445</v>
      </c>
    </row>
    <row r="729" spans="2:13" ht="12.75">
      <c r="B729" s="67">
        <v>1300</v>
      </c>
      <c r="C729" s="1" t="s">
        <v>55</v>
      </c>
      <c r="D729" s="15" t="s">
        <v>12</v>
      </c>
      <c r="E729" s="1" t="s">
        <v>56</v>
      </c>
      <c r="F729" s="61" t="s">
        <v>336</v>
      </c>
      <c r="G729" s="30" t="s">
        <v>328</v>
      </c>
      <c r="H729" s="6">
        <f t="shared" si="28"/>
        <v>-5200</v>
      </c>
      <c r="I729" s="25">
        <v>2.6</v>
      </c>
      <c r="K729" t="s">
        <v>89</v>
      </c>
      <c r="L729">
        <v>15</v>
      </c>
      <c r="M729" s="2">
        <v>445</v>
      </c>
    </row>
    <row r="730" spans="2:13" ht="12.75">
      <c r="B730" s="67">
        <v>1700</v>
      </c>
      <c r="C730" s="1" t="s">
        <v>55</v>
      </c>
      <c r="D730" s="15" t="s">
        <v>12</v>
      </c>
      <c r="E730" s="1" t="s">
        <v>56</v>
      </c>
      <c r="F730" s="61" t="s">
        <v>336</v>
      </c>
      <c r="G730" s="30" t="s">
        <v>330</v>
      </c>
      <c r="H730" s="6">
        <f t="shared" si="28"/>
        <v>-6900</v>
      </c>
      <c r="I730" s="25">
        <v>3.4</v>
      </c>
      <c r="K730" t="s">
        <v>89</v>
      </c>
      <c r="L730">
        <v>15</v>
      </c>
      <c r="M730" s="2">
        <v>445</v>
      </c>
    </row>
    <row r="731" spans="1:13" s="59" customFormat="1" ht="12.75">
      <c r="A731" s="1"/>
      <c r="B731" s="67">
        <v>1500</v>
      </c>
      <c r="C731" s="1" t="s">
        <v>55</v>
      </c>
      <c r="D731" s="15" t="s">
        <v>12</v>
      </c>
      <c r="E731" s="1" t="s">
        <v>56</v>
      </c>
      <c r="F731" s="61" t="s">
        <v>336</v>
      </c>
      <c r="G731" s="30" t="s">
        <v>332</v>
      </c>
      <c r="H731" s="6">
        <f t="shared" si="28"/>
        <v>-8400</v>
      </c>
      <c r="I731" s="25">
        <v>3</v>
      </c>
      <c r="J731"/>
      <c r="K731" t="s">
        <v>89</v>
      </c>
      <c r="L731">
        <v>15</v>
      </c>
      <c r="M731" s="2">
        <v>445</v>
      </c>
    </row>
    <row r="732" spans="2:13" ht="12.75">
      <c r="B732" s="67">
        <v>1700</v>
      </c>
      <c r="C732" s="1" t="s">
        <v>55</v>
      </c>
      <c r="D732" s="15" t="s">
        <v>12</v>
      </c>
      <c r="E732" s="1" t="s">
        <v>56</v>
      </c>
      <c r="F732" s="61" t="s">
        <v>336</v>
      </c>
      <c r="G732" s="30" t="s">
        <v>334</v>
      </c>
      <c r="H732" s="6">
        <f t="shared" si="28"/>
        <v>-10100</v>
      </c>
      <c r="I732" s="25">
        <v>3.4</v>
      </c>
      <c r="K732" t="s">
        <v>89</v>
      </c>
      <c r="L732">
        <v>15</v>
      </c>
      <c r="M732" s="2">
        <v>445</v>
      </c>
    </row>
    <row r="733" spans="1:13" ht="12.75">
      <c r="A733" s="14"/>
      <c r="B733" s="68">
        <f>SUM(B726:B732)</f>
        <v>10100</v>
      </c>
      <c r="C733" s="14"/>
      <c r="D733" s="14"/>
      <c r="E733" s="14" t="s">
        <v>56</v>
      </c>
      <c r="F733" s="69"/>
      <c r="G733" s="21"/>
      <c r="H733" s="57">
        <v>0</v>
      </c>
      <c r="I733" s="58">
        <f t="shared" si="27"/>
        <v>22.696629213483146</v>
      </c>
      <c r="J733" s="59"/>
      <c r="K733" s="59"/>
      <c r="L733" s="59"/>
      <c r="M733" s="2">
        <v>445</v>
      </c>
    </row>
    <row r="734" spans="2:13" ht="12.75">
      <c r="B734" s="67"/>
      <c r="H734" s="6">
        <f t="shared" si="28"/>
        <v>0</v>
      </c>
      <c r="I734" s="25">
        <f t="shared" si="27"/>
        <v>0</v>
      </c>
      <c r="M734" s="2">
        <v>445</v>
      </c>
    </row>
    <row r="735" spans="2:13" ht="12.75">
      <c r="B735" s="67"/>
      <c r="H735" s="6">
        <f t="shared" si="28"/>
        <v>0</v>
      </c>
      <c r="I735" s="25">
        <f t="shared" si="27"/>
        <v>0</v>
      </c>
      <c r="M735" s="2">
        <v>445</v>
      </c>
    </row>
    <row r="736" spans="2:13" ht="12.75">
      <c r="B736" s="67">
        <v>5000</v>
      </c>
      <c r="C736" s="1" t="s">
        <v>38</v>
      </c>
      <c r="D736" s="15" t="s">
        <v>12</v>
      </c>
      <c r="E736" s="1" t="s">
        <v>53</v>
      </c>
      <c r="F736" s="61" t="s">
        <v>340</v>
      </c>
      <c r="G736" s="30" t="s">
        <v>262</v>
      </c>
      <c r="H736" s="6">
        <f t="shared" si="28"/>
        <v>-5000</v>
      </c>
      <c r="I736" s="25">
        <v>10</v>
      </c>
      <c r="K736" t="s">
        <v>89</v>
      </c>
      <c r="L736">
        <v>15</v>
      </c>
      <c r="M736" s="2">
        <v>445</v>
      </c>
    </row>
    <row r="737" spans="2:13" ht="12.75">
      <c r="B737" s="67">
        <v>5000</v>
      </c>
      <c r="C737" s="1" t="s">
        <v>38</v>
      </c>
      <c r="D737" s="15" t="s">
        <v>12</v>
      </c>
      <c r="E737" s="1" t="s">
        <v>53</v>
      </c>
      <c r="F737" s="61" t="s">
        <v>341</v>
      </c>
      <c r="G737" s="30" t="s">
        <v>264</v>
      </c>
      <c r="H737" s="6">
        <f t="shared" si="28"/>
        <v>-10000</v>
      </c>
      <c r="I737" s="25">
        <v>10</v>
      </c>
      <c r="K737" t="s">
        <v>89</v>
      </c>
      <c r="L737">
        <v>15</v>
      </c>
      <c r="M737" s="2">
        <v>445</v>
      </c>
    </row>
    <row r="738" spans="1:13" s="59" customFormat="1" ht="12.75">
      <c r="A738" s="1"/>
      <c r="B738" s="67">
        <v>5000</v>
      </c>
      <c r="C738" s="1" t="s">
        <v>38</v>
      </c>
      <c r="D738" s="15" t="s">
        <v>12</v>
      </c>
      <c r="E738" s="1" t="s">
        <v>53</v>
      </c>
      <c r="F738" s="61" t="s">
        <v>341</v>
      </c>
      <c r="G738" s="30" t="s">
        <v>266</v>
      </c>
      <c r="H738" s="6">
        <f t="shared" si="28"/>
        <v>-15000</v>
      </c>
      <c r="I738" s="25">
        <v>10</v>
      </c>
      <c r="J738"/>
      <c r="K738" t="s">
        <v>89</v>
      </c>
      <c r="L738">
        <v>15</v>
      </c>
      <c r="M738" s="2">
        <v>445</v>
      </c>
    </row>
    <row r="739" spans="2:13" ht="12.75">
      <c r="B739" s="323">
        <v>5000</v>
      </c>
      <c r="C739" s="1" t="s">
        <v>38</v>
      </c>
      <c r="D739" s="15" t="s">
        <v>12</v>
      </c>
      <c r="E739" s="1" t="s">
        <v>53</v>
      </c>
      <c r="F739" s="61" t="s">
        <v>342</v>
      </c>
      <c r="G739" s="30" t="s">
        <v>328</v>
      </c>
      <c r="H739" s="6">
        <f t="shared" si="28"/>
        <v>-20000</v>
      </c>
      <c r="I739" s="25">
        <v>10</v>
      </c>
      <c r="K739" t="s">
        <v>89</v>
      </c>
      <c r="L739">
        <v>15</v>
      </c>
      <c r="M739" s="2">
        <v>445</v>
      </c>
    </row>
    <row r="740" spans="1:13" ht="12.75">
      <c r="A740" s="14"/>
      <c r="B740" s="68">
        <f>SUM(B736:B739)</f>
        <v>20000</v>
      </c>
      <c r="C740" s="14" t="s">
        <v>38</v>
      </c>
      <c r="D740" s="14"/>
      <c r="E740" s="14"/>
      <c r="F740" s="69"/>
      <c r="G740" s="21"/>
      <c r="H740" s="57">
        <v>0</v>
      </c>
      <c r="I740" s="58">
        <f t="shared" si="27"/>
        <v>44.943820224719104</v>
      </c>
      <c r="J740" s="59"/>
      <c r="K740" s="59"/>
      <c r="L740" s="59"/>
      <c r="M740" s="2">
        <v>445</v>
      </c>
    </row>
    <row r="741" spans="2:13" ht="12.75">
      <c r="B741" s="67"/>
      <c r="H741" s="6">
        <f t="shared" si="28"/>
        <v>0</v>
      </c>
      <c r="I741" s="25">
        <f t="shared" si="27"/>
        <v>0</v>
      </c>
      <c r="M741" s="2">
        <v>445</v>
      </c>
    </row>
    <row r="742" spans="2:13" ht="12.75">
      <c r="B742" s="67"/>
      <c r="H742" s="6">
        <f t="shared" si="28"/>
        <v>0</v>
      </c>
      <c r="I742" s="25">
        <f t="shared" si="27"/>
        <v>0</v>
      </c>
      <c r="M742" s="2">
        <v>445</v>
      </c>
    </row>
    <row r="743" spans="2:13" ht="12.75">
      <c r="B743" s="67">
        <v>2000</v>
      </c>
      <c r="C743" s="1" t="s">
        <v>40</v>
      </c>
      <c r="D743" s="15" t="s">
        <v>12</v>
      </c>
      <c r="E743" s="1" t="s">
        <v>53</v>
      </c>
      <c r="F743" s="61" t="s">
        <v>336</v>
      </c>
      <c r="G743" s="30" t="s">
        <v>262</v>
      </c>
      <c r="H743" s="6">
        <f t="shared" si="28"/>
        <v>-2000</v>
      </c>
      <c r="I743" s="25">
        <v>4</v>
      </c>
      <c r="K743" t="s">
        <v>89</v>
      </c>
      <c r="L743">
        <v>15</v>
      </c>
      <c r="M743" s="2">
        <v>445</v>
      </c>
    </row>
    <row r="744" spans="2:13" ht="12.75">
      <c r="B744" s="67">
        <v>2000</v>
      </c>
      <c r="C744" s="1" t="s">
        <v>40</v>
      </c>
      <c r="D744" s="15" t="s">
        <v>12</v>
      </c>
      <c r="E744" s="1" t="s">
        <v>53</v>
      </c>
      <c r="F744" s="61" t="s">
        <v>336</v>
      </c>
      <c r="G744" s="30" t="s">
        <v>266</v>
      </c>
      <c r="H744" s="6">
        <f t="shared" si="28"/>
        <v>-4000</v>
      </c>
      <c r="I744" s="25">
        <v>4</v>
      </c>
      <c r="K744" t="s">
        <v>89</v>
      </c>
      <c r="L744">
        <v>15</v>
      </c>
      <c r="M744" s="2">
        <v>445</v>
      </c>
    </row>
    <row r="745" spans="1:13" s="59" customFormat="1" ht="12.75">
      <c r="A745" s="1"/>
      <c r="B745" s="67">
        <v>2000</v>
      </c>
      <c r="C745" s="1" t="s">
        <v>40</v>
      </c>
      <c r="D745" s="15" t="s">
        <v>12</v>
      </c>
      <c r="E745" s="1" t="s">
        <v>53</v>
      </c>
      <c r="F745" s="61" t="s">
        <v>336</v>
      </c>
      <c r="G745" s="30" t="s">
        <v>328</v>
      </c>
      <c r="H745" s="6">
        <f t="shared" si="28"/>
        <v>-6000</v>
      </c>
      <c r="I745" s="25">
        <v>4</v>
      </c>
      <c r="J745"/>
      <c r="K745" t="s">
        <v>89</v>
      </c>
      <c r="L745">
        <v>15</v>
      </c>
      <c r="M745" s="2">
        <v>445</v>
      </c>
    </row>
    <row r="746" spans="2:13" ht="12.75">
      <c r="B746" s="67">
        <v>2000</v>
      </c>
      <c r="C746" s="1" t="s">
        <v>40</v>
      </c>
      <c r="D746" s="15" t="s">
        <v>12</v>
      </c>
      <c r="E746" s="1" t="s">
        <v>53</v>
      </c>
      <c r="F746" s="61" t="s">
        <v>336</v>
      </c>
      <c r="G746" s="30" t="s">
        <v>330</v>
      </c>
      <c r="H746" s="6">
        <f t="shared" si="28"/>
        <v>-8000</v>
      </c>
      <c r="I746" s="25">
        <v>4</v>
      </c>
      <c r="K746" t="s">
        <v>89</v>
      </c>
      <c r="L746">
        <v>15</v>
      </c>
      <c r="M746" s="2">
        <v>445</v>
      </c>
    </row>
    <row r="747" spans="1:13" ht="12.75">
      <c r="A747" s="14"/>
      <c r="B747" s="68">
        <f>SUM(B743:B746)</f>
        <v>8000</v>
      </c>
      <c r="C747" s="14" t="s">
        <v>40</v>
      </c>
      <c r="D747" s="14"/>
      <c r="E747" s="14"/>
      <c r="F747" s="69"/>
      <c r="G747" s="21"/>
      <c r="H747" s="57">
        <v>0</v>
      </c>
      <c r="I747" s="58">
        <f>+B747/M747</f>
        <v>17.97752808988764</v>
      </c>
      <c r="J747" s="59"/>
      <c r="K747" s="59"/>
      <c r="L747" s="59"/>
      <c r="M747" s="2">
        <v>445</v>
      </c>
    </row>
    <row r="748" spans="2:13" ht="12.75">
      <c r="B748" s="67"/>
      <c r="H748" s="6">
        <f t="shared" si="28"/>
        <v>0</v>
      </c>
      <c r="I748" s="25">
        <f>+B748/M748</f>
        <v>0</v>
      </c>
      <c r="M748" s="2">
        <v>445</v>
      </c>
    </row>
    <row r="749" spans="2:13" ht="12.75">
      <c r="B749" s="323"/>
      <c r="H749" s="6">
        <f t="shared" si="28"/>
        <v>0</v>
      </c>
      <c r="I749" s="25">
        <f>+B749/M749</f>
        <v>0</v>
      </c>
      <c r="M749" s="2">
        <v>445</v>
      </c>
    </row>
    <row r="750" spans="2:13" ht="12.75">
      <c r="B750" s="67">
        <v>1000</v>
      </c>
      <c r="C750" s="15" t="s">
        <v>108</v>
      </c>
      <c r="D750" s="15" t="s">
        <v>12</v>
      </c>
      <c r="E750" s="1" t="s">
        <v>61</v>
      </c>
      <c r="F750" s="61" t="s">
        <v>336</v>
      </c>
      <c r="G750" s="30" t="s">
        <v>262</v>
      </c>
      <c r="H750" s="6">
        <f t="shared" si="28"/>
        <v>-1000</v>
      </c>
      <c r="I750" s="25">
        <v>2</v>
      </c>
      <c r="K750" t="s">
        <v>89</v>
      </c>
      <c r="L750">
        <v>15</v>
      </c>
      <c r="M750" s="2">
        <v>445</v>
      </c>
    </row>
    <row r="751" spans="2:13" ht="12.75">
      <c r="B751" s="67">
        <v>1000</v>
      </c>
      <c r="C751" s="1" t="s">
        <v>108</v>
      </c>
      <c r="D751" s="15" t="s">
        <v>12</v>
      </c>
      <c r="E751" s="1" t="s">
        <v>61</v>
      </c>
      <c r="F751" s="61" t="s">
        <v>336</v>
      </c>
      <c r="G751" s="30" t="s">
        <v>264</v>
      </c>
      <c r="H751" s="6">
        <f t="shared" si="28"/>
        <v>-2000</v>
      </c>
      <c r="I751" s="25">
        <v>2</v>
      </c>
      <c r="K751" t="s">
        <v>89</v>
      </c>
      <c r="L751">
        <v>15</v>
      </c>
      <c r="M751" s="2">
        <v>445</v>
      </c>
    </row>
    <row r="752" spans="1:13" s="59" customFormat="1" ht="12.75">
      <c r="A752" s="1"/>
      <c r="B752" s="67">
        <v>1000</v>
      </c>
      <c r="C752" s="1" t="s">
        <v>108</v>
      </c>
      <c r="D752" s="15" t="s">
        <v>12</v>
      </c>
      <c r="E752" s="1" t="s">
        <v>61</v>
      </c>
      <c r="F752" s="61" t="s">
        <v>336</v>
      </c>
      <c r="G752" s="30" t="s">
        <v>328</v>
      </c>
      <c r="H752" s="6">
        <f t="shared" si="28"/>
        <v>-3000</v>
      </c>
      <c r="I752" s="25">
        <v>2</v>
      </c>
      <c r="J752"/>
      <c r="K752" t="s">
        <v>89</v>
      </c>
      <c r="L752">
        <v>15</v>
      </c>
      <c r="M752" s="2">
        <v>445</v>
      </c>
    </row>
    <row r="753" spans="2:13" ht="12.75">
      <c r="B753" s="67">
        <v>1000</v>
      </c>
      <c r="C753" s="15" t="s">
        <v>108</v>
      </c>
      <c r="D753" s="15" t="s">
        <v>12</v>
      </c>
      <c r="E753" s="1" t="s">
        <v>61</v>
      </c>
      <c r="F753" s="61" t="s">
        <v>336</v>
      </c>
      <c r="G753" s="30" t="s">
        <v>330</v>
      </c>
      <c r="H753" s="6">
        <f t="shared" si="28"/>
        <v>-4000</v>
      </c>
      <c r="I753" s="25">
        <v>2</v>
      </c>
      <c r="K753" t="s">
        <v>89</v>
      </c>
      <c r="L753">
        <v>15</v>
      </c>
      <c r="M753" s="2">
        <v>445</v>
      </c>
    </row>
    <row r="754" spans="1:13" ht="12.75">
      <c r="A754" s="14"/>
      <c r="B754" s="68">
        <f>SUM(B750:B753)</f>
        <v>4000</v>
      </c>
      <c r="C754" s="14"/>
      <c r="D754" s="14"/>
      <c r="E754" s="14" t="s">
        <v>61</v>
      </c>
      <c r="F754" s="69"/>
      <c r="G754" s="21"/>
      <c r="H754" s="57">
        <v>0</v>
      </c>
      <c r="I754" s="58">
        <f aca="true" t="shared" si="29" ref="I754:I817">+B754/M754</f>
        <v>8.98876404494382</v>
      </c>
      <c r="J754" s="59"/>
      <c r="K754" s="59"/>
      <c r="L754" s="59"/>
      <c r="M754" s="2">
        <v>445</v>
      </c>
    </row>
    <row r="755" spans="2:13" ht="12.75">
      <c r="B755" s="67"/>
      <c r="H755" s="6">
        <f aca="true" t="shared" si="30" ref="H755:H818">H754-B755</f>
        <v>0</v>
      </c>
      <c r="I755" s="25">
        <f t="shared" si="29"/>
        <v>0</v>
      </c>
      <c r="M755" s="2">
        <v>445</v>
      </c>
    </row>
    <row r="756" spans="2:13" ht="12.75">
      <c r="B756" s="67"/>
      <c r="H756" s="6">
        <f t="shared" si="30"/>
        <v>0</v>
      </c>
      <c r="I756" s="25">
        <f t="shared" si="29"/>
        <v>0</v>
      </c>
      <c r="M756" s="2">
        <v>445</v>
      </c>
    </row>
    <row r="757" spans="1:13" s="59" customFormat="1" ht="12.75">
      <c r="A757" s="1"/>
      <c r="B757" s="67"/>
      <c r="C757" s="1"/>
      <c r="D757" s="1"/>
      <c r="E757" s="1"/>
      <c r="F757" s="61"/>
      <c r="G757" s="30"/>
      <c r="H757" s="6">
        <f t="shared" si="30"/>
        <v>0</v>
      </c>
      <c r="I757" s="25">
        <f t="shared" si="29"/>
        <v>0</v>
      </c>
      <c r="J757"/>
      <c r="K757"/>
      <c r="L757"/>
      <c r="M757" s="2">
        <v>445</v>
      </c>
    </row>
    <row r="758" spans="2:13" ht="12.75">
      <c r="B758" s="67"/>
      <c r="H758" s="6">
        <f t="shared" si="30"/>
        <v>0</v>
      </c>
      <c r="I758" s="25">
        <f t="shared" si="29"/>
        <v>0</v>
      </c>
      <c r="M758" s="2">
        <v>445</v>
      </c>
    </row>
    <row r="759" spans="1:13" ht="12.75">
      <c r="A759" s="14"/>
      <c r="B759" s="68">
        <f>+B777+B782+B787+B792+B797+B765</f>
        <v>48200</v>
      </c>
      <c r="C759" s="54" t="s">
        <v>343</v>
      </c>
      <c r="D759" s="55" t="s">
        <v>344</v>
      </c>
      <c r="E759" s="54" t="s">
        <v>111</v>
      </c>
      <c r="F759" s="56" t="s">
        <v>345</v>
      </c>
      <c r="G759" s="296" t="s">
        <v>113</v>
      </c>
      <c r="H759" s="57"/>
      <c r="I759" s="58">
        <f t="shared" si="29"/>
        <v>108.31460674157303</v>
      </c>
      <c r="J759" s="58"/>
      <c r="K759" s="58"/>
      <c r="L759" s="59"/>
      <c r="M759" s="2">
        <v>445</v>
      </c>
    </row>
    <row r="760" spans="2:13" ht="12.75">
      <c r="B760" s="67"/>
      <c r="H760" s="6">
        <f t="shared" si="30"/>
        <v>0</v>
      </c>
      <c r="I760" s="25">
        <f t="shared" si="29"/>
        <v>0</v>
      </c>
      <c r="M760" s="2">
        <v>445</v>
      </c>
    </row>
    <row r="761" spans="2:13" ht="12.75">
      <c r="B761" s="67">
        <v>2500</v>
      </c>
      <c r="C761" s="1" t="s">
        <v>0</v>
      </c>
      <c r="D761" s="1" t="s">
        <v>12</v>
      </c>
      <c r="E761" s="1" t="s">
        <v>50</v>
      </c>
      <c r="F761" s="330" t="s">
        <v>346</v>
      </c>
      <c r="G761" s="30" t="s">
        <v>258</v>
      </c>
      <c r="H761" s="6">
        <f t="shared" si="30"/>
        <v>-2500</v>
      </c>
      <c r="I761" s="25">
        <v>5</v>
      </c>
      <c r="K761" t="s">
        <v>21</v>
      </c>
      <c r="L761">
        <v>16</v>
      </c>
      <c r="M761" s="2">
        <v>445</v>
      </c>
    </row>
    <row r="762" spans="1:13" s="59" customFormat="1" ht="12.75">
      <c r="A762" s="1"/>
      <c r="B762" s="67">
        <v>3000</v>
      </c>
      <c r="C762" s="1" t="s">
        <v>0</v>
      </c>
      <c r="D762" s="1" t="s">
        <v>12</v>
      </c>
      <c r="E762" s="1" t="s">
        <v>50</v>
      </c>
      <c r="F762" s="330" t="s">
        <v>347</v>
      </c>
      <c r="G762" s="30" t="s">
        <v>260</v>
      </c>
      <c r="H762" s="6">
        <f t="shared" si="30"/>
        <v>-5500</v>
      </c>
      <c r="I762" s="25">
        <v>6</v>
      </c>
      <c r="J762"/>
      <c r="K762" t="s">
        <v>21</v>
      </c>
      <c r="L762">
        <v>16</v>
      </c>
      <c r="M762" s="2">
        <v>445</v>
      </c>
    </row>
    <row r="763" spans="2:13" ht="12.75">
      <c r="B763" s="67">
        <v>4000</v>
      </c>
      <c r="C763" s="1" t="s">
        <v>0</v>
      </c>
      <c r="D763" s="1" t="s">
        <v>12</v>
      </c>
      <c r="E763" s="1" t="s">
        <v>50</v>
      </c>
      <c r="F763" s="330" t="s">
        <v>348</v>
      </c>
      <c r="G763" s="30" t="s">
        <v>262</v>
      </c>
      <c r="H763" s="6">
        <f t="shared" si="30"/>
        <v>-9500</v>
      </c>
      <c r="I763" s="25">
        <v>8</v>
      </c>
      <c r="K763" t="s">
        <v>21</v>
      </c>
      <c r="L763">
        <v>16</v>
      </c>
      <c r="M763" s="2">
        <v>445</v>
      </c>
    </row>
    <row r="764" spans="2:13" ht="12.75">
      <c r="B764" s="67">
        <v>2000</v>
      </c>
      <c r="C764" s="1" t="s">
        <v>349</v>
      </c>
      <c r="D764" s="15" t="s">
        <v>12</v>
      </c>
      <c r="E764" s="1" t="s">
        <v>27</v>
      </c>
      <c r="F764" s="61" t="s">
        <v>350</v>
      </c>
      <c r="G764" s="30" t="s">
        <v>258</v>
      </c>
      <c r="H764" s="6">
        <f t="shared" si="30"/>
        <v>-11500</v>
      </c>
      <c r="I764" s="25">
        <f>+B764/M764</f>
        <v>4.49438202247191</v>
      </c>
      <c r="K764" t="s">
        <v>50</v>
      </c>
      <c r="L764">
        <v>16</v>
      </c>
      <c r="M764" s="2">
        <v>445</v>
      </c>
    </row>
    <row r="765" spans="1:13" ht="12.75">
      <c r="A765" s="14"/>
      <c r="B765" s="68">
        <f>SUM(B761:B764)</f>
        <v>11500</v>
      </c>
      <c r="C765" s="14" t="s">
        <v>0</v>
      </c>
      <c r="D765" s="14"/>
      <c r="E765" s="14"/>
      <c r="F765" s="69"/>
      <c r="G765" s="21"/>
      <c r="H765" s="57">
        <v>0</v>
      </c>
      <c r="I765" s="58">
        <f t="shared" si="29"/>
        <v>25.84269662921348</v>
      </c>
      <c r="J765" s="59"/>
      <c r="K765" s="59"/>
      <c r="L765" s="59"/>
      <c r="M765" s="2">
        <v>445</v>
      </c>
    </row>
    <row r="766" spans="2:13" ht="12.75">
      <c r="B766" s="67"/>
      <c r="H766" s="6">
        <f t="shared" si="30"/>
        <v>0</v>
      </c>
      <c r="I766" s="25">
        <f t="shared" si="29"/>
        <v>0</v>
      </c>
      <c r="M766" s="2">
        <v>445</v>
      </c>
    </row>
    <row r="767" spans="2:13" ht="12.75">
      <c r="B767" s="67"/>
      <c r="H767" s="6">
        <f t="shared" si="30"/>
        <v>0</v>
      </c>
      <c r="I767" s="25">
        <f t="shared" si="29"/>
        <v>0</v>
      </c>
      <c r="M767" s="2">
        <v>445</v>
      </c>
    </row>
    <row r="768" spans="2:13" ht="12.75">
      <c r="B768" s="67">
        <v>1500</v>
      </c>
      <c r="C768" s="1" t="s">
        <v>351</v>
      </c>
      <c r="D768" s="15" t="s">
        <v>12</v>
      </c>
      <c r="E768" s="1" t="s">
        <v>53</v>
      </c>
      <c r="F768" s="61" t="s">
        <v>350</v>
      </c>
      <c r="G768" s="30" t="s">
        <v>256</v>
      </c>
      <c r="H768" s="6">
        <f t="shared" si="30"/>
        <v>-1500</v>
      </c>
      <c r="I768" s="25">
        <f>+B768/M768</f>
        <v>3.3707865168539324</v>
      </c>
      <c r="K768" t="s">
        <v>50</v>
      </c>
      <c r="L768">
        <v>16</v>
      </c>
      <c r="M768" s="2">
        <v>445</v>
      </c>
    </row>
    <row r="769" spans="2:13" ht="12.75">
      <c r="B769" s="67">
        <v>3000</v>
      </c>
      <c r="C769" s="1" t="s">
        <v>352</v>
      </c>
      <c r="D769" s="15" t="s">
        <v>12</v>
      </c>
      <c r="E769" s="1" t="s">
        <v>53</v>
      </c>
      <c r="F769" s="61" t="s">
        <v>353</v>
      </c>
      <c r="G769" s="30" t="s">
        <v>258</v>
      </c>
      <c r="H769" s="6">
        <f t="shared" si="30"/>
        <v>-4500</v>
      </c>
      <c r="I769" s="25">
        <f aca="true" t="shared" si="31" ref="I769:I774">+B769/M769</f>
        <v>6.741573033707865</v>
      </c>
      <c r="K769" t="s">
        <v>50</v>
      </c>
      <c r="L769">
        <v>16</v>
      </c>
      <c r="M769" s="2">
        <v>445</v>
      </c>
    </row>
    <row r="770" spans="2:13" ht="12.75">
      <c r="B770" s="67">
        <v>3000</v>
      </c>
      <c r="C770" s="1" t="s">
        <v>354</v>
      </c>
      <c r="D770" s="15" t="s">
        <v>12</v>
      </c>
      <c r="E770" s="1" t="s">
        <v>53</v>
      </c>
      <c r="F770" s="61" t="s">
        <v>355</v>
      </c>
      <c r="G770" s="30" t="s">
        <v>258</v>
      </c>
      <c r="H770" s="6">
        <f t="shared" si="30"/>
        <v>-7500</v>
      </c>
      <c r="I770" s="25">
        <f t="shared" si="31"/>
        <v>6.741573033707865</v>
      </c>
      <c r="K770" t="s">
        <v>50</v>
      </c>
      <c r="L770">
        <v>16</v>
      </c>
      <c r="M770" s="2">
        <v>445</v>
      </c>
    </row>
    <row r="771" spans="2:13" ht="12.75">
      <c r="B771" s="67">
        <v>2000</v>
      </c>
      <c r="C771" s="1" t="s">
        <v>356</v>
      </c>
      <c r="D771" s="15" t="s">
        <v>12</v>
      </c>
      <c r="E771" s="1" t="s">
        <v>53</v>
      </c>
      <c r="F771" s="61" t="s">
        <v>350</v>
      </c>
      <c r="G771" s="30" t="s">
        <v>260</v>
      </c>
      <c r="H771" s="6">
        <f t="shared" si="30"/>
        <v>-9500</v>
      </c>
      <c r="I771" s="25">
        <f t="shared" si="31"/>
        <v>4.49438202247191</v>
      </c>
      <c r="K771" t="s">
        <v>50</v>
      </c>
      <c r="L771">
        <v>16</v>
      </c>
      <c r="M771" s="2">
        <v>445</v>
      </c>
    </row>
    <row r="772" spans="2:13" ht="12.75">
      <c r="B772" s="67">
        <v>1400</v>
      </c>
      <c r="C772" s="1" t="s">
        <v>357</v>
      </c>
      <c r="D772" s="15" t="s">
        <v>12</v>
      </c>
      <c r="E772" s="1" t="s">
        <v>53</v>
      </c>
      <c r="F772" s="61" t="s">
        <v>350</v>
      </c>
      <c r="G772" s="30" t="s">
        <v>260</v>
      </c>
      <c r="H772" s="6">
        <f t="shared" si="30"/>
        <v>-10900</v>
      </c>
      <c r="I772" s="25">
        <f t="shared" si="31"/>
        <v>3.146067415730337</v>
      </c>
      <c r="K772" t="s">
        <v>50</v>
      </c>
      <c r="L772">
        <v>16</v>
      </c>
      <c r="M772" s="2">
        <v>445</v>
      </c>
    </row>
    <row r="773" spans="2:13" ht="12.75">
      <c r="B773" s="67">
        <v>1500</v>
      </c>
      <c r="C773" s="1" t="s">
        <v>358</v>
      </c>
      <c r="D773" s="15" t="s">
        <v>12</v>
      </c>
      <c r="E773" s="1" t="s">
        <v>53</v>
      </c>
      <c r="F773" s="61" t="s">
        <v>350</v>
      </c>
      <c r="G773" s="30" t="s">
        <v>262</v>
      </c>
      <c r="H773" s="6">
        <f t="shared" si="30"/>
        <v>-12400</v>
      </c>
      <c r="I773" s="25">
        <f t="shared" si="31"/>
        <v>3.3707865168539324</v>
      </c>
      <c r="K773" t="s">
        <v>50</v>
      </c>
      <c r="L773">
        <v>16</v>
      </c>
      <c r="M773" s="2">
        <v>445</v>
      </c>
    </row>
    <row r="774" spans="1:13" s="59" customFormat="1" ht="12.75">
      <c r="A774" s="1"/>
      <c r="B774" s="67">
        <v>1500</v>
      </c>
      <c r="C774" s="1" t="s">
        <v>359</v>
      </c>
      <c r="D774" s="15" t="s">
        <v>12</v>
      </c>
      <c r="E774" s="1" t="s">
        <v>53</v>
      </c>
      <c r="F774" s="61" t="s">
        <v>350</v>
      </c>
      <c r="G774" s="30" t="s">
        <v>262</v>
      </c>
      <c r="H774" s="6">
        <f t="shared" si="30"/>
        <v>-13900</v>
      </c>
      <c r="I774" s="25">
        <f t="shared" si="31"/>
        <v>3.3707865168539324</v>
      </c>
      <c r="J774"/>
      <c r="K774" t="s">
        <v>50</v>
      </c>
      <c r="L774">
        <v>16</v>
      </c>
      <c r="M774" s="2">
        <v>445</v>
      </c>
    </row>
    <row r="775" spans="2:13" ht="12.75">
      <c r="B775" s="67">
        <v>1500</v>
      </c>
      <c r="C775" s="1" t="s">
        <v>358</v>
      </c>
      <c r="D775" s="15" t="s">
        <v>12</v>
      </c>
      <c r="E775" s="1" t="s">
        <v>53</v>
      </c>
      <c r="F775" s="61" t="s">
        <v>350</v>
      </c>
      <c r="G775" s="30" t="s">
        <v>262</v>
      </c>
      <c r="H775" s="6">
        <f t="shared" si="30"/>
        <v>-15400</v>
      </c>
      <c r="I775" s="25">
        <f>+B775/M775</f>
        <v>3.3707865168539324</v>
      </c>
      <c r="K775" t="s">
        <v>50</v>
      </c>
      <c r="L775">
        <v>16</v>
      </c>
      <c r="M775" s="2">
        <v>445</v>
      </c>
    </row>
    <row r="776" spans="2:13" ht="12.75">
      <c r="B776" s="67">
        <v>1500</v>
      </c>
      <c r="C776" s="1" t="s">
        <v>359</v>
      </c>
      <c r="D776" s="15" t="s">
        <v>12</v>
      </c>
      <c r="E776" s="1" t="s">
        <v>53</v>
      </c>
      <c r="F776" s="61" t="s">
        <v>350</v>
      </c>
      <c r="G776" s="32" t="s">
        <v>262</v>
      </c>
      <c r="H776" s="6">
        <f t="shared" si="30"/>
        <v>-16900</v>
      </c>
      <c r="I776" s="25">
        <f>+B776/M776</f>
        <v>3.3707865168539324</v>
      </c>
      <c r="K776" t="s">
        <v>50</v>
      </c>
      <c r="L776">
        <v>16</v>
      </c>
      <c r="M776" s="2">
        <v>445</v>
      </c>
    </row>
    <row r="777" spans="1:13" ht="12.75">
      <c r="A777" s="14"/>
      <c r="B777" s="68">
        <f>SUM(B768:B776)</f>
        <v>16900</v>
      </c>
      <c r="C777" s="14" t="s">
        <v>34</v>
      </c>
      <c r="D777" s="14"/>
      <c r="E777" s="14"/>
      <c r="F777" s="69"/>
      <c r="G777" s="21"/>
      <c r="H777" s="57">
        <v>0</v>
      </c>
      <c r="I777" s="58">
        <f t="shared" si="29"/>
        <v>37.97752808988764</v>
      </c>
      <c r="J777" s="59"/>
      <c r="K777" s="59"/>
      <c r="L777" s="59"/>
      <c r="M777" s="2">
        <v>445</v>
      </c>
    </row>
    <row r="778" spans="2:13" ht="12.75">
      <c r="B778" s="67"/>
      <c r="H778" s="6">
        <f t="shared" si="30"/>
        <v>0</v>
      </c>
      <c r="I778" s="25">
        <f t="shared" si="29"/>
        <v>0</v>
      </c>
      <c r="M778" s="2">
        <v>445</v>
      </c>
    </row>
    <row r="779" spans="2:13" ht="12.75">
      <c r="B779" s="67"/>
      <c r="H779" s="6">
        <f t="shared" si="30"/>
        <v>0</v>
      </c>
      <c r="I779" s="25">
        <f t="shared" si="29"/>
        <v>0</v>
      </c>
      <c r="M779" s="2">
        <v>445</v>
      </c>
    </row>
    <row r="780" spans="1:256" s="59" customFormat="1" ht="12.75">
      <c r="A780" s="1"/>
      <c r="B780" s="67">
        <v>1700</v>
      </c>
      <c r="C780" s="1" t="s">
        <v>55</v>
      </c>
      <c r="D780" s="15" t="s">
        <v>12</v>
      </c>
      <c r="E780" s="1" t="s">
        <v>56</v>
      </c>
      <c r="F780" s="61" t="s">
        <v>350</v>
      </c>
      <c r="G780" s="30" t="s">
        <v>258</v>
      </c>
      <c r="H780" s="6">
        <f t="shared" si="30"/>
        <v>-1700</v>
      </c>
      <c r="I780" s="25">
        <v>3.4</v>
      </c>
      <c r="J780"/>
      <c r="K780" t="s">
        <v>50</v>
      </c>
      <c r="L780">
        <v>16</v>
      </c>
      <c r="M780" s="2">
        <v>445</v>
      </c>
      <c r="IV780" s="59">
        <f>SUM(M780:IU780)</f>
        <v>445</v>
      </c>
    </row>
    <row r="781" spans="2:13" ht="12.75">
      <c r="B781" s="67">
        <v>1300</v>
      </c>
      <c r="C781" s="1" t="s">
        <v>55</v>
      </c>
      <c r="D781" s="15" t="s">
        <v>12</v>
      </c>
      <c r="E781" s="1" t="s">
        <v>56</v>
      </c>
      <c r="F781" s="61" t="s">
        <v>350</v>
      </c>
      <c r="G781" s="30" t="s">
        <v>260</v>
      </c>
      <c r="H781" s="6">
        <f t="shared" si="30"/>
        <v>-3000</v>
      </c>
      <c r="I781" s="25">
        <v>2.6</v>
      </c>
      <c r="K781" t="s">
        <v>50</v>
      </c>
      <c r="L781">
        <v>16</v>
      </c>
      <c r="M781" s="2">
        <v>445</v>
      </c>
    </row>
    <row r="782" spans="1:13" ht="12.75">
      <c r="A782" s="14"/>
      <c r="B782" s="68">
        <f>SUM(B780:B781)</f>
        <v>3000</v>
      </c>
      <c r="C782" s="14"/>
      <c r="D782" s="14"/>
      <c r="E782" s="14" t="s">
        <v>56</v>
      </c>
      <c r="F782" s="69"/>
      <c r="G782" s="21"/>
      <c r="H782" s="57">
        <v>0</v>
      </c>
      <c r="I782" s="58">
        <f t="shared" si="29"/>
        <v>6.741573033707865</v>
      </c>
      <c r="J782" s="59"/>
      <c r="K782" s="59"/>
      <c r="L782" s="59"/>
      <c r="M782" s="2">
        <v>445</v>
      </c>
    </row>
    <row r="783" spans="2:13" ht="12.75">
      <c r="B783" s="67"/>
      <c r="H783" s="6">
        <f t="shared" si="30"/>
        <v>0</v>
      </c>
      <c r="I783" s="25">
        <f t="shared" si="29"/>
        <v>0</v>
      </c>
      <c r="M783" s="2">
        <v>445</v>
      </c>
    </row>
    <row r="784" spans="2:13" ht="12.75">
      <c r="B784" s="67"/>
      <c r="H784" s="6">
        <f t="shared" si="30"/>
        <v>0</v>
      </c>
      <c r="I784" s="25">
        <f t="shared" si="29"/>
        <v>0</v>
      </c>
      <c r="M784" s="2">
        <v>445</v>
      </c>
    </row>
    <row r="785" spans="1:13" s="59" customFormat="1" ht="12.75">
      <c r="A785" s="1"/>
      <c r="B785" s="67">
        <v>5000</v>
      </c>
      <c r="C785" s="1" t="s">
        <v>38</v>
      </c>
      <c r="D785" s="15" t="s">
        <v>12</v>
      </c>
      <c r="E785" s="1" t="s">
        <v>53</v>
      </c>
      <c r="F785" s="61" t="s">
        <v>360</v>
      </c>
      <c r="G785" s="30" t="s">
        <v>258</v>
      </c>
      <c r="H785" s="6">
        <f t="shared" si="30"/>
        <v>-5000</v>
      </c>
      <c r="I785" s="25">
        <v>10</v>
      </c>
      <c r="J785"/>
      <c r="K785" t="s">
        <v>50</v>
      </c>
      <c r="L785">
        <v>16</v>
      </c>
      <c r="M785" s="2">
        <v>445</v>
      </c>
    </row>
    <row r="786" spans="2:13" ht="12.75">
      <c r="B786" s="67">
        <v>5000</v>
      </c>
      <c r="C786" s="1" t="s">
        <v>38</v>
      </c>
      <c r="D786" s="15" t="s">
        <v>12</v>
      </c>
      <c r="E786" s="1" t="s">
        <v>53</v>
      </c>
      <c r="F786" s="61" t="s">
        <v>360</v>
      </c>
      <c r="G786" s="30" t="s">
        <v>260</v>
      </c>
      <c r="H786" s="6">
        <f t="shared" si="30"/>
        <v>-10000</v>
      </c>
      <c r="I786" s="25">
        <v>10</v>
      </c>
      <c r="K786" t="s">
        <v>50</v>
      </c>
      <c r="L786">
        <v>16</v>
      </c>
      <c r="M786" s="2">
        <v>445</v>
      </c>
    </row>
    <row r="787" spans="1:13" ht="12.75">
      <c r="A787" s="14"/>
      <c r="B787" s="68">
        <f>SUM(B785:B786)</f>
        <v>10000</v>
      </c>
      <c r="C787" s="14" t="s">
        <v>38</v>
      </c>
      <c r="D787" s="14"/>
      <c r="E787" s="14"/>
      <c r="F787" s="69"/>
      <c r="G787" s="21"/>
      <c r="H787" s="57">
        <v>0</v>
      </c>
      <c r="I787" s="58">
        <f t="shared" si="29"/>
        <v>22.471910112359552</v>
      </c>
      <c r="J787" s="59"/>
      <c r="K787" s="59"/>
      <c r="L787" s="59"/>
      <c r="M787" s="2">
        <v>445</v>
      </c>
    </row>
    <row r="788" spans="2:13" ht="12.75">
      <c r="B788" s="67"/>
      <c r="H788" s="6">
        <f t="shared" si="30"/>
        <v>0</v>
      </c>
      <c r="I788" s="25">
        <f t="shared" si="29"/>
        <v>0</v>
      </c>
      <c r="M788" s="2">
        <v>445</v>
      </c>
    </row>
    <row r="789" spans="2:13" ht="12.75">
      <c r="B789" s="67"/>
      <c r="H789" s="6">
        <f t="shared" si="30"/>
        <v>0</v>
      </c>
      <c r="I789" s="25">
        <f t="shared" si="29"/>
        <v>0</v>
      </c>
      <c r="M789" s="2">
        <v>445</v>
      </c>
    </row>
    <row r="790" spans="1:13" s="59" customFormat="1" ht="12.75">
      <c r="A790" s="1"/>
      <c r="B790" s="67">
        <v>2000</v>
      </c>
      <c r="C790" s="1" t="s">
        <v>40</v>
      </c>
      <c r="D790" s="15" t="s">
        <v>12</v>
      </c>
      <c r="E790" s="1" t="s">
        <v>53</v>
      </c>
      <c r="F790" s="61" t="s">
        <v>350</v>
      </c>
      <c r="G790" s="30" t="s">
        <v>258</v>
      </c>
      <c r="H790" s="6">
        <f t="shared" si="30"/>
        <v>-2000</v>
      </c>
      <c r="I790" s="25">
        <v>4</v>
      </c>
      <c r="J790"/>
      <c r="K790" t="s">
        <v>50</v>
      </c>
      <c r="L790">
        <v>16</v>
      </c>
      <c r="M790" s="2">
        <v>445</v>
      </c>
    </row>
    <row r="791" spans="2:13" ht="12.75">
      <c r="B791" s="67">
        <v>2000</v>
      </c>
      <c r="C791" s="1" t="s">
        <v>40</v>
      </c>
      <c r="D791" s="15" t="s">
        <v>12</v>
      </c>
      <c r="E791" s="1" t="s">
        <v>53</v>
      </c>
      <c r="F791" s="61" t="s">
        <v>350</v>
      </c>
      <c r="G791" s="30" t="s">
        <v>260</v>
      </c>
      <c r="H791" s="6">
        <f t="shared" si="30"/>
        <v>-4000</v>
      </c>
      <c r="I791" s="25">
        <v>4</v>
      </c>
      <c r="K791" t="s">
        <v>50</v>
      </c>
      <c r="L791">
        <v>16</v>
      </c>
      <c r="M791" s="2">
        <v>445</v>
      </c>
    </row>
    <row r="792" spans="1:13" ht="12.75">
      <c r="A792" s="14"/>
      <c r="B792" s="68">
        <f>SUM(B790:B791)</f>
        <v>4000</v>
      </c>
      <c r="C792" s="14" t="s">
        <v>40</v>
      </c>
      <c r="D792" s="14"/>
      <c r="E792" s="14"/>
      <c r="F792" s="69"/>
      <c r="G792" s="21"/>
      <c r="H792" s="57">
        <v>0</v>
      </c>
      <c r="I792" s="58">
        <f t="shared" si="29"/>
        <v>8.98876404494382</v>
      </c>
      <c r="J792" s="59"/>
      <c r="K792" s="59"/>
      <c r="L792" s="59"/>
      <c r="M792" s="2">
        <v>445</v>
      </c>
    </row>
    <row r="793" spans="2:13" ht="12.75">
      <c r="B793" s="67"/>
      <c r="H793" s="6">
        <f t="shared" si="30"/>
        <v>0</v>
      </c>
      <c r="I793" s="25">
        <f t="shared" si="29"/>
        <v>0</v>
      </c>
      <c r="M793" s="2">
        <v>445</v>
      </c>
    </row>
    <row r="794" spans="2:13" ht="12.75">
      <c r="B794" s="67"/>
      <c r="H794" s="6">
        <f t="shared" si="30"/>
        <v>0</v>
      </c>
      <c r="I794" s="25">
        <f t="shared" si="29"/>
        <v>0</v>
      </c>
      <c r="M794" s="2">
        <v>445</v>
      </c>
    </row>
    <row r="795" spans="1:13" s="59" customFormat="1" ht="12.75">
      <c r="A795" s="1"/>
      <c r="B795" s="67">
        <v>1400</v>
      </c>
      <c r="C795" s="1" t="s">
        <v>60</v>
      </c>
      <c r="D795" s="15" t="s">
        <v>12</v>
      </c>
      <c r="E795" s="1" t="s">
        <v>61</v>
      </c>
      <c r="F795" s="61" t="s">
        <v>350</v>
      </c>
      <c r="G795" s="30" t="s">
        <v>258</v>
      </c>
      <c r="H795" s="6">
        <f t="shared" si="30"/>
        <v>-1400</v>
      </c>
      <c r="I795" s="25">
        <v>2.8</v>
      </c>
      <c r="J795"/>
      <c r="K795" t="s">
        <v>50</v>
      </c>
      <c r="L795">
        <v>16</v>
      </c>
      <c r="M795" s="2">
        <v>445</v>
      </c>
    </row>
    <row r="796" spans="2:13" ht="12.75">
      <c r="B796" s="67">
        <v>1400</v>
      </c>
      <c r="C796" s="1" t="s">
        <v>60</v>
      </c>
      <c r="D796" s="15" t="s">
        <v>12</v>
      </c>
      <c r="E796" s="1" t="s">
        <v>61</v>
      </c>
      <c r="F796" s="61" t="s">
        <v>350</v>
      </c>
      <c r="G796" s="30" t="s">
        <v>260</v>
      </c>
      <c r="H796" s="6">
        <f t="shared" si="30"/>
        <v>-2800</v>
      </c>
      <c r="I796" s="25">
        <v>2.8</v>
      </c>
      <c r="K796" t="s">
        <v>50</v>
      </c>
      <c r="L796">
        <v>16</v>
      </c>
      <c r="M796" s="2">
        <v>445</v>
      </c>
    </row>
    <row r="797" spans="1:13" ht="12.75">
      <c r="A797" s="14"/>
      <c r="B797" s="68">
        <f>SUM(B795:B796)</f>
        <v>2800</v>
      </c>
      <c r="C797" s="14"/>
      <c r="D797" s="14"/>
      <c r="E797" s="14" t="s">
        <v>61</v>
      </c>
      <c r="F797" s="69"/>
      <c r="G797" s="21"/>
      <c r="H797" s="57">
        <v>0</v>
      </c>
      <c r="I797" s="58">
        <f t="shared" si="29"/>
        <v>6.292134831460674</v>
      </c>
      <c r="J797" s="59"/>
      <c r="K797" s="59"/>
      <c r="L797" s="59"/>
      <c r="M797" s="2">
        <v>445</v>
      </c>
    </row>
    <row r="798" spans="2:13" ht="12.75">
      <c r="B798" s="67"/>
      <c r="H798" s="6">
        <f t="shared" si="30"/>
        <v>0</v>
      </c>
      <c r="I798" s="25">
        <f t="shared" si="29"/>
        <v>0</v>
      </c>
      <c r="M798" s="2">
        <v>445</v>
      </c>
    </row>
    <row r="799" spans="2:13" ht="12.75">
      <c r="B799" s="67"/>
      <c r="H799" s="6">
        <f t="shared" si="30"/>
        <v>0</v>
      </c>
      <c r="I799" s="25">
        <f t="shared" si="29"/>
        <v>0</v>
      </c>
      <c r="M799" s="2">
        <v>445</v>
      </c>
    </row>
    <row r="800" spans="1:13" s="59" customFormat="1" ht="12.75">
      <c r="A800" s="1"/>
      <c r="B800" s="67"/>
      <c r="C800" s="1"/>
      <c r="D800" s="1"/>
      <c r="E800" s="1"/>
      <c r="F800" s="61"/>
      <c r="G800" s="30"/>
      <c r="H800" s="6">
        <f t="shared" si="30"/>
        <v>0</v>
      </c>
      <c r="I800" s="25">
        <f t="shared" si="29"/>
        <v>0</v>
      </c>
      <c r="J800"/>
      <c r="K800"/>
      <c r="L800"/>
      <c r="M800" s="2">
        <v>445</v>
      </c>
    </row>
    <row r="801" spans="2:13" ht="12.75">
      <c r="B801" s="67"/>
      <c r="H801" s="6">
        <f t="shared" si="30"/>
        <v>0</v>
      </c>
      <c r="I801" s="25">
        <f t="shared" si="29"/>
        <v>0</v>
      </c>
      <c r="M801" s="2">
        <v>445</v>
      </c>
    </row>
    <row r="802" spans="1:13" ht="12.75">
      <c r="A802" s="14"/>
      <c r="B802" s="68">
        <f>+B819+B830+B837+B843+B813</f>
        <v>71400</v>
      </c>
      <c r="C802" s="54" t="s">
        <v>361</v>
      </c>
      <c r="D802" s="55" t="s">
        <v>362</v>
      </c>
      <c r="E802" s="54" t="s">
        <v>15</v>
      </c>
      <c r="F802" s="56" t="s">
        <v>16</v>
      </c>
      <c r="G802" s="299" t="s">
        <v>363</v>
      </c>
      <c r="H802" s="57"/>
      <c r="I802" s="58">
        <f t="shared" si="29"/>
        <v>160.4494382022472</v>
      </c>
      <c r="J802" s="58"/>
      <c r="K802" s="58"/>
      <c r="L802" s="59"/>
      <c r="M802" s="2">
        <v>445</v>
      </c>
    </row>
    <row r="803" spans="2:13" ht="12.75">
      <c r="B803" s="67"/>
      <c r="H803" s="6">
        <f t="shared" si="30"/>
        <v>0</v>
      </c>
      <c r="I803" s="25">
        <f t="shared" si="29"/>
        <v>0</v>
      </c>
      <c r="M803" s="2">
        <v>445</v>
      </c>
    </row>
    <row r="804" spans="2:13" ht="12.75">
      <c r="B804" s="67">
        <v>6000</v>
      </c>
      <c r="C804" s="1" t="s">
        <v>0</v>
      </c>
      <c r="D804" s="1" t="s">
        <v>12</v>
      </c>
      <c r="E804" s="1" t="s">
        <v>50</v>
      </c>
      <c r="F804" s="330" t="s">
        <v>364</v>
      </c>
      <c r="G804" s="30" t="s">
        <v>264</v>
      </c>
      <c r="H804" s="6">
        <f t="shared" si="30"/>
        <v>-6000</v>
      </c>
      <c r="I804" s="25">
        <v>12</v>
      </c>
      <c r="K804" t="s">
        <v>21</v>
      </c>
      <c r="L804">
        <v>17</v>
      </c>
      <c r="M804" s="2">
        <v>445</v>
      </c>
    </row>
    <row r="805" spans="2:13" ht="12.75">
      <c r="B805" s="67">
        <v>1000</v>
      </c>
      <c r="C805" s="1" t="s">
        <v>0</v>
      </c>
      <c r="D805" s="15" t="s">
        <v>12</v>
      </c>
      <c r="E805" s="1" t="s">
        <v>27</v>
      </c>
      <c r="F805" s="61" t="s">
        <v>365</v>
      </c>
      <c r="G805" s="30" t="s">
        <v>264</v>
      </c>
      <c r="H805" s="6">
        <f t="shared" si="30"/>
        <v>-7000</v>
      </c>
      <c r="I805" s="25">
        <f>+B805/M805</f>
        <v>2.247191011235955</v>
      </c>
      <c r="K805" t="s">
        <v>50</v>
      </c>
      <c r="L805">
        <v>17</v>
      </c>
      <c r="M805" s="2">
        <v>445</v>
      </c>
    </row>
    <row r="806" spans="2:13" ht="12.75">
      <c r="B806" s="67">
        <v>7000</v>
      </c>
      <c r="C806" s="1" t="s">
        <v>0</v>
      </c>
      <c r="D806" s="1" t="s">
        <v>12</v>
      </c>
      <c r="E806" s="1" t="s">
        <v>50</v>
      </c>
      <c r="F806" s="330" t="s">
        <v>366</v>
      </c>
      <c r="G806" s="30" t="s">
        <v>266</v>
      </c>
      <c r="H806" s="6">
        <f t="shared" si="30"/>
        <v>-14000</v>
      </c>
      <c r="I806" s="25">
        <v>14</v>
      </c>
      <c r="K806" t="s">
        <v>21</v>
      </c>
      <c r="L806">
        <v>17</v>
      </c>
      <c r="M806" s="2">
        <v>445</v>
      </c>
    </row>
    <row r="807" spans="2:13" ht="12.75">
      <c r="B807" s="67">
        <v>5000</v>
      </c>
      <c r="C807" s="1" t="s">
        <v>0</v>
      </c>
      <c r="D807" s="1" t="s">
        <v>12</v>
      </c>
      <c r="E807" s="1" t="s">
        <v>50</v>
      </c>
      <c r="F807" s="330" t="s">
        <v>367</v>
      </c>
      <c r="G807" s="30" t="s">
        <v>328</v>
      </c>
      <c r="H807" s="6">
        <f t="shared" si="30"/>
        <v>-19000</v>
      </c>
      <c r="I807" s="25">
        <v>10</v>
      </c>
      <c r="K807" t="s">
        <v>21</v>
      </c>
      <c r="L807">
        <v>17</v>
      </c>
      <c r="M807" s="2">
        <v>445</v>
      </c>
    </row>
    <row r="808" spans="2:13" ht="12.75">
      <c r="B808" s="67">
        <v>5000</v>
      </c>
      <c r="C808" s="1" t="s">
        <v>0</v>
      </c>
      <c r="D808" s="1" t="s">
        <v>12</v>
      </c>
      <c r="E808" s="1" t="s">
        <v>50</v>
      </c>
      <c r="F808" s="330" t="s">
        <v>368</v>
      </c>
      <c r="G808" s="30" t="s">
        <v>330</v>
      </c>
      <c r="H808" s="6">
        <f t="shared" si="30"/>
        <v>-24000</v>
      </c>
      <c r="I808" s="25">
        <v>10</v>
      </c>
      <c r="K808" t="s">
        <v>21</v>
      </c>
      <c r="L808">
        <v>17</v>
      </c>
      <c r="M808" s="2">
        <v>445</v>
      </c>
    </row>
    <row r="809" spans="2:13" ht="12.75">
      <c r="B809" s="67">
        <v>2500</v>
      </c>
      <c r="C809" s="1" t="s">
        <v>0</v>
      </c>
      <c r="D809" s="1" t="s">
        <v>12</v>
      </c>
      <c r="E809" s="1" t="s">
        <v>50</v>
      </c>
      <c r="F809" s="330" t="s">
        <v>369</v>
      </c>
      <c r="G809" s="30" t="s">
        <v>332</v>
      </c>
      <c r="H809" s="6">
        <f t="shared" si="30"/>
        <v>-26500</v>
      </c>
      <c r="I809" s="25">
        <v>5</v>
      </c>
      <c r="K809" t="s">
        <v>21</v>
      </c>
      <c r="L809">
        <v>17</v>
      </c>
      <c r="M809" s="2">
        <v>445</v>
      </c>
    </row>
    <row r="810" spans="1:13" s="59" customFormat="1" ht="12.75">
      <c r="A810" s="1"/>
      <c r="B810" s="67">
        <v>2500</v>
      </c>
      <c r="C810" s="1" t="s">
        <v>0</v>
      </c>
      <c r="D810" s="1" t="s">
        <v>12</v>
      </c>
      <c r="E810" s="1" t="s">
        <v>50</v>
      </c>
      <c r="F810" s="330" t="s">
        <v>370</v>
      </c>
      <c r="G810" s="30" t="s">
        <v>334</v>
      </c>
      <c r="H810" s="6">
        <f t="shared" si="30"/>
        <v>-29000</v>
      </c>
      <c r="I810" s="25">
        <v>5</v>
      </c>
      <c r="J810"/>
      <c r="K810" t="s">
        <v>21</v>
      </c>
      <c r="L810">
        <v>17</v>
      </c>
      <c r="M810" s="2">
        <v>445</v>
      </c>
    </row>
    <row r="811" spans="2:13" ht="12.75">
      <c r="B811" s="67">
        <v>2500</v>
      </c>
      <c r="C811" s="1" t="s">
        <v>0</v>
      </c>
      <c r="D811" s="1" t="s">
        <v>12</v>
      </c>
      <c r="E811" s="1" t="s">
        <v>50</v>
      </c>
      <c r="F811" s="330" t="s">
        <v>371</v>
      </c>
      <c r="G811" s="30" t="s">
        <v>372</v>
      </c>
      <c r="H811" s="6">
        <f t="shared" si="30"/>
        <v>-31500</v>
      </c>
      <c r="I811" s="25">
        <v>5</v>
      </c>
      <c r="K811" t="s">
        <v>21</v>
      </c>
      <c r="L811">
        <v>17</v>
      </c>
      <c r="M811" s="2">
        <v>445</v>
      </c>
    </row>
    <row r="812" spans="2:13" ht="12.75">
      <c r="B812" s="67">
        <v>2500</v>
      </c>
      <c r="C812" s="1" t="s">
        <v>0</v>
      </c>
      <c r="D812" s="1" t="s">
        <v>12</v>
      </c>
      <c r="E812" s="1" t="s">
        <v>50</v>
      </c>
      <c r="F812" s="330" t="s">
        <v>373</v>
      </c>
      <c r="G812" s="30" t="s">
        <v>374</v>
      </c>
      <c r="H812" s="6">
        <f t="shared" si="30"/>
        <v>-34000</v>
      </c>
      <c r="I812" s="25">
        <v>5</v>
      </c>
      <c r="K812" t="s">
        <v>21</v>
      </c>
      <c r="L812">
        <v>17</v>
      </c>
      <c r="M812" s="2">
        <v>445</v>
      </c>
    </row>
    <row r="813" spans="1:13" ht="12.75">
      <c r="A813" s="14"/>
      <c r="B813" s="68">
        <f>SUM(B804:B812)</f>
        <v>34000</v>
      </c>
      <c r="C813" s="14" t="s">
        <v>0</v>
      </c>
      <c r="D813" s="14"/>
      <c r="E813" s="14"/>
      <c r="F813" s="69"/>
      <c r="G813" s="21"/>
      <c r="H813" s="57">
        <v>0</v>
      </c>
      <c r="I813" s="58">
        <f t="shared" si="29"/>
        <v>76.40449438202248</v>
      </c>
      <c r="J813" s="59"/>
      <c r="K813" s="59"/>
      <c r="L813" s="59"/>
      <c r="M813" s="2">
        <v>445</v>
      </c>
    </row>
    <row r="814" spans="2:13" ht="12.75">
      <c r="B814" s="67"/>
      <c r="H814" s="6">
        <f t="shared" si="30"/>
        <v>0</v>
      </c>
      <c r="I814" s="25">
        <f t="shared" si="29"/>
        <v>0</v>
      </c>
      <c r="M814" s="2">
        <v>445</v>
      </c>
    </row>
    <row r="815" spans="2:13" ht="12.75">
      <c r="B815" s="67"/>
      <c r="H815" s="6">
        <f t="shared" si="30"/>
        <v>0</v>
      </c>
      <c r="I815" s="25">
        <f t="shared" si="29"/>
        <v>0</v>
      </c>
      <c r="M815" s="2">
        <v>445</v>
      </c>
    </row>
    <row r="816" spans="1:13" s="59" customFormat="1" ht="12.75">
      <c r="A816" s="1"/>
      <c r="B816" s="67">
        <v>3000</v>
      </c>
      <c r="C816" s="1" t="s">
        <v>375</v>
      </c>
      <c r="D816" s="15" t="s">
        <v>12</v>
      </c>
      <c r="E816" s="1" t="s">
        <v>53</v>
      </c>
      <c r="F816" s="61" t="s">
        <v>365</v>
      </c>
      <c r="G816" s="32" t="s">
        <v>262</v>
      </c>
      <c r="H816" s="6">
        <f t="shared" si="30"/>
        <v>-3000</v>
      </c>
      <c r="I816" s="25">
        <f t="shared" si="29"/>
        <v>6.741573033707865</v>
      </c>
      <c r="J816"/>
      <c r="K816" t="s">
        <v>50</v>
      </c>
      <c r="L816">
        <v>17</v>
      </c>
      <c r="M816" s="2">
        <v>445</v>
      </c>
    </row>
    <row r="817" spans="2:13" ht="12.75">
      <c r="B817" s="67">
        <v>3000</v>
      </c>
      <c r="C817" s="1" t="s">
        <v>376</v>
      </c>
      <c r="D817" s="15" t="s">
        <v>12</v>
      </c>
      <c r="E817" s="1" t="s">
        <v>53</v>
      </c>
      <c r="F817" s="61" t="s">
        <v>377</v>
      </c>
      <c r="G817" s="30" t="s">
        <v>262</v>
      </c>
      <c r="H817" s="6">
        <f t="shared" si="30"/>
        <v>-6000</v>
      </c>
      <c r="I817" s="25">
        <f t="shared" si="29"/>
        <v>6.741573033707865</v>
      </c>
      <c r="K817" t="s">
        <v>50</v>
      </c>
      <c r="L817">
        <v>17</v>
      </c>
      <c r="M817" s="2">
        <v>445</v>
      </c>
    </row>
    <row r="818" spans="2:13" ht="12.75">
      <c r="B818" s="67">
        <v>2000</v>
      </c>
      <c r="C818" s="1" t="s">
        <v>378</v>
      </c>
      <c r="D818" s="15" t="s">
        <v>12</v>
      </c>
      <c r="E818" s="1" t="s">
        <v>56</v>
      </c>
      <c r="F818" s="61" t="s">
        <v>365</v>
      </c>
      <c r="G818" s="30" t="s">
        <v>328</v>
      </c>
      <c r="H818" s="6">
        <f t="shared" si="30"/>
        <v>-8000</v>
      </c>
      <c r="I818" s="25">
        <f>+B818/M818</f>
        <v>4.49438202247191</v>
      </c>
      <c r="K818" t="s">
        <v>50</v>
      </c>
      <c r="L818">
        <v>17</v>
      </c>
      <c r="M818" s="2">
        <v>445</v>
      </c>
    </row>
    <row r="819" spans="1:13" ht="12.75">
      <c r="A819" s="14"/>
      <c r="B819" s="68">
        <f>SUM(B816:B818)</f>
        <v>8000</v>
      </c>
      <c r="C819" s="14" t="s">
        <v>34</v>
      </c>
      <c r="D819" s="14"/>
      <c r="E819" s="14"/>
      <c r="F819" s="69"/>
      <c r="G819" s="21"/>
      <c r="H819" s="57">
        <v>0</v>
      </c>
      <c r="I819" s="58">
        <f>+B819/M819</f>
        <v>17.97752808988764</v>
      </c>
      <c r="J819" s="59"/>
      <c r="K819" s="59"/>
      <c r="L819" s="59"/>
      <c r="M819" s="2">
        <v>445</v>
      </c>
    </row>
    <row r="820" spans="2:13" ht="12.75">
      <c r="B820" s="67"/>
      <c r="H820" s="6">
        <f aca="true" t="shared" si="32" ref="H820:H901">H819-B820</f>
        <v>0</v>
      </c>
      <c r="I820" s="25">
        <f>+B820/M820</f>
        <v>0</v>
      </c>
      <c r="M820" s="2">
        <v>445</v>
      </c>
    </row>
    <row r="821" spans="2:13" ht="12.75">
      <c r="B821" s="67"/>
      <c r="H821" s="6">
        <f t="shared" si="32"/>
        <v>0</v>
      </c>
      <c r="I821" s="25">
        <f>+B821/M821</f>
        <v>0</v>
      </c>
      <c r="M821" s="2">
        <v>445</v>
      </c>
    </row>
    <row r="822" spans="2:13" ht="12.75">
      <c r="B822" s="67">
        <v>2000</v>
      </c>
      <c r="C822" s="65" t="s">
        <v>55</v>
      </c>
      <c r="D822" s="15" t="s">
        <v>12</v>
      </c>
      <c r="E822" s="1" t="s">
        <v>56</v>
      </c>
      <c r="F822" s="61" t="s">
        <v>365</v>
      </c>
      <c r="G822" s="30" t="s">
        <v>262</v>
      </c>
      <c r="H822" s="6">
        <f t="shared" si="32"/>
        <v>-2000</v>
      </c>
      <c r="I822" s="25">
        <v>4</v>
      </c>
      <c r="K822" t="s">
        <v>50</v>
      </c>
      <c r="L822">
        <v>17</v>
      </c>
      <c r="M822" s="2">
        <v>445</v>
      </c>
    </row>
    <row r="823" spans="2:13" ht="12.75">
      <c r="B823" s="67">
        <v>2500</v>
      </c>
      <c r="C823" s="1" t="s">
        <v>55</v>
      </c>
      <c r="D823" s="15" t="s">
        <v>12</v>
      </c>
      <c r="E823" s="1" t="s">
        <v>56</v>
      </c>
      <c r="F823" s="61" t="s">
        <v>365</v>
      </c>
      <c r="G823" s="30" t="s">
        <v>264</v>
      </c>
      <c r="H823" s="6">
        <f t="shared" si="32"/>
        <v>-4500</v>
      </c>
      <c r="I823" s="25">
        <v>5</v>
      </c>
      <c r="K823" t="s">
        <v>50</v>
      </c>
      <c r="L823">
        <v>17</v>
      </c>
      <c r="M823" s="2">
        <v>445</v>
      </c>
    </row>
    <row r="824" spans="2:13" ht="12.75">
      <c r="B824" s="67">
        <v>3000</v>
      </c>
      <c r="C824" s="1" t="s">
        <v>55</v>
      </c>
      <c r="D824" s="15" t="s">
        <v>12</v>
      </c>
      <c r="E824" s="1" t="s">
        <v>56</v>
      </c>
      <c r="F824" s="61" t="s">
        <v>365</v>
      </c>
      <c r="G824" s="30" t="s">
        <v>266</v>
      </c>
      <c r="H824" s="6">
        <f t="shared" si="32"/>
        <v>-7500</v>
      </c>
      <c r="I824" s="25">
        <v>6</v>
      </c>
      <c r="K824" t="s">
        <v>50</v>
      </c>
      <c r="L824">
        <v>17</v>
      </c>
      <c r="M824" s="2">
        <v>445</v>
      </c>
    </row>
    <row r="825" spans="1:13" s="59" customFormat="1" ht="12.75">
      <c r="A825" s="1"/>
      <c r="B825" s="67">
        <v>2000</v>
      </c>
      <c r="C825" s="1" t="s">
        <v>55</v>
      </c>
      <c r="D825" s="15" t="s">
        <v>12</v>
      </c>
      <c r="E825" s="1" t="s">
        <v>56</v>
      </c>
      <c r="F825" s="61" t="s">
        <v>365</v>
      </c>
      <c r="G825" s="30" t="s">
        <v>328</v>
      </c>
      <c r="H825" s="6">
        <f t="shared" si="32"/>
        <v>-9500</v>
      </c>
      <c r="I825" s="25">
        <v>4</v>
      </c>
      <c r="J825"/>
      <c r="K825" t="s">
        <v>50</v>
      </c>
      <c r="L825">
        <v>17</v>
      </c>
      <c r="M825" s="2">
        <v>445</v>
      </c>
    </row>
    <row r="826" spans="2:13" ht="12.75">
      <c r="B826" s="67">
        <v>3000</v>
      </c>
      <c r="C826" s="1" t="s">
        <v>55</v>
      </c>
      <c r="D826" s="15" t="s">
        <v>12</v>
      </c>
      <c r="E826" s="1" t="s">
        <v>56</v>
      </c>
      <c r="F826" s="61" t="s">
        <v>365</v>
      </c>
      <c r="G826" s="30" t="s">
        <v>330</v>
      </c>
      <c r="H826" s="6">
        <f t="shared" si="32"/>
        <v>-12500</v>
      </c>
      <c r="I826" s="25">
        <v>6</v>
      </c>
      <c r="K826" t="s">
        <v>50</v>
      </c>
      <c r="L826">
        <v>17</v>
      </c>
      <c r="M826" s="2">
        <v>445</v>
      </c>
    </row>
    <row r="827" spans="2:13" ht="12.75">
      <c r="B827" s="67">
        <v>1400</v>
      </c>
      <c r="C827" s="1" t="s">
        <v>55</v>
      </c>
      <c r="D827" s="15" t="s">
        <v>12</v>
      </c>
      <c r="E827" s="1" t="s">
        <v>56</v>
      </c>
      <c r="F827" s="61" t="s">
        <v>365</v>
      </c>
      <c r="G827" s="30" t="s">
        <v>332</v>
      </c>
      <c r="H827" s="6">
        <f t="shared" si="32"/>
        <v>-13900</v>
      </c>
      <c r="I827" s="25">
        <v>2.8</v>
      </c>
      <c r="K827" t="s">
        <v>50</v>
      </c>
      <c r="L827">
        <v>17</v>
      </c>
      <c r="M827" s="2">
        <v>445</v>
      </c>
    </row>
    <row r="828" spans="2:13" ht="12.75">
      <c r="B828" s="67">
        <v>1500</v>
      </c>
      <c r="C828" s="1" t="s">
        <v>55</v>
      </c>
      <c r="D828" s="15" t="s">
        <v>12</v>
      </c>
      <c r="E828" s="1" t="s">
        <v>56</v>
      </c>
      <c r="F828" s="61" t="s">
        <v>365</v>
      </c>
      <c r="G828" s="30" t="s">
        <v>334</v>
      </c>
      <c r="H828" s="6">
        <f t="shared" si="32"/>
        <v>-15400</v>
      </c>
      <c r="I828" s="25">
        <f aca="true" t="shared" si="33" ref="I828:I833">+B828/M828</f>
        <v>3.3707865168539324</v>
      </c>
      <c r="K828" t="s">
        <v>50</v>
      </c>
      <c r="L828">
        <v>17</v>
      </c>
      <c r="M828" s="2">
        <v>445</v>
      </c>
    </row>
    <row r="829" spans="2:13" ht="12.75">
      <c r="B829" s="67">
        <v>1600</v>
      </c>
      <c r="C829" s="1" t="s">
        <v>55</v>
      </c>
      <c r="D829" s="15" t="s">
        <v>12</v>
      </c>
      <c r="E829" s="1" t="s">
        <v>56</v>
      </c>
      <c r="F829" s="61" t="s">
        <v>365</v>
      </c>
      <c r="G829" s="30" t="s">
        <v>372</v>
      </c>
      <c r="H829" s="6">
        <f t="shared" si="32"/>
        <v>-17000</v>
      </c>
      <c r="I829" s="25">
        <f t="shared" si="33"/>
        <v>3.595505617977528</v>
      </c>
      <c r="K829" t="s">
        <v>50</v>
      </c>
      <c r="L829">
        <v>17</v>
      </c>
      <c r="M829" s="2">
        <v>445</v>
      </c>
    </row>
    <row r="830" spans="1:13" ht="12.75">
      <c r="A830" s="14"/>
      <c r="B830" s="68">
        <f>SUM(B822:B829)</f>
        <v>17000</v>
      </c>
      <c r="C830" s="14"/>
      <c r="D830" s="14"/>
      <c r="E830" s="14" t="s">
        <v>56</v>
      </c>
      <c r="F830" s="69"/>
      <c r="G830" s="21"/>
      <c r="H830" s="57">
        <v>0</v>
      </c>
      <c r="I830" s="58">
        <f t="shared" si="33"/>
        <v>38.20224719101124</v>
      </c>
      <c r="J830" s="59"/>
      <c r="K830" s="59"/>
      <c r="L830" s="59"/>
      <c r="M830" s="2">
        <v>445</v>
      </c>
    </row>
    <row r="831" spans="2:13" ht="12.75">
      <c r="B831" s="67"/>
      <c r="H831" s="6">
        <f t="shared" si="32"/>
        <v>0</v>
      </c>
      <c r="I831" s="25">
        <f t="shared" si="33"/>
        <v>0</v>
      </c>
      <c r="M831" s="2">
        <v>445</v>
      </c>
    </row>
    <row r="832" spans="2:13" ht="12.75">
      <c r="B832" s="67"/>
      <c r="H832" s="6">
        <f t="shared" si="32"/>
        <v>0</v>
      </c>
      <c r="I832" s="25">
        <f t="shared" si="33"/>
        <v>0</v>
      </c>
      <c r="M832" s="2">
        <v>445</v>
      </c>
    </row>
    <row r="833" spans="2:13" ht="12.75">
      <c r="B833" s="67">
        <v>2000</v>
      </c>
      <c r="C833" s="1" t="s">
        <v>40</v>
      </c>
      <c r="D833" s="15" t="s">
        <v>12</v>
      </c>
      <c r="E833" s="1" t="s">
        <v>53</v>
      </c>
      <c r="F833" s="61" t="s">
        <v>365</v>
      </c>
      <c r="G833" s="30" t="s">
        <v>262</v>
      </c>
      <c r="H833" s="6">
        <f t="shared" si="32"/>
        <v>-2000</v>
      </c>
      <c r="I833" s="25">
        <f t="shared" si="33"/>
        <v>4.49438202247191</v>
      </c>
      <c r="K833" t="s">
        <v>50</v>
      </c>
      <c r="L833">
        <v>17</v>
      </c>
      <c r="M833" s="2">
        <v>445</v>
      </c>
    </row>
    <row r="834" spans="1:13" s="59" customFormat="1" ht="12.75">
      <c r="A834" s="1"/>
      <c r="B834" s="67">
        <v>2000</v>
      </c>
      <c r="C834" s="1" t="s">
        <v>40</v>
      </c>
      <c r="D834" s="15" t="s">
        <v>12</v>
      </c>
      <c r="E834" s="1" t="s">
        <v>53</v>
      </c>
      <c r="F834" s="61" t="s">
        <v>365</v>
      </c>
      <c r="G834" s="30" t="s">
        <v>264</v>
      </c>
      <c r="H834" s="6">
        <f t="shared" si="32"/>
        <v>-4000</v>
      </c>
      <c r="I834" s="25">
        <v>4</v>
      </c>
      <c r="J834"/>
      <c r="K834" t="s">
        <v>50</v>
      </c>
      <c r="L834">
        <v>17</v>
      </c>
      <c r="M834" s="2">
        <v>445</v>
      </c>
    </row>
    <row r="835" spans="2:13" ht="12.75">
      <c r="B835" s="67">
        <v>2000</v>
      </c>
      <c r="C835" s="1" t="s">
        <v>40</v>
      </c>
      <c r="D835" s="15" t="s">
        <v>12</v>
      </c>
      <c r="E835" s="1" t="s">
        <v>53</v>
      </c>
      <c r="F835" s="61" t="s">
        <v>365</v>
      </c>
      <c r="G835" s="30" t="s">
        <v>266</v>
      </c>
      <c r="H835" s="6">
        <f t="shared" si="32"/>
        <v>-6000</v>
      </c>
      <c r="I835" s="25">
        <v>4</v>
      </c>
      <c r="K835" t="s">
        <v>50</v>
      </c>
      <c r="L835">
        <v>17</v>
      </c>
      <c r="M835" s="2">
        <v>445</v>
      </c>
    </row>
    <row r="836" spans="2:13" ht="12.75">
      <c r="B836" s="67">
        <v>2000</v>
      </c>
      <c r="C836" s="1" t="s">
        <v>40</v>
      </c>
      <c r="D836" s="15" t="s">
        <v>12</v>
      </c>
      <c r="E836" s="1" t="s">
        <v>53</v>
      </c>
      <c r="F836" s="61" t="s">
        <v>365</v>
      </c>
      <c r="G836" s="30" t="s">
        <v>330</v>
      </c>
      <c r="H836" s="6">
        <f t="shared" si="32"/>
        <v>-8000</v>
      </c>
      <c r="I836" s="25">
        <v>4</v>
      </c>
      <c r="K836" t="s">
        <v>50</v>
      </c>
      <c r="L836">
        <v>17</v>
      </c>
      <c r="M836" s="2">
        <v>445</v>
      </c>
    </row>
    <row r="837" spans="1:13" ht="12.75">
      <c r="A837" s="14"/>
      <c r="B837" s="68">
        <f>SUM(B833:B836)</f>
        <v>8000</v>
      </c>
      <c r="C837" s="14" t="s">
        <v>40</v>
      </c>
      <c r="D837" s="14"/>
      <c r="E837" s="14"/>
      <c r="F837" s="69"/>
      <c r="G837" s="21"/>
      <c r="H837" s="57">
        <v>0</v>
      </c>
      <c r="I837" s="58">
        <f>+B837/M837</f>
        <v>17.97752808988764</v>
      </c>
      <c r="J837" s="59"/>
      <c r="K837" s="59"/>
      <c r="L837" s="59"/>
      <c r="M837" s="2">
        <v>445</v>
      </c>
    </row>
    <row r="838" spans="2:13" ht="12.75">
      <c r="B838" s="67"/>
      <c r="H838" s="6">
        <f t="shared" si="32"/>
        <v>0</v>
      </c>
      <c r="I838" s="25">
        <f>+B838/M838</f>
        <v>0</v>
      </c>
      <c r="M838" s="2">
        <v>445</v>
      </c>
    </row>
    <row r="839" spans="1:13" s="59" customFormat="1" ht="12.75">
      <c r="A839" s="1"/>
      <c r="B839" s="67"/>
      <c r="C839" s="1"/>
      <c r="D839" s="1"/>
      <c r="E839" s="1"/>
      <c r="F839" s="61"/>
      <c r="G839" s="30"/>
      <c r="H839" s="6">
        <f t="shared" si="32"/>
        <v>0</v>
      </c>
      <c r="I839" s="25">
        <f>+B839/M839</f>
        <v>0</v>
      </c>
      <c r="J839"/>
      <c r="K839"/>
      <c r="L839"/>
      <c r="M839" s="2">
        <v>445</v>
      </c>
    </row>
    <row r="840" spans="2:13" ht="12.75">
      <c r="B840" s="323">
        <v>1400</v>
      </c>
      <c r="C840" s="1" t="s">
        <v>60</v>
      </c>
      <c r="D840" s="15" t="s">
        <v>12</v>
      </c>
      <c r="E840" s="1" t="s">
        <v>61</v>
      </c>
      <c r="F840" s="61" t="s">
        <v>365</v>
      </c>
      <c r="G840" s="30" t="s">
        <v>262</v>
      </c>
      <c r="H840" s="6">
        <f t="shared" si="32"/>
        <v>-1400</v>
      </c>
      <c r="I840" s="25">
        <v>2.8</v>
      </c>
      <c r="K840" t="s">
        <v>50</v>
      </c>
      <c r="L840">
        <v>17</v>
      </c>
      <c r="M840" s="2">
        <v>445</v>
      </c>
    </row>
    <row r="841" spans="2:13" ht="12.75">
      <c r="B841" s="67">
        <v>2000</v>
      </c>
      <c r="C841" s="1" t="s">
        <v>60</v>
      </c>
      <c r="D841" s="15" t="s">
        <v>12</v>
      </c>
      <c r="E841" s="1" t="s">
        <v>61</v>
      </c>
      <c r="F841" s="61" t="s">
        <v>365</v>
      </c>
      <c r="G841" s="30" t="s">
        <v>266</v>
      </c>
      <c r="H841" s="6">
        <f t="shared" si="32"/>
        <v>-3400</v>
      </c>
      <c r="I841" s="25">
        <f>+B841/M841</f>
        <v>4.49438202247191</v>
      </c>
      <c r="K841" t="s">
        <v>50</v>
      </c>
      <c r="L841">
        <v>17</v>
      </c>
      <c r="M841" s="2">
        <v>445</v>
      </c>
    </row>
    <row r="842" spans="2:13" ht="12.75">
      <c r="B842" s="67">
        <v>1000</v>
      </c>
      <c r="C842" s="1" t="s">
        <v>60</v>
      </c>
      <c r="D842" s="15" t="s">
        <v>12</v>
      </c>
      <c r="E842" s="1" t="s">
        <v>61</v>
      </c>
      <c r="F842" s="61" t="s">
        <v>365</v>
      </c>
      <c r="G842" s="30" t="s">
        <v>328</v>
      </c>
      <c r="H842" s="6">
        <f t="shared" si="32"/>
        <v>-4400</v>
      </c>
      <c r="I842" s="25">
        <v>2</v>
      </c>
      <c r="K842" t="s">
        <v>50</v>
      </c>
      <c r="L842">
        <v>17</v>
      </c>
      <c r="M842" s="2">
        <v>445</v>
      </c>
    </row>
    <row r="843" spans="1:13" ht="12.75">
      <c r="A843" s="14"/>
      <c r="B843" s="68">
        <f>SUM(B840:B842)</f>
        <v>4400</v>
      </c>
      <c r="C843" s="14"/>
      <c r="D843" s="14"/>
      <c r="E843" s="14" t="s">
        <v>61</v>
      </c>
      <c r="F843" s="69"/>
      <c r="G843" s="21"/>
      <c r="H843" s="57">
        <v>0</v>
      </c>
      <c r="I843" s="58">
        <f aca="true" t="shared" si="34" ref="I843:I849">+B843/M843</f>
        <v>9.887640449438202</v>
      </c>
      <c r="J843" s="59"/>
      <c r="K843" s="59"/>
      <c r="L843" s="59"/>
      <c r="M843" s="2">
        <v>445</v>
      </c>
    </row>
    <row r="844" spans="2:13" ht="12.75">
      <c r="B844" s="67"/>
      <c r="H844" s="6">
        <f t="shared" si="32"/>
        <v>0</v>
      </c>
      <c r="I844" s="25">
        <f t="shared" si="34"/>
        <v>0</v>
      </c>
      <c r="M844" s="2">
        <v>445</v>
      </c>
    </row>
    <row r="845" spans="2:13" ht="12.75">
      <c r="B845" s="67"/>
      <c r="H845" s="6">
        <f t="shared" si="32"/>
        <v>0</v>
      </c>
      <c r="I845" s="25">
        <f t="shared" si="34"/>
        <v>0</v>
      </c>
      <c r="M845" s="2">
        <v>445</v>
      </c>
    </row>
    <row r="846" spans="1:13" s="59" customFormat="1" ht="12.75">
      <c r="A846" s="1"/>
      <c r="B846" s="67"/>
      <c r="C846" s="1"/>
      <c r="D846" s="1"/>
      <c r="E846" s="1"/>
      <c r="F846" s="61"/>
      <c r="G846" s="30"/>
      <c r="H846" s="6">
        <f t="shared" si="32"/>
        <v>0</v>
      </c>
      <c r="I846" s="25">
        <f t="shared" si="34"/>
        <v>0</v>
      </c>
      <c r="J846"/>
      <c r="K846"/>
      <c r="L846"/>
      <c r="M846" s="2">
        <v>445</v>
      </c>
    </row>
    <row r="847" spans="2:13" ht="12.75">
      <c r="B847" s="67"/>
      <c r="H847" s="6">
        <f t="shared" si="32"/>
        <v>0</v>
      </c>
      <c r="I847" s="25">
        <f t="shared" si="34"/>
        <v>0</v>
      </c>
      <c r="M847" s="2">
        <v>445</v>
      </c>
    </row>
    <row r="848" spans="1:13" ht="12.75">
      <c r="A848" s="14"/>
      <c r="B848" s="68">
        <f>+B857+B862+B870+B878+B886+B895+B902+B906</f>
        <v>152500</v>
      </c>
      <c r="C848" s="54" t="s">
        <v>379</v>
      </c>
      <c r="D848" s="55" t="s">
        <v>380</v>
      </c>
      <c r="E848" s="54" t="s">
        <v>15</v>
      </c>
      <c r="F848" s="56" t="s">
        <v>16</v>
      </c>
      <c r="G848" s="296" t="s">
        <v>381</v>
      </c>
      <c r="H848" s="57"/>
      <c r="I848" s="58">
        <f t="shared" si="34"/>
        <v>342.69662921348316</v>
      </c>
      <c r="J848" s="58"/>
      <c r="K848" s="58"/>
      <c r="L848" s="59"/>
      <c r="M848" s="2">
        <v>445</v>
      </c>
    </row>
    <row r="849" spans="2:13" ht="12.75">
      <c r="B849" s="67"/>
      <c r="H849" s="6">
        <f t="shared" si="32"/>
        <v>0</v>
      </c>
      <c r="I849" s="25">
        <f t="shared" si="34"/>
        <v>0</v>
      </c>
      <c r="M849" s="2">
        <v>445</v>
      </c>
    </row>
    <row r="850" spans="2:13" ht="12.75">
      <c r="B850" s="67">
        <v>5000</v>
      </c>
      <c r="C850" s="1" t="s">
        <v>0</v>
      </c>
      <c r="D850" s="1" t="s">
        <v>12</v>
      </c>
      <c r="E850" s="1" t="s">
        <v>18</v>
      </c>
      <c r="F850" s="330" t="s">
        <v>382</v>
      </c>
      <c r="G850" s="30" t="s">
        <v>328</v>
      </c>
      <c r="H850" s="6">
        <f t="shared" si="32"/>
        <v>-5000</v>
      </c>
      <c r="I850" s="25">
        <v>10</v>
      </c>
      <c r="K850" t="s">
        <v>21</v>
      </c>
      <c r="L850">
        <v>18</v>
      </c>
      <c r="M850" s="2">
        <v>445</v>
      </c>
    </row>
    <row r="851" spans="2:13" ht="12.75">
      <c r="B851" s="67">
        <v>7500</v>
      </c>
      <c r="C851" s="1" t="s">
        <v>0</v>
      </c>
      <c r="D851" s="1" t="s">
        <v>12</v>
      </c>
      <c r="E851" s="1" t="s">
        <v>18</v>
      </c>
      <c r="F851" s="330" t="s">
        <v>383</v>
      </c>
      <c r="G851" s="30" t="s">
        <v>330</v>
      </c>
      <c r="H851" s="6">
        <f t="shared" si="32"/>
        <v>-12500</v>
      </c>
      <c r="I851" s="25">
        <v>15</v>
      </c>
      <c r="K851" t="s">
        <v>21</v>
      </c>
      <c r="L851">
        <v>18</v>
      </c>
      <c r="M851" s="2">
        <v>445</v>
      </c>
    </row>
    <row r="852" spans="2:13" ht="12.75">
      <c r="B852" s="67">
        <v>2500</v>
      </c>
      <c r="C852" s="1" t="s">
        <v>0</v>
      </c>
      <c r="D852" s="1" t="s">
        <v>12</v>
      </c>
      <c r="E852" s="1" t="s">
        <v>18</v>
      </c>
      <c r="F852" s="330" t="s">
        <v>384</v>
      </c>
      <c r="G852" s="30" t="s">
        <v>332</v>
      </c>
      <c r="H852" s="6">
        <f t="shared" si="32"/>
        <v>-15000</v>
      </c>
      <c r="I852" s="25">
        <v>5</v>
      </c>
      <c r="K852" t="s">
        <v>21</v>
      </c>
      <c r="L852">
        <v>18</v>
      </c>
      <c r="M852" s="2">
        <v>445</v>
      </c>
    </row>
    <row r="853" spans="1:13" s="59" customFormat="1" ht="12.75">
      <c r="A853" s="1"/>
      <c r="B853" s="67">
        <v>5000</v>
      </c>
      <c r="C853" s="1" t="s">
        <v>0</v>
      </c>
      <c r="D853" s="1" t="s">
        <v>12</v>
      </c>
      <c r="E853" s="1" t="s">
        <v>18</v>
      </c>
      <c r="F853" s="330" t="s">
        <v>385</v>
      </c>
      <c r="G853" s="30" t="s">
        <v>372</v>
      </c>
      <c r="H853" s="6">
        <f t="shared" si="32"/>
        <v>-20000</v>
      </c>
      <c r="I853" s="25">
        <v>10</v>
      </c>
      <c r="J853"/>
      <c r="K853" t="s">
        <v>21</v>
      </c>
      <c r="L853">
        <v>18</v>
      </c>
      <c r="M853" s="2">
        <v>445</v>
      </c>
    </row>
    <row r="854" spans="2:13" ht="12.75">
      <c r="B854" s="67">
        <v>5000</v>
      </c>
      <c r="C854" s="1" t="s">
        <v>0</v>
      </c>
      <c r="D854" s="1" t="s">
        <v>12</v>
      </c>
      <c r="E854" s="1" t="s">
        <v>18</v>
      </c>
      <c r="F854" s="330" t="s">
        <v>386</v>
      </c>
      <c r="G854" s="30" t="s">
        <v>374</v>
      </c>
      <c r="H854" s="6">
        <f t="shared" si="32"/>
        <v>-25000</v>
      </c>
      <c r="I854" s="25">
        <v>10</v>
      </c>
      <c r="K854" t="s">
        <v>21</v>
      </c>
      <c r="L854">
        <v>18</v>
      </c>
      <c r="M854" s="2">
        <v>445</v>
      </c>
    </row>
    <row r="855" spans="2:13" ht="12.75">
      <c r="B855" s="67">
        <v>1400</v>
      </c>
      <c r="C855" s="1" t="s">
        <v>0</v>
      </c>
      <c r="D855" s="1" t="s">
        <v>12</v>
      </c>
      <c r="E855" s="1" t="s">
        <v>27</v>
      </c>
      <c r="F855" s="61" t="s">
        <v>387</v>
      </c>
      <c r="G855" s="30" t="s">
        <v>330</v>
      </c>
      <c r="H855" s="6">
        <f t="shared" si="32"/>
        <v>-26400</v>
      </c>
      <c r="I855" s="25">
        <f>+B855/M855</f>
        <v>3.146067415730337</v>
      </c>
      <c r="K855" s="18" t="s">
        <v>18</v>
      </c>
      <c r="L855">
        <v>18</v>
      </c>
      <c r="M855" s="2">
        <v>445</v>
      </c>
    </row>
    <row r="856" spans="1:13" s="18" customFormat="1" ht="12.75">
      <c r="A856" s="15"/>
      <c r="B856" s="66">
        <v>2500</v>
      </c>
      <c r="C856" s="15" t="s">
        <v>0</v>
      </c>
      <c r="D856" s="1" t="s">
        <v>12</v>
      </c>
      <c r="E856" s="15" t="s">
        <v>27</v>
      </c>
      <c r="F856" s="33" t="s">
        <v>1389</v>
      </c>
      <c r="G856" s="32" t="s">
        <v>334</v>
      </c>
      <c r="H856" s="31">
        <f>H855-B856</f>
        <v>-28900</v>
      </c>
      <c r="I856" s="42">
        <f>+B856/M856</f>
        <v>5.617977528089888</v>
      </c>
      <c r="K856" s="18" t="s">
        <v>18</v>
      </c>
      <c r="L856" s="18">
        <v>18</v>
      </c>
      <c r="M856" s="2">
        <v>445</v>
      </c>
    </row>
    <row r="857" spans="1:13" ht="12.75">
      <c r="A857" s="14"/>
      <c r="B857" s="68">
        <f>SUM(B850:B856)</f>
        <v>28900</v>
      </c>
      <c r="C857" s="14" t="s">
        <v>0</v>
      </c>
      <c r="D857" s="14"/>
      <c r="E857" s="14"/>
      <c r="F857" s="69"/>
      <c r="G857" s="21"/>
      <c r="H857" s="57">
        <v>0</v>
      </c>
      <c r="I857" s="58">
        <f>+B857/M857</f>
        <v>64.9438202247191</v>
      </c>
      <c r="J857" s="59"/>
      <c r="K857" s="59"/>
      <c r="L857" s="59"/>
      <c r="M857" s="2">
        <v>445</v>
      </c>
    </row>
    <row r="858" spans="2:13" ht="12.75">
      <c r="B858" s="67"/>
      <c r="H858" s="6">
        <f t="shared" si="32"/>
        <v>0</v>
      </c>
      <c r="I858" s="25">
        <f>+B858/M858</f>
        <v>0</v>
      </c>
      <c r="M858" s="2">
        <v>445</v>
      </c>
    </row>
    <row r="859" spans="2:13" ht="12.75">
      <c r="B859" s="67"/>
      <c r="H859" s="6">
        <f t="shared" si="32"/>
        <v>0</v>
      </c>
      <c r="I859" s="25">
        <f aca="true" t="shared" si="35" ref="I859:I872">+B859/M859</f>
        <v>0</v>
      </c>
      <c r="M859" s="2">
        <v>445</v>
      </c>
    </row>
    <row r="860" spans="1:13" s="18" customFormat="1" ht="12.75">
      <c r="A860" s="15"/>
      <c r="B860" s="66">
        <v>1300</v>
      </c>
      <c r="C860" s="15" t="s">
        <v>236</v>
      </c>
      <c r="D860" s="1" t="s">
        <v>12</v>
      </c>
      <c r="E860" s="15" t="s">
        <v>27</v>
      </c>
      <c r="F860" s="33" t="s">
        <v>388</v>
      </c>
      <c r="G860" s="32" t="s">
        <v>332</v>
      </c>
      <c r="H860" s="31">
        <f t="shared" si="32"/>
        <v>-1300</v>
      </c>
      <c r="I860" s="42">
        <f t="shared" si="35"/>
        <v>2.9213483146067416</v>
      </c>
      <c r="K860" s="18" t="s">
        <v>18</v>
      </c>
      <c r="L860" s="18">
        <v>18</v>
      </c>
      <c r="M860" s="2">
        <v>445</v>
      </c>
    </row>
    <row r="861" spans="2:13" ht="12.75">
      <c r="B861" s="67">
        <v>1000</v>
      </c>
      <c r="C861" s="1" t="s">
        <v>26</v>
      </c>
      <c r="D861" s="1" t="s">
        <v>12</v>
      </c>
      <c r="E861" s="1" t="s">
        <v>27</v>
      </c>
      <c r="F861" s="61" t="s">
        <v>389</v>
      </c>
      <c r="G861" s="30" t="s">
        <v>372</v>
      </c>
      <c r="H861" s="6">
        <f t="shared" si="32"/>
        <v>-2300</v>
      </c>
      <c r="I861" s="25">
        <f t="shared" si="35"/>
        <v>2.247191011235955</v>
      </c>
      <c r="K861" s="18" t="s">
        <v>18</v>
      </c>
      <c r="L861">
        <v>18</v>
      </c>
      <c r="M861" s="2">
        <v>445</v>
      </c>
    </row>
    <row r="862" spans="1:13" ht="12.75">
      <c r="A862" s="14"/>
      <c r="B862" s="68">
        <f>SUM(B860:B861)</f>
        <v>2300</v>
      </c>
      <c r="C862" s="14" t="s">
        <v>1</v>
      </c>
      <c r="D862" s="14"/>
      <c r="E862" s="14"/>
      <c r="F862" s="69"/>
      <c r="G862" s="21"/>
      <c r="H862" s="57">
        <v>0</v>
      </c>
      <c r="I862" s="58">
        <f t="shared" si="35"/>
        <v>5.168539325842697</v>
      </c>
      <c r="J862" s="59"/>
      <c r="K862" s="59"/>
      <c r="L862" s="59"/>
      <c r="M862" s="2">
        <v>445</v>
      </c>
    </row>
    <row r="863" spans="2:13" ht="12.75">
      <c r="B863" s="67"/>
      <c r="H863" s="6">
        <f t="shared" si="32"/>
        <v>0</v>
      </c>
      <c r="I863" s="25">
        <f t="shared" si="35"/>
        <v>0</v>
      </c>
      <c r="M863" s="2">
        <v>445</v>
      </c>
    </row>
    <row r="864" spans="2:13" ht="12.75">
      <c r="B864" s="67"/>
      <c r="H864" s="6">
        <f t="shared" si="32"/>
        <v>0</v>
      </c>
      <c r="I864" s="25">
        <f t="shared" si="35"/>
        <v>0</v>
      </c>
      <c r="M864" s="2">
        <v>445</v>
      </c>
    </row>
    <row r="865" spans="2:13" ht="12.75">
      <c r="B865" s="67">
        <v>3500</v>
      </c>
      <c r="C865" s="1" t="s">
        <v>29</v>
      </c>
      <c r="D865" s="1" t="s">
        <v>12</v>
      </c>
      <c r="E865" s="1" t="s">
        <v>30</v>
      </c>
      <c r="F865" s="61" t="s">
        <v>390</v>
      </c>
      <c r="G865" s="30" t="s">
        <v>328</v>
      </c>
      <c r="H865" s="6">
        <f t="shared" si="32"/>
        <v>-3500</v>
      </c>
      <c r="I865" s="25">
        <f t="shared" si="35"/>
        <v>7.865168539325842</v>
      </c>
      <c r="K865" s="18" t="s">
        <v>18</v>
      </c>
      <c r="L865">
        <v>18</v>
      </c>
      <c r="M865" s="2">
        <v>445</v>
      </c>
    </row>
    <row r="866" spans="2:13" ht="12.75">
      <c r="B866" s="67">
        <v>6000</v>
      </c>
      <c r="C866" s="1" t="s">
        <v>1498</v>
      </c>
      <c r="D866" s="1" t="s">
        <v>12</v>
      </c>
      <c r="E866" s="1" t="s">
        <v>30</v>
      </c>
      <c r="F866" s="61" t="s">
        <v>387</v>
      </c>
      <c r="G866" s="30" t="s">
        <v>330</v>
      </c>
      <c r="H866" s="6">
        <f t="shared" si="32"/>
        <v>-9500</v>
      </c>
      <c r="I866" s="25">
        <f t="shared" si="35"/>
        <v>13.48314606741573</v>
      </c>
      <c r="K866" s="18" t="s">
        <v>18</v>
      </c>
      <c r="L866">
        <v>18</v>
      </c>
      <c r="M866" s="2">
        <v>445</v>
      </c>
    </row>
    <row r="867" spans="1:13" s="18" customFormat="1" ht="12.75">
      <c r="A867" s="1"/>
      <c r="B867" s="67">
        <v>5000</v>
      </c>
      <c r="C867" s="1" t="s">
        <v>391</v>
      </c>
      <c r="D867" s="1" t="s">
        <v>12</v>
      </c>
      <c r="E867" s="1" t="s">
        <v>30</v>
      </c>
      <c r="F867" s="61" t="s">
        <v>392</v>
      </c>
      <c r="G867" s="30" t="s">
        <v>330</v>
      </c>
      <c r="H867" s="6">
        <f t="shared" si="32"/>
        <v>-14500</v>
      </c>
      <c r="I867" s="25">
        <f t="shared" si="35"/>
        <v>11.235955056179776</v>
      </c>
      <c r="J867"/>
      <c r="K867" s="18" t="s">
        <v>18</v>
      </c>
      <c r="L867">
        <v>18</v>
      </c>
      <c r="M867" s="2">
        <v>445</v>
      </c>
    </row>
    <row r="868" spans="2:13" ht="12.75">
      <c r="B868" s="67">
        <v>50000</v>
      </c>
      <c r="C868" s="1" t="s">
        <v>393</v>
      </c>
      <c r="D868" s="1" t="s">
        <v>12</v>
      </c>
      <c r="E868" s="1" t="s">
        <v>30</v>
      </c>
      <c r="F868" s="61" t="s">
        <v>394</v>
      </c>
      <c r="G868" s="30" t="s">
        <v>330</v>
      </c>
      <c r="H868" s="6">
        <f t="shared" si="32"/>
        <v>-64500</v>
      </c>
      <c r="I868" s="25">
        <f t="shared" si="35"/>
        <v>112.35955056179775</v>
      </c>
      <c r="K868" s="18" t="s">
        <v>18</v>
      </c>
      <c r="L868">
        <v>18</v>
      </c>
      <c r="M868" s="2">
        <v>445</v>
      </c>
    </row>
    <row r="869" spans="2:13" ht="12.75">
      <c r="B869" s="67">
        <v>3500</v>
      </c>
      <c r="C869" s="1" t="s">
        <v>32</v>
      </c>
      <c r="D869" s="1" t="s">
        <v>12</v>
      </c>
      <c r="E869" s="1" t="s">
        <v>30</v>
      </c>
      <c r="F869" s="61" t="s">
        <v>395</v>
      </c>
      <c r="G869" s="30" t="s">
        <v>374</v>
      </c>
      <c r="H869" s="6">
        <f t="shared" si="32"/>
        <v>-68000</v>
      </c>
      <c r="I869" s="25">
        <f t="shared" si="35"/>
        <v>7.865168539325842</v>
      </c>
      <c r="K869" s="18" t="s">
        <v>18</v>
      </c>
      <c r="L869">
        <v>18</v>
      </c>
      <c r="M869" s="2">
        <v>445</v>
      </c>
    </row>
    <row r="870" spans="1:13" ht="12.75">
      <c r="A870" s="14"/>
      <c r="B870" s="68">
        <f>SUM(B865:B869)</f>
        <v>68000</v>
      </c>
      <c r="C870" s="14" t="s">
        <v>34</v>
      </c>
      <c r="D870" s="14"/>
      <c r="E870" s="14"/>
      <c r="F870" s="69"/>
      <c r="G870" s="21"/>
      <c r="H870" s="57">
        <v>0</v>
      </c>
      <c r="I870" s="58">
        <f t="shared" si="35"/>
        <v>152.80898876404495</v>
      </c>
      <c r="J870" s="59"/>
      <c r="K870" s="59"/>
      <c r="L870" s="59"/>
      <c r="M870" s="2">
        <v>445</v>
      </c>
    </row>
    <row r="871" spans="2:13" ht="12.75">
      <c r="B871" s="67"/>
      <c r="H871" s="6">
        <f t="shared" si="32"/>
        <v>0</v>
      </c>
      <c r="I871" s="25">
        <f t="shared" si="35"/>
        <v>0</v>
      </c>
      <c r="M871" s="2">
        <v>445</v>
      </c>
    </row>
    <row r="872" spans="2:13" ht="12.75">
      <c r="B872" s="67"/>
      <c r="H872" s="6">
        <f t="shared" si="32"/>
        <v>0</v>
      </c>
      <c r="I872" s="25">
        <f t="shared" si="35"/>
        <v>0</v>
      </c>
      <c r="M872" s="2">
        <v>445</v>
      </c>
    </row>
    <row r="873" spans="2:13" ht="12.75">
      <c r="B873" s="67">
        <v>2000</v>
      </c>
      <c r="C873" s="1" t="s">
        <v>35</v>
      </c>
      <c r="D873" s="1" t="s">
        <v>12</v>
      </c>
      <c r="E873" s="1" t="s">
        <v>36</v>
      </c>
      <c r="F873" s="61" t="s">
        <v>387</v>
      </c>
      <c r="G873" s="30" t="s">
        <v>328</v>
      </c>
      <c r="H873" s="6">
        <f t="shared" si="32"/>
        <v>-2000</v>
      </c>
      <c r="I873" s="25">
        <v>4.2</v>
      </c>
      <c r="K873" s="18" t="s">
        <v>18</v>
      </c>
      <c r="L873">
        <v>18</v>
      </c>
      <c r="M873" s="2">
        <v>445</v>
      </c>
    </row>
    <row r="874" spans="2:13" ht="12.75">
      <c r="B874" s="67">
        <v>1500</v>
      </c>
      <c r="C874" s="1" t="s">
        <v>35</v>
      </c>
      <c r="D874" s="1" t="s">
        <v>12</v>
      </c>
      <c r="E874" s="1" t="s">
        <v>37</v>
      </c>
      <c r="F874" s="61" t="s">
        <v>387</v>
      </c>
      <c r="G874" s="30" t="s">
        <v>332</v>
      </c>
      <c r="H874" s="6">
        <f t="shared" si="32"/>
        <v>-3500</v>
      </c>
      <c r="I874" s="25">
        <v>2.2</v>
      </c>
      <c r="K874" s="18" t="s">
        <v>18</v>
      </c>
      <c r="L874">
        <v>18</v>
      </c>
      <c r="M874" s="2">
        <v>445</v>
      </c>
    </row>
    <row r="875" spans="2:13" ht="12.75">
      <c r="B875" s="67">
        <v>1700</v>
      </c>
      <c r="C875" s="1" t="s">
        <v>35</v>
      </c>
      <c r="D875" s="1" t="s">
        <v>12</v>
      </c>
      <c r="E875" s="1" t="s">
        <v>37</v>
      </c>
      <c r="F875" s="61" t="s">
        <v>387</v>
      </c>
      <c r="G875" s="30" t="s">
        <v>334</v>
      </c>
      <c r="H875" s="6">
        <f t="shared" si="32"/>
        <v>-5200</v>
      </c>
      <c r="I875" s="25">
        <v>1.6</v>
      </c>
      <c r="K875" s="18" t="s">
        <v>18</v>
      </c>
      <c r="L875">
        <v>18</v>
      </c>
      <c r="M875" s="2">
        <v>445</v>
      </c>
    </row>
    <row r="876" spans="1:13" s="59" customFormat="1" ht="12.75">
      <c r="A876" s="1"/>
      <c r="B876" s="67">
        <v>1300</v>
      </c>
      <c r="C876" s="1" t="s">
        <v>35</v>
      </c>
      <c r="D876" s="1" t="s">
        <v>12</v>
      </c>
      <c r="E876" s="1" t="s">
        <v>36</v>
      </c>
      <c r="F876" s="61" t="s">
        <v>387</v>
      </c>
      <c r="G876" s="30" t="s">
        <v>372</v>
      </c>
      <c r="H876" s="6">
        <f t="shared" si="32"/>
        <v>-6500</v>
      </c>
      <c r="I876" s="25">
        <v>2.2</v>
      </c>
      <c r="J876"/>
      <c r="K876" s="18" t="s">
        <v>18</v>
      </c>
      <c r="L876">
        <v>18</v>
      </c>
      <c r="M876" s="2">
        <v>445</v>
      </c>
    </row>
    <row r="877" spans="2:13" ht="12.75">
      <c r="B877" s="67">
        <v>1800</v>
      </c>
      <c r="C877" s="1" t="s">
        <v>35</v>
      </c>
      <c r="D877" s="1" t="s">
        <v>12</v>
      </c>
      <c r="E877" s="1" t="s">
        <v>36</v>
      </c>
      <c r="F877" s="61" t="s">
        <v>387</v>
      </c>
      <c r="G877" s="30" t="s">
        <v>374</v>
      </c>
      <c r="H877" s="6">
        <f t="shared" si="32"/>
        <v>-8300</v>
      </c>
      <c r="I877" s="25">
        <v>3.6</v>
      </c>
      <c r="K877" s="18" t="s">
        <v>18</v>
      </c>
      <c r="L877">
        <v>18</v>
      </c>
      <c r="M877" s="2">
        <v>445</v>
      </c>
    </row>
    <row r="878" spans="1:13" ht="12.75">
      <c r="A878" s="14"/>
      <c r="B878" s="68">
        <f>SUM(B873:B877)</f>
        <v>8300</v>
      </c>
      <c r="C878" s="14"/>
      <c r="D878" s="14"/>
      <c r="E878" s="14" t="s">
        <v>56</v>
      </c>
      <c r="F878" s="69"/>
      <c r="G878" s="21"/>
      <c r="H878" s="57">
        <v>0</v>
      </c>
      <c r="I878" s="58">
        <f>+B878/M878</f>
        <v>18.651685393258425</v>
      </c>
      <c r="J878" s="59"/>
      <c r="K878" s="59"/>
      <c r="L878" s="59"/>
      <c r="M878" s="2">
        <v>445</v>
      </c>
    </row>
    <row r="879" spans="2:13" ht="12.75">
      <c r="B879" s="67"/>
      <c r="H879" s="6">
        <f t="shared" si="32"/>
        <v>0</v>
      </c>
      <c r="I879" s="25">
        <f>+B879/M879</f>
        <v>0</v>
      </c>
      <c r="M879" s="2">
        <v>445</v>
      </c>
    </row>
    <row r="880" spans="2:13" ht="12.75">
      <c r="B880" s="67"/>
      <c r="H880" s="6">
        <f t="shared" si="32"/>
        <v>0</v>
      </c>
      <c r="I880" s="25">
        <f>+B880/M880</f>
        <v>0</v>
      </c>
      <c r="M880" s="2">
        <v>445</v>
      </c>
    </row>
    <row r="881" spans="2:13" ht="12.75">
      <c r="B881" s="67">
        <v>5000</v>
      </c>
      <c r="C881" s="1" t="s">
        <v>38</v>
      </c>
      <c r="D881" s="1" t="s">
        <v>12</v>
      </c>
      <c r="E881" s="1" t="s">
        <v>30</v>
      </c>
      <c r="F881" s="61" t="s">
        <v>396</v>
      </c>
      <c r="G881" s="30" t="s">
        <v>328</v>
      </c>
      <c r="H881" s="6">
        <f t="shared" si="32"/>
        <v>-5000</v>
      </c>
      <c r="I881" s="25">
        <v>10</v>
      </c>
      <c r="K881" s="18" t="s">
        <v>18</v>
      </c>
      <c r="L881">
        <v>18</v>
      </c>
      <c r="M881" s="2">
        <v>445</v>
      </c>
    </row>
    <row r="882" spans="2:13" ht="12.75">
      <c r="B882" s="67">
        <v>5000</v>
      </c>
      <c r="C882" s="1" t="s">
        <v>245</v>
      </c>
      <c r="D882" s="1" t="s">
        <v>12</v>
      </c>
      <c r="E882" s="1" t="s">
        <v>30</v>
      </c>
      <c r="F882" s="61" t="s">
        <v>396</v>
      </c>
      <c r="G882" s="30" t="s">
        <v>330</v>
      </c>
      <c r="H882" s="6">
        <f t="shared" si="32"/>
        <v>-10000</v>
      </c>
      <c r="I882" s="25">
        <v>10</v>
      </c>
      <c r="K882" s="18" t="s">
        <v>18</v>
      </c>
      <c r="L882">
        <v>18</v>
      </c>
      <c r="M882" s="2">
        <v>445</v>
      </c>
    </row>
    <row r="883" spans="2:13" ht="12.75">
      <c r="B883" s="67">
        <v>5000</v>
      </c>
      <c r="C883" s="1" t="s">
        <v>245</v>
      </c>
      <c r="D883" s="1" t="s">
        <v>12</v>
      </c>
      <c r="E883" s="1" t="s">
        <v>30</v>
      </c>
      <c r="F883" s="61" t="s">
        <v>397</v>
      </c>
      <c r="G883" s="30" t="s">
        <v>332</v>
      </c>
      <c r="H883" s="6">
        <f t="shared" si="32"/>
        <v>-15000</v>
      </c>
      <c r="I883" s="25">
        <v>10</v>
      </c>
      <c r="K883" s="18" t="s">
        <v>18</v>
      </c>
      <c r="L883">
        <v>18</v>
      </c>
      <c r="M883" s="2">
        <v>445</v>
      </c>
    </row>
    <row r="884" spans="1:13" s="59" customFormat="1" ht="12.75">
      <c r="A884" s="1"/>
      <c r="B884" s="67">
        <v>5000</v>
      </c>
      <c r="C884" s="1" t="s">
        <v>38</v>
      </c>
      <c r="D884" s="1" t="s">
        <v>12</v>
      </c>
      <c r="E884" s="1" t="s">
        <v>30</v>
      </c>
      <c r="F884" s="61" t="s">
        <v>397</v>
      </c>
      <c r="G884" s="30" t="s">
        <v>334</v>
      </c>
      <c r="H884" s="6">
        <f t="shared" si="32"/>
        <v>-20000</v>
      </c>
      <c r="I884" s="25">
        <v>10</v>
      </c>
      <c r="J884"/>
      <c r="K884" s="18" t="s">
        <v>18</v>
      </c>
      <c r="L884">
        <v>18</v>
      </c>
      <c r="M884" s="2">
        <v>445</v>
      </c>
    </row>
    <row r="885" spans="2:13" ht="12.75">
      <c r="B885" s="67">
        <v>5000</v>
      </c>
      <c r="C885" s="1" t="s">
        <v>38</v>
      </c>
      <c r="D885" s="1" t="s">
        <v>12</v>
      </c>
      <c r="E885" s="1" t="s">
        <v>30</v>
      </c>
      <c r="F885" s="61" t="s">
        <v>397</v>
      </c>
      <c r="G885" s="30" t="s">
        <v>372</v>
      </c>
      <c r="H885" s="6">
        <f t="shared" si="32"/>
        <v>-25000</v>
      </c>
      <c r="I885" s="25">
        <v>10</v>
      </c>
      <c r="K885" s="18" t="s">
        <v>18</v>
      </c>
      <c r="L885">
        <v>18</v>
      </c>
      <c r="M885" s="2">
        <v>445</v>
      </c>
    </row>
    <row r="886" spans="1:13" ht="12.75">
      <c r="A886" s="14"/>
      <c r="B886" s="68">
        <f>SUM(B881:B885)</f>
        <v>25000</v>
      </c>
      <c r="C886" s="14" t="s">
        <v>38</v>
      </c>
      <c r="D886" s="14"/>
      <c r="E886" s="14"/>
      <c r="F886" s="69"/>
      <c r="G886" s="21"/>
      <c r="H886" s="57">
        <v>0</v>
      </c>
      <c r="I886" s="58">
        <f>+B886/M886</f>
        <v>56.17977528089887</v>
      </c>
      <c r="J886" s="59"/>
      <c r="K886" s="59"/>
      <c r="L886" s="59"/>
      <c r="M886" s="2">
        <v>445</v>
      </c>
    </row>
    <row r="887" spans="2:13" ht="12.75">
      <c r="B887" s="67"/>
      <c r="H887" s="6">
        <f t="shared" si="32"/>
        <v>0</v>
      </c>
      <c r="I887" s="25">
        <f>+B887/M887</f>
        <v>0</v>
      </c>
      <c r="M887" s="2">
        <v>445</v>
      </c>
    </row>
    <row r="888" spans="2:13" ht="12.75">
      <c r="B888" s="67"/>
      <c r="H888" s="6">
        <f t="shared" si="32"/>
        <v>0</v>
      </c>
      <c r="I888" s="25">
        <f>+B888/M888</f>
        <v>0</v>
      </c>
      <c r="M888" s="2">
        <v>445</v>
      </c>
    </row>
    <row r="889" spans="2:13" ht="12.75">
      <c r="B889" s="67">
        <v>2000</v>
      </c>
      <c r="C889" s="1" t="s">
        <v>40</v>
      </c>
      <c r="D889" s="1" t="s">
        <v>12</v>
      </c>
      <c r="E889" s="1" t="s">
        <v>30</v>
      </c>
      <c r="F889" s="61" t="s">
        <v>387</v>
      </c>
      <c r="G889" s="30" t="s">
        <v>328</v>
      </c>
      <c r="H889" s="6">
        <f t="shared" si="32"/>
        <v>-2000</v>
      </c>
      <c r="I889" s="25">
        <v>4</v>
      </c>
      <c r="K889" s="18" t="s">
        <v>18</v>
      </c>
      <c r="L889">
        <v>18</v>
      </c>
      <c r="M889" s="2">
        <v>445</v>
      </c>
    </row>
    <row r="890" spans="2:13" ht="12.75">
      <c r="B890" s="67">
        <v>2000</v>
      </c>
      <c r="C890" s="1" t="s">
        <v>40</v>
      </c>
      <c r="D890" s="1" t="s">
        <v>12</v>
      </c>
      <c r="E890" s="1" t="s">
        <v>30</v>
      </c>
      <c r="F890" s="61" t="s">
        <v>387</v>
      </c>
      <c r="G890" s="30" t="s">
        <v>330</v>
      </c>
      <c r="H890" s="6">
        <f t="shared" si="32"/>
        <v>-4000</v>
      </c>
      <c r="I890" s="25">
        <v>4</v>
      </c>
      <c r="K890" s="18" t="s">
        <v>18</v>
      </c>
      <c r="L890">
        <v>18</v>
      </c>
      <c r="M890" s="2">
        <v>445</v>
      </c>
    </row>
    <row r="891" spans="2:13" ht="12.75">
      <c r="B891" s="67">
        <v>2000</v>
      </c>
      <c r="C891" s="1" t="s">
        <v>247</v>
      </c>
      <c r="D891" s="1" t="s">
        <v>12</v>
      </c>
      <c r="E891" s="1" t="s">
        <v>30</v>
      </c>
      <c r="F891" s="61" t="s">
        <v>387</v>
      </c>
      <c r="G891" s="30" t="s">
        <v>332</v>
      </c>
      <c r="H891" s="6">
        <f t="shared" si="32"/>
        <v>-6000</v>
      </c>
      <c r="I891" s="25">
        <v>4</v>
      </c>
      <c r="K891" s="18" t="s">
        <v>18</v>
      </c>
      <c r="L891">
        <v>18</v>
      </c>
      <c r="M891" s="2">
        <v>445</v>
      </c>
    </row>
    <row r="892" spans="2:13" ht="12.75">
      <c r="B892" s="67">
        <v>2000</v>
      </c>
      <c r="C892" s="1" t="s">
        <v>40</v>
      </c>
      <c r="D892" s="1" t="s">
        <v>12</v>
      </c>
      <c r="E892" s="1" t="s">
        <v>30</v>
      </c>
      <c r="F892" s="61" t="s">
        <v>387</v>
      </c>
      <c r="G892" s="30" t="s">
        <v>334</v>
      </c>
      <c r="H892" s="6">
        <f t="shared" si="32"/>
        <v>-8000</v>
      </c>
      <c r="I892" s="25">
        <v>4</v>
      </c>
      <c r="K892" s="18" t="s">
        <v>18</v>
      </c>
      <c r="L892">
        <v>18</v>
      </c>
      <c r="M892" s="2">
        <v>445</v>
      </c>
    </row>
    <row r="893" spans="1:13" s="59" customFormat="1" ht="12.75">
      <c r="A893" s="1"/>
      <c r="B893" s="67">
        <v>2000</v>
      </c>
      <c r="C893" s="1" t="s">
        <v>40</v>
      </c>
      <c r="D893" s="1" t="s">
        <v>12</v>
      </c>
      <c r="E893" s="1" t="s">
        <v>30</v>
      </c>
      <c r="F893" s="61" t="s">
        <v>387</v>
      </c>
      <c r="G893" s="30" t="s">
        <v>372</v>
      </c>
      <c r="H893" s="6">
        <f t="shared" si="32"/>
        <v>-10000</v>
      </c>
      <c r="I893" s="25">
        <v>4</v>
      </c>
      <c r="J893"/>
      <c r="K893" s="18" t="s">
        <v>18</v>
      </c>
      <c r="L893">
        <v>18</v>
      </c>
      <c r="M893" s="2">
        <v>445</v>
      </c>
    </row>
    <row r="894" spans="2:13" ht="12.75">
      <c r="B894" s="67">
        <v>2000</v>
      </c>
      <c r="C894" s="1" t="s">
        <v>40</v>
      </c>
      <c r="D894" s="1" t="s">
        <v>12</v>
      </c>
      <c r="E894" s="1" t="s">
        <v>30</v>
      </c>
      <c r="F894" s="61" t="s">
        <v>387</v>
      </c>
      <c r="G894" s="30" t="s">
        <v>374</v>
      </c>
      <c r="H894" s="6">
        <f t="shared" si="32"/>
        <v>-12000</v>
      </c>
      <c r="I894" s="25">
        <v>4</v>
      </c>
      <c r="K894" s="18" t="s">
        <v>18</v>
      </c>
      <c r="L894">
        <v>18</v>
      </c>
      <c r="M894" s="2">
        <v>445</v>
      </c>
    </row>
    <row r="895" spans="1:13" ht="12.75">
      <c r="A895" s="14"/>
      <c r="B895" s="68">
        <f>SUM(B889:B894)</f>
        <v>12000</v>
      </c>
      <c r="C895" s="14" t="s">
        <v>40</v>
      </c>
      <c r="D895" s="14"/>
      <c r="E895" s="14"/>
      <c r="F895" s="69"/>
      <c r="G895" s="21"/>
      <c r="H895" s="57">
        <v>0</v>
      </c>
      <c r="I895" s="58">
        <f>+B895/M895</f>
        <v>26.96629213483146</v>
      </c>
      <c r="J895" s="59"/>
      <c r="K895" s="59"/>
      <c r="L895" s="59"/>
      <c r="M895" s="2">
        <v>445</v>
      </c>
    </row>
    <row r="896" spans="2:13" ht="12.75">
      <c r="B896" s="67"/>
      <c r="H896" s="6">
        <f t="shared" si="32"/>
        <v>0</v>
      </c>
      <c r="I896" s="25">
        <f aca="true" t="shared" si="36" ref="I896:I954">+B896/M896</f>
        <v>0</v>
      </c>
      <c r="M896" s="2">
        <v>445</v>
      </c>
    </row>
    <row r="897" spans="2:13" ht="12.75">
      <c r="B897" s="67"/>
      <c r="H897" s="6">
        <f t="shared" si="32"/>
        <v>0</v>
      </c>
      <c r="I897" s="25">
        <f t="shared" si="36"/>
        <v>0</v>
      </c>
      <c r="M897" s="2">
        <v>445</v>
      </c>
    </row>
    <row r="898" spans="2:13" ht="12.75">
      <c r="B898" s="67">
        <v>1000</v>
      </c>
      <c r="C898" s="15" t="s">
        <v>1499</v>
      </c>
      <c r="D898" s="1" t="s">
        <v>12</v>
      </c>
      <c r="E898" s="1" t="s">
        <v>42</v>
      </c>
      <c r="F898" s="61" t="s">
        <v>387</v>
      </c>
      <c r="G898" s="30" t="s">
        <v>328</v>
      </c>
      <c r="H898" s="6">
        <f t="shared" si="32"/>
        <v>-1000</v>
      </c>
      <c r="I898" s="25">
        <v>2</v>
      </c>
      <c r="K898" s="18" t="s">
        <v>18</v>
      </c>
      <c r="L898">
        <v>18</v>
      </c>
      <c r="M898" s="2">
        <v>445</v>
      </c>
    </row>
    <row r="899" spans="2:13" ht="12.75">
      <c r="B899" s="67">
        <v>3000</v>
      </c>
      <c r="C899" s="1" t="s">
        <v>1501</v>
      </c>
      <c r="D899" s="1" t="s">
        <v>12</v>
      </c>
      <c r="E899" s="1" t="s">
        <v>42</v>
      </c>
      <c r="F899" s="61" t="s">
        <v>387</v>
      </c>
      <c r="G899" s="30" t="s">
        <v>330</v>
      </c>
      <c r="H899" s="6">
        <f t="shared" si="32"/>
        <v>-4000</v>
      </c>
      <c r="I899" s="25">
        <v>6</v>
      </c>
      <c r="K899" s="18" t="s">
        <v>18</v>
      </c>
      <c r="L899">
        <v>18</v>
      </c>
      <c r="M899" s="2">
        <v>445</v>
      </c>
    </row>
    <row r="900" spans="1:13" s="59" customFormat="1" ht="12.75">
      <c r="A900" s="1"/>
      <c r="B900" s="67">
        <v>2000</v>
      </c>
      <c r="C900" s="1" t="s">
        <v>1501</v>
      </c>
      <c r="D900" s="1" t="s">
        <v>12</v>
      </c>
      <c r="E900" s="1" t="s">
        <v>42</v>
      </c>
      <c r="F900" s="61" t="s">
        <v>387</v>
      </c>
      <c r="G900" s="30" t="s">
        <v>330</v>
      </c>
      <c r="H900" s="6">
        <f t="shared" si="32"/>
        <v>-6000</v>
      </c>
      <c r="I900" s="25">
        <v>4</v>
      </c>
      <c r="J900"/>
      <c r="K900" s="18" t="s">
        <v>18</v>
      </c>
      <c r="L900">
        <v>18</v>
      </c>
      <c r="M900" s="2">
        <v>445</v>
      </c>
    </row>
    <row r="901" spans="2:13" ht="12.75">
      <c r="B901" s="67">
        <v>1000</v>
      </c>
      <c r="C901" s="1" t="s">
        <v>41</v>
      </c>
      <c r="D901" s="1" t="s">
        <v>12</v>
      </c>
      <c r="E901" s="1" t="s">
        <v>42</v>
      </c>
      <c r="F901" s="61" t="s">
        <v>387</v>
      </c>
      <c r="G901" s="30" t="s">
        <v>372</v>
      </c>
      <c r="H901" s="6">
        <f t="shared" si="32"/>
        <v>-7000</v>
      </c>
      <c r="I901" s="25">
        <v>2</v>
      </c>
      <c r="K901" s="18" t="s">
        <v>18</v>
      </c>
      <c r="L901">
        <v>18</v>
      </c>
      <c r="M901" s="2">
        <v>445</v>
      </c>
    </row>
    <row r="902" spans="1:13" ht="12.75">
      <c r="A902" s="14"/>
      <c r="B902" s="68">
        <f>SUM(B898:B901)</f>
        <v>7000</v>
      </c>
      <c r="C902" s="14"/>
      <c r="D902" s="14"/>
      <c r="E902" s="14" t="s">
        <v>42</v>
      </c>
      <c r="F902" s="69"/>
      <c r="G902" s="21"/>
      <c r="H902" s="57">
        <v>0</v>
      </c>
      <c r="I902" s="58">
        <f t="shared" si="36"/>
        <v>15.730337078651685</v>
      </c>
      <c r="J902" s="59"/>
      <c r="K902" s="59"/>
      <c r="L902" s="59"/>
      <c r="M902" s="2">
        <v>445</v>
      </c>
    </row>
    <row r="903" spans="2:13" ht="12.75">
      <c r="B903" s="67"/>
      <c r="H903" s="6">
        <f aca="true" t="shared" si="37" ref="H903:H961">H902-B903</f>
        <v>0</v>
      </c>
      <c r="I903" s="25">
        <f t="shared" si="36"/>
        <v>0</v>
      </c>
      <c r="M903" s="2">
        <v>445</v>
      </c>
    </row>
    <row r="904" spans="1:13" s="59" customFormat="1" ht="12.75">
      <c r="A904" s="1"/>
      <c r="B904" s="67"/>
      <c r="C904" s="1"/>
      <c r="D904" s="1"/>
      <c r="E904" s="1"/>
      <c r="F904" s="61"/>
      <c r="G904" s="30"/>
      <c r="H904" s="6">
        <f t="shared" si="37"/>
        <v>0</v>
      </c>
      <c r="I904" s="25">
        <f t="shared" si="36"/>
        <v>0</v>
      </c>
      <c r="J904"/>
      <c r="K904"/>
      <c r="L904"/>
      <c r="M904" s="2">
        <v>445</v>
      </c>
    </row>
    <row r="905" spans="2:13" ht="12.75">
      <c r="B905" s="67">
        <v>1000</v>
      </c>
      <c r="C905" s="1" t="s">
        <v>398</v>
      </c>
      <c r="D905" s="1" t="s">
        <v>12</v>
      </c>
      <c r="E905" s="1" t="s">
        <v>228</v>
      </c>
      <c r="F905" s="61" t="s">
        <v>387</v>
      </c>
      <c r="G905" s="30" t="s">
        <v>330</v>
      </c>
      <c r="H905" s="6">
        <f t="shared" si="37"/>
        <v>-1000</v>
      </c>
      <c r="I905" s="25">
        <f t="shared" si="36"/>
        <v>2.247191011235955</v>
      </c>
      <c r="K905" s="18" t="s">
        <v>18</v>
      </c>
      <c r="L905">
        <v>18</v>
      </c>
      <c r="M905" s="2">
        <v>445</v>
      </c>
    </row>
    <row r="906" spans="1:13" ht="12.75">
      <c r="A906" s="14"/>
      <c r="B906" s="68">
        <f>SUM(B905)</f>
        <v>1000</v>
      </c>
      <c r="C906" s="14"/>
      <c r="D906" s="14"/>
      <c r="E906" s="14" t="s">
        <v>228</v>
      </c>
      <c r="F906" s="69"/>
      <c r="G906" s="21"/>
      <c r="H906" s="57">
        <v>0</v>
      </c>
      <c r="I906" s="58">
        <f t="shared" si="36"/>
        <v>2.247191011235955</v>
      </c>
      <c r="J906" s="59"/>
      <c r="K906" s="59"/>
      <c r="L906" s="59"/>
      <c r="M906" s="2">
        <v>445</v>
      </c>
    </row>
    <row r="907" spans="2:13" ht="12.75">
      <c r="B907" s="67"/>
      <c r="H907" s="6">
        <f t="shared" si="37"/>
        <v>0</v>
      </c>
      <c r="I907" s="25">
        <f t="shared" si="36"/>
        <v>0</v>
      </c>
      <c r="M907" s="2">
        <v>445</v>
      </c>
    </row>
    <row r="908" spans="2:13" ht="12.75">
      <c r="B908" s="67"/>
      <c r="H908" s="6">
        <f t="shared" si="37"/>
        <v>0</v>
      </c>
      <c r="I908" s="25">
        <f t="shared" si="36"/>
        <v>0</v>
      </c>
      <c r="M908" s="2">
        <v>445</v>
      </c>
    </row>
    <row r="909" spans="1:13" s="59" customFormat="1" ht="12.75">
      <c r="A909" s="1"/>
      <c r="B909" s="67"/>
      <c r="C909" s="1"/>
      <c r="D909" s="1"/>
      <c r="E909" s="1"/>
      <c r="F909" s="61"/>
      <c r="G909" s="30"/>
      <c r="H909" s="6">
        <f t="shared" si="37"/>
        <v>0</v>
      </c>
      <c r="I909" s="25">
        <f t="shared" si="36"/>
        <v>0</v>
      </c>
      <c r="J909"/>
      <c r="K909"/>
      <c r="L909"/>
      <c r="M909" s="2">
        <v>445</v>
      </c>
    </row>
    <row r="910" spans="2:13" ht="12.75">
      <c r="B910" s="67"/>
      <c r="H910" s="6">
        <f t="shared" si="37"/>
        <v>0</v>
      </c>
      <c r="I910" s="25">
        <f t="shared" si="36"/>
        <v>0</v>
      </c>
      <c r="M910" s="2">
        <v>445</v>
      </c>
    </row>
    <row r="911" spans="1:13" ht="12.75">
      <c r="A911" s="14"/>
      <c r="B911" s="68">
        <f>+B929+B936+B942+B952+B957+B917</f>
        <v>98200</v>
      </c>
      <c r="C911" s="54" t="s">
        <v>399</v>
      </c>
      <c r="D911" s="55" t="s">
        <v>400</v>
      </c>
      <c r="E911" s="54" t="s">
        <v>401</v>
      </c>
      <c r="F911" s="56" t="s">
        <v>402</v>
      </c>
      <c r="G911" s="299" t="s">
        <v>403</v>
      </c>
      <c r="H911" s="57"/>
      <c r="I911" s="58">
        <f t="shared" si="36"/>
        <v>220.67415730337078</v>
      </c>
      <c r="J911" s="58"/>
      <c r="K911" s="58"/>
      <c r="L911" s="59"/>
      <c r="M911" s="2">
        <v>445</v>
      </c>
    </row>
    <row r="912" spans="2:13" ht="12.75">
      <c r="B912" s="67"/>
      <c r="H912" s="6">
        <f t="shared" si="37"/>
        <v>0</v>
      </c>
      <c r="I912" s="25">
        <f t="shared" si="36"/>
        <v>0</v>
      </c>
      <c r="M912" s="2">
        <v>445</v>
      </c>
    </row>
    <row r="913" spans="2:13" ht="12.75">
      <c r="B913" s="67">
        <v>5000</v>
      </c>
      <c r="C913" s="1" t="s">
        <v>0</v>
      </c>
      <c r="D913" s="1" t="s">
        <v>12</v>
      </c>
      <c r="E913" s="1" t="s">
        <v>144</v>
      </c>
      <c r="F913" s="330" t="s">
        <v>404</v>
      </c>
      <c r="G913" s="30" t="s">
        <v>328</v>
      </c>
      <c r="H913" s="6">
        <f t="shared" si="37"/>
        <v>-5000</v>
      </c>
      <c r="I913" s="25">
        <v>10</v>
      </c>
      <c r="K913" t="s">
        <v>21</v>
      </c>
      <c r="L913">
        <v>19</v>
      </c>
      <c r="M913" s="2">
        <v>445</v>
      </c>
    </row>
    <row r="914" spans="2:13" ht="12.75">
      <c r="B914" s="67">
        <v>3000</v>
      </c>
      <c r="C914" s="1" t="s">
        <v>0</v>
      </c>
      <c r="D914" s="1" t="s">
        <v>12</v>
      </c>
      <c r="E914" s="1" t="s">
        <v>144</v>
      </c>
      <c r="F914" s="330" t="s">
        <v>405</v>
      </c>
      <c r="G914" s="30" t="s">
        <v>330</v>
      </c>
      <c r="H914" s="6">
        <f t="shared" si="37"/>
        <v>-8000</v>
      </c>
      <c r="I914" s="25">
        <v>6</v>
      </c>
      <c r="K914" t="s">
        <v>21</v>
      </c>
      <c r="L914">
        <v>19</v>
      </c>
      <c r="M914" s="2">
        <v>445</v>
      </c>
    </row>
    <row r="915" spans="1:13" s="59" customFormat="1" ht="12.75">
      <c r="A915" s="1"/>
      <c r="B915" s="67">
        <v>3000</v>
      </c>
      <c r="C915" s="1" t="s">
        <v>0</v>
      </c>
      <c r="D915" s="1" t="s">
        <v>12</v>
      </c>
      <c r="E915" s="1" t="s">
        <v>144</v>
      </c>
      <c r="F915" s="330" t="s">
        <v>406</v>
      </c>
      <c r="G915" s="30" t="s">
        <v>332</v>
      </c>
      <c r="H915" s="6">
        <f t="shared" si="37"/>
        <v>-11000</v>
      </c>
      <c r="I915" s="25">
        <v>6</v>
      </c>
      <c r="J915"/>
      <c r="K915" t="s">
        <v>21</v>
      </c>
      <c r="L915">
        <v>19</v>
      </c>
      <c r="M915" s="2">
        <v>445</v>
      </c>
    </row>
    <row r="916" spans="2:13" ht="12.75">
      <c r="B916" s="67">
        <v>3000</v>
      </c>
      <c r="C916" s="1" t="s">
        <v>0</v>
      </c>
      <c r="D916" s="1" t="s">
        <v>12</v>
      </c>
      <c r="E916" s="1" t="s">
        <v>144</v>
      </c>
      <c r="F916" s="330" t="s">
        <v>407</v>
      </c>
      <c r="G916" s="30" t="s">
        <v>334</v>
      </c>
      <c r="H916" s="6">
        <f t="shared" si="37"/>
        <v>-14000</v>
      </c>
      <c r="I916" s="25">
        <v>6</v>
      </c>
      <c r="K916" t="s">
        <v>21</v>
      </c>
      <c r="L916">
        <v>19</v>
      </c>
      <c r="M916" s="2">
        <v>445</v>
      </c>
    </row>
    <row r="917" spans="1:13" ht="12.75">
      <c r="A917" s="14"/>
      <c r="B917" s="68">
        <f>SUM(B913:B916)</f>
        <v>14000</v>
      </c>
      <c r="C917" s="14" t="s">
        <v>0</v>
      </c>
      <c r="D917" s="14"/>
      <c r="E917" s="14"/>
      <c r="F917" s="69"/>
      <c r="G917" s="21"/>
      <c r="H917" s="57">
        <v>0</v>
      </c>
      <c r="I917" s="58">
        <f t="shared" si="36"/>
        <v>31.46067415730337</v>
      </c>
      <c r="J917" s="59"/>
      <c r="K917" s="59"/>
      <c r="L917" s="59"/>
      <c r="M917" s="2">
        <v>445</v>
      </c>
    </row>
    <row r="918" spans="2:13" ht="12.75">
      <c r="B918" s="67"/>
      <c r="H918" s="6">
        <f t="shared" si="37"/>
        <v>0</v>
      </c>
      <c r="I918" s="25">
        <f t="shared" si="36"/>
        <v>0</v>
      </c>
      <c r="M918" s="2">
        <v>445</v>
      </c>
    </row>
    <row r="919" spans="2:13" ht="12.75">
      <c r="B919" s="67"/>
      <c r="H919" s="6">
        <f t="shared" si="37"/>
        <v>0</v>
      </c>
      <c r="I919" s="25">
        <f t="shared" si="36"/>
        <v>0</v>
      </c>
      <c r="M919" s="2">
        <v>445</v>
      </c>
    </row>
    <row r="920" spans="2:13" ht="12.75">
      <c r="B920" s="67">
        <v>28000</v>
      </c>
      <c r="C920" s="1" t="s">
        <v>408</v>
      </c>
      <c r="D920" s="15" t="s">
        <v>12</v>
      </c>
      <c r="E920" s="1" t="s">
        <v>53</v>
      </c>
      <c r="F920" s="61" t="s">
        <v>409</v>
      </c>
      <c r="G920" s="30" t="s">
        <v>328</v>
      </c>
      <c r="H920" s="6">
        <f t="shared" si="37"/>
        <v>-28000</v>
      </c>
      <c r="I920" s="25">
        <f t="shared" si="36"/>
        <v>62.92134831460674</v>
      </c>
      <c r="K920" t="s">
        <v>155</v>
      </c>
      <c r="L920">
        <v>19</v>
      </c>
      <c r="M920" s="2">
        <v>445</v>
      </c>
    </row>
    <row r="921" spans="2:13" ht="12.75">
      <c r="B921" s="67">
        <v>3000</v>
      </c>
      <c r="C921" s="1" t="s">
        <v>410</v>
      </c>
      <c r="D921" s="15" t="s">
        <v>12</v>
      </c>
      <c r="E921" s="1" t="s">
        <v>53</v>
      </c>
      <c r="F921" s="61" t="s">
        <v>411</v>
      </c>
      <c r="G921" s="30" t="s">
        <v>332</v>
      </c>
      <c r="H921" s="6">
        <f t="shared" si="37"/>
        <v>-31000</v>
      </c>
      <c r="I921" s="25">
        <f t="shared" si="36"/>
        <v>6.741573033707865</v>
      </c>
      <c r="K921" t="s">
        <v>155</v>
      </c>
      <c r="L921">
        <v>19</v>
      </c>
      <c r="M921" s="2">
        <v>445</v>
      </c>
    </row>
    <row r="922" spans="2:13" ht="12.75">
      <c r="B922" s="67">
        <v>3000</v>
      </c>
      <c r="C922" s="1" t="s">
        <v>412</v>
      </c>
      <c r="D922" s="15" t="s">
        <v>12</v>
      </c>
      <c r="E922" s="1" t="s">
        <v>53</v>
      </c>
      <c r="F922" s="61" t="s">
        <v>411</v>
      </c>
      <c r="G922" s="30" t="s">
        <v>332</v>
      </c>
      <c r="H922" s="6">
        <f t="shared" si="37"/>
        <v>-34000</v>
      </c>
      <c r="I922" s="25">
        <f t="shared" si="36"/>
        <v>6.741573033707865</v>
      </c>
      <c r="K922" t="s">
        <v>155</v>
      </c>
      <c r="L922">
        <v>19</v>
      </c>
      <c r="M922" s="2">
        <v>445</v>
      </c>
    </row>
    <row r="923" spans="2:13" ht="12.75">
      <c r="B923" s="67">
        <v>3000</v>
      </c>
      <c r="C923" s="1" t="s">
        <v>410</v>
      </c>
      <c r="D923" s="15" t="s">
        <v>12</v>
      </c>
      <c r="E923" s="1" t="s">
        <v>53</v>
      </c>
      <c r="F923" s="61" t="s">
        <v>411</v>
      </c>
      <c r="G923" s="30" t="s">
        <v>332</v>
      </c>
      <c r="H923" s="6">
        <f t="shared" si="37"/>
        <v>-37000</v>
      </c>
      <c r="I923" s="25">
        <f t="shared" si="36"/>
        <v>6.741573033707865</v>
      </c>
      <c r="K923" t="s">
        <v>155</v>
      </c>
      <c r="L923">
        <v>19</v>
      </c>
      <c r="M923" s="2">
        <v>445</v>
      </c>
    </row>
    <row r="924" spans="2:13" ht="12.75">
      <c r="B924" s="67">
        <v>3000</v>
      </c>
      <c r="C924" s="1" t="s">
        <v>412</v>
      </c>
      <c r="D924" s="15" t="s">
        <v>12</v>
      </c>
      <c r="E924" s="1" t="s">
        <v>53</v>
      </c>
      <c r="F924" s="61" t="s">
        <v>411</v>
      </c>
      <c r="G924" s="30" t="s">
        <v>332</v>
      </c>
      <c r="H924" s="6">
        <f t="shared" si="37"/>
        <v>-40000</v>
      </c>
      <c r="I924" s="25">
        <f t="shared" si="36"/>
        <v>6.741573033707865</v>
      </c>
      <c r="K924" t="s">
        <v>155</v>
      </c>
      <c r="L924">
        <v>19</v>
      </c>
      <c r="M924" s="2">
        <v>445</v>
      </c>
    </row>
    <row r="925" spans="2:13" ht="12.75">
      <c r="B925" s="67">
        <v>3000</v>
      </c>
      <c r="C925" s="1" t="s">
        <v>410</v>
      </c>
      <c r="D925" s="15" t="s">
        <v>12</v>
      </c>
      <c r="E925" s="1" t="s">
        <v>53</v>
      </c>
      <c r="F925" s="61" t="s">
        <v>411</v>
      </c>
      <c r="G925" s="30" t="s">
        <v>334</v>
      </c>
      <c r="H925" s="6">
        <f t="shared" si="37"/>
        <v>-43000</v>
      </c>
      <c r="I925" s="25">
        <f t="shared" si="36"/>
        <v>6.741573033707865</v>
      </c>
      <c r="K925" t="s">
        <v>155</v>
      </c>
      <c r="L925">
        <v>19</v>
      </c>
      <c r="M925" s="2">
        <v>445</v>
      </c>
    </row>
    <row r="926" spans="2:13" ht="12.75">
      <c r="B926" s="67">
        <v>3000</v>
      </c>
      <c r="C926" s="1" t="s">
        <v>412</v>
      </c>
      <c r="D926" s="15" t="s">
        <v>12</v>
      </c>
      <c r="E926" s="1" t="s">
        <v>53</v>
      </c>
      <c r="F926" s="61" t="s">
        <v>411</v>
      </c>
      <c r="G926" s="30" t="s">
        <v>334</v>
      </c>
      <c r="H926" s="6">
        <f t="shared" si="37"/>
        <v>-46000</v>
      </c>
      <c r="I926" s="25">
        <f t="shared" si="36"/>
        <v>6.741573033707865</v>
      </c>
      <c r="K926" t="s">
        <v>155</v>
      </c>
      <c r="L926">
        <v>19</v>
      </c>
      <c r="M926" s="2">
        <v>445</v>
      </c>
    </row>
    <row r="927" spans="1:13" s="59" customFormat="1" ht="12.75">
      <c r="A927" s="1"/>
      <c r="B927" s="67">
        <v>3000</v>
      </c>
      <c r="C927" s="1" t="s">
        <v>410</v>
      </c>
      <c r="D927" s="15" t="s">
        <v>12</v>
      </c>
      <c r="E927" s="1" t="s">
        <v>53</v>
      </c>
      <c r="F927" s="61" t="s">
        <v>411</v>
      </c>
      <c r="G927" s="30" t="s">
        <v>334</v>
      </c>
      <c r="H927" s="6">
        <f t="shared" si="37"/>
        <v>-49000</v>
      </c>
      <c r="I927" s="25">
        <f t="shared" si="36"/>
        <v>6.741573033707865</v>
      </c>
      <c r="J927"/>
      <c r="K927" t="s">
        <v>155</v>
      </c>
      <c r="L927">
        <v>19</v>
      </c>
      <c r="M927" s="2">
        <v>445</v>
      </c>
    </row>
    <row r="928" spans="2:13" ht="12.75">
      <c r="B928" s="67">
        <v>3000</v>
      </c>
      <c r="C928" s="1" t="s">
        <v>412</v>
      </c>
      <c r="D928" s="15" t="s">
        <v>12</v>
      </c>
      <c r="E928" s="1" t="s">
        <v>53</v>
      </c>
      <c r="F928" s="61" t="s">
        <v>411</v>
      </c>
      <c r="G928" s="30" t="s">
        <v>334</v>
      </c>
      <c r="H928" s="6">
        <f t="shared" si="37"/>
        <v>-52000</v>
      </c>
      <c r="I928" s="25">
        <f t="shared" si="36"/>
        <v>6.741573033707865</v>
      </c>
      <c r="K928" t="s">
        <v>155</v>
      </c>
      <c r="L928">
        <v>19</v>
      </c>
      <c r="M928" s="2">
        <v>445</v>
      </c>
    </row>
    <row r="929" spans="1:13" ht="12.75">
      <c r="A929" s="14"/>
      <c r="B929" s="68">
        <f>SUM(B920:B928)</f>
        <v>52000</v>
      </c>
      <c r="C929" s="14" t="s">
        <v>34</v>
      </c>
      <c r="D929" s="14"/>
      <c r="E929" s="14"/>
      <c r="F929" s="69"/>
      <c r="G929" s="21"/>
      <c r="H929" s="57">
        <v>0</v>
      </c>
      <c r="I929" s="58">
        <f t="shared" si="36"/>
        <v>116.85393258426966</v>
      </c>
      <c r="J929" s="59"/>
      <c r="K929" s="59"/>
      <c r="L929" s="59"/>
      <c r="M929" s="2">
        <v>445</v>
      </c>
    </row>
    <row r="930" spans="2:13" ht="12.75">
      <c r="B930" s="67"/>
      <c r="H930" s="6">
        <f t="shared" si="37"/>
        <v>0</v>
      </c>
      <c r="I930" s="25">
        <f t="shared" si="36"/>
        <v>0</v>
      </c>
      <c r="M930" s="2">
        <v>445</v>
      </c>
    </row>
    <row r="931" spans="2:13" ht="12.75">
      <c r="B931" s="67"/>
      <c r="H931" s="6">
        <f t="shared" si="37"/>
        <v>0</v>
      </c>
      <c r="I931" s="25">
        <f t="shared" si="36"/>
        <v>0</v>
      </c>
      <c r="M931" s="2">
        <v>445</v>
      </c>
    </row>
    <row r="932" spans="2:13" ht="12.75">
      <c r="B932" s="67">
        <v>1500</v>
      </c>
      <c r="C932" s="1" t="s">
        <v>55</v>
      </c>
      <c r="D932" s="15" t="s">
        <v>12</v>
      </c>
      <c r="E932" s="1" t="s">
        <v>53</v>
      </c>
      <c r="F932" s="61" t="s">
        <v>411</v>
      </c>
      <c r="G932" s="30" t="s">
        <v>328</v>
      </c>
      <c r="H932" s="6">
        <f t="shared" si="37"/>
        <v>-1500</v>
      </c>
      <c r="I932" s="25">
        <f t="shared" si="36"/>
        <v>3.3707865168539324</v>
      </c>
      <c r="K932" t="s">
        <v>155</v>
      </c>
      <c r="L932">
        <v>19</v>
      </c>
      <c r="M932" s="2">
        <v>445</v>
      </c>
    </row>
    <row r="933" spans="1:13" s="59" customFormat="1" ht="12.75">
      <c r="A933" s="1"/>
      <c r="B933" s="67">
        <v>1000</v>
      </c>
      <c r="C933" s="1" t="s">
        <v>55</v>
      </c>
      <c r="D933" s="15" t="s">
        <v>12</v>
      </c>
      <c r="E933" s="1" t="s">
        <v>56</v>
      </c>
      <c r="F933" s="61" t="s">
        <v>411</v>
      </c>
      <c r="G933" s="30" t="s">
        <v>330</v>
      </c>
      <c r="H933" s="6">
        <f t="shared" si="37"/>
        <v>-2500</v>
      </c>
      <c r="I933" s="25">
        <v>2</v>
      </c>
      <c r="J933"/>
      <c r="K933" t="s">
        <v>155</v>
      </c>
      <c r="L933">
        <v>19</v>
      </c>
      <c r="M933" s="2">
        <v>445</v>
      </c>
    </row>
    <row r="934" spans="2:13" ht="12.75">
      <c r="B934" s="323">
        <v>1000</v>
      </c>
      <c r="C934" s="1" t="s">
        <v>55</v>
      </c>
      <c r="D934" s="15" t="s">
        <v>12</v>
      </c>
      <c r="E934" s="1" t="s">
        <v>56</v>
      </c>
      <c r="F934" s="61" t="s">
        <v>411</v>
      </c>
      <c r="G934" s="30" t="s">
        <v>332</v>
      </c>
      <c r="H934" s="6">
        <f t="shared" si="37"/>
        <v>-3500</v>
      </c>
      <c r="I934" s="25">
        <v>2</v>
      </c>
      <c r="K934" t="s">
        <v>155</v>
      </c>
      <c r="L934">
        <v>19</v>
      </c>
      <c r="M934" s="2">
        <v>445</v>
      </c>
    </row>
    <row r="935" spans="2:13" ht="12.75">
      <c r="B935" s="67">
        <v>1000</v>
      </c>
      <c r="C935" s="1" t="s">
        <v>55</v>
      </c>
      <c r="D935" s="15" t="s">
        <v>12</v>
      </c>
      <c r="E935" s="1" t="s">
        <v>56</v>
      </c>
      <c r="F935" s="61" t="s">
        <v>411</v>
      </c>
      <c r="G935" s="30" t="s">
        <v>334</v>
      </c>
      <c r="H935" s="6">
        <f t="shared" si="37"/>
        <v>-4500</v>
      </c>
      <c r="I935" s="25">
        <v>2</v>
      </c>
      <c r="K935" t="s">
        <v>155</v>
      </c>
      <c r="L935">
        <v>19</v>
      </c>
      <c r="M935" s="2">
        <v>445</v>
      </c>
    </row>
    <row r="936" spans="1:13" ht="12.75">
      <c r="A936" s="14"/>
      <c r="B936" s="68">
        <f>SUM(B932:B935)</f>
        <v>4500</v>
      </c>
      <c r="C936" s="14"/>
      <c r="D936" s="14"/>
      <c r="E936" s="14" t="s">
        <v>56</v>
      </c>
      <c r="F936" s="69"/>
      <c r="G936" s="21"/>
      <c r="H936" s="57">
        <v>0</v>
      </c>
      <c r="I936" s="58">
        <f t="shared" si="36"/>
        <v>10.112359550561798</v>
      </c>
      <c r="J936" s="59"/>
      <c r="K936" s="59"/>
      <c r="L936" s="59"/>
      <c r="M936" s="2">
        <v>445</v>
      </c>
    </row>
    <row r="937" spans="2:13" ht="12.75">
      <c r="B937" s="67"/>
      <c r="H937" s="6">
        <f t="shared" si="37"/>
        <v>0</v>
      </c>
      <c r="I937" s="25">
        <f t="shared" si="36"/>
        <v>0</v>
      </c>
      <c r="M937" s="2">
        <v>445</v>
      </c>
    </row>
    <row r="938" spans="2:13" ht="12.75">
      <c r="B938" s="67"/>
      <c r="H938" s="6">
        <f t="shared" si="37"/>
        <v>0</v>
      </c>
      <c r="I938" s="25">
        <f t="shared" si="36"/>
        <v>0</v>
      </c>
      <c r="M938" s="2">
        <v>445</v>
      </c>
    </row>
    <row r="939" spans="1:13" s="59" customFormat="1" ht="12.75">
      <c r="A939" s="1"/>
      <c r="B939" s="67">
        <v>5000</v>
      </c>
      <c r="C939" s="1" t="s">
        <v>38</v>
      </c>
      <c r="D939" s="15" t="s">
        <v>12</v>
      </c>
      <c r="E939" s="1" t="s">
        <v>53</v>
      </c>
      <c r="F939" s="61" t="s">
        <v>413</v>
      </c>
      <c r="G939" s="30" t="s">
        <v>330</v>
      </c>
      <c r="H939" s="6">
        <f t="shared" si="37"/>
        <v>-5000</v>
      </c>
      <c r="I939" s="25">
        <v>10</v>
      </c>
      <c r="J939"/>
      <c r="K939" t="s">
        <v>155</v>
      </c>
      <c r="L939">
        <v>19</v>
      </c>
      <c r="M939" s="2">
        <v>445</v>
      </c>
    </row>
    <row r="940" spans="2:13" ht="12.75">
      <c r="B940" s="67">
        <v>5000</v>
      </c>
      <c r="C940" s="1" t="s">
        <v>38</v>
      </c>
      <c r="D940" s="15" t="s">
        <v>12</v>
      </c>
      <c r="E940" s="1" t="s">
        <v>53</v>
      </c>
      <c r="F940" s="61" t="s">
        <v>413</v>
      </c>
      <c r="G940" s="30" t="s">
        <v>332</v>
      </c>
      <c r="H940" s="6">
        <f t="shared" si="37"/>
        <v>-10000</v>
      </c>
      <c r="I940" s="25">
        <v>10</v>
      </c>
      <c r="K940" t="s">
        <v>155</v>
      </c>
      <c r="L940">
        <v>19</v>
      </c>
      <c r="M940" s="2">
        <v>445</v>
      </c>
    </row>
    <row r="941" spans="2:13" ht="12.75">
      <c r="B941" s="67">
        <v>5000</v>
      </c>
      <c r="C941" s="1" t="s">
        <v>38</v>
      </c>
      <c r="D941" s="15" t="s">
        <v>12</v>
      </c>
      <c r="E941" s="1" t="s">
        <v>53</v>
      </c>
      <c r="F941" s="61" t="s">
        <v>413</v>
      </c>
      <c r="G941" s="30" t="s">
        <v>334</v>
      </c>
      <c r="H941" s="6">
        <f t="shared" si="37"/>
        <v>-15000</v>
      </c>
      <c r="I941" s="25">
        <v>10</v>
      </c>
      <c r="K941" t="s">
        <v>155</v>
      </c>
      <c r="L941">
        <v>19</v>
      </c>
      <c r="M941" s="2">
        <v>445</v>
      </c>
    </row>
    <row r="942" spans="1:13" ht="12.75">
      <c r="A942" s="14"/>
      <c r="B942" s="68">
        <f>SUM(B939:B941)</f>
        <v>15000</v>
      </c>
      <c r="C942" s="14" t="s">
        <v>38</v>
      </c>
      <c r="D942" s="14"/>
      <c r="E942" s="14"/>
      <c r="F942" s="69"/>
      <c r="G942" s="21"/>
      <c r="H942" s="57">
        <v>0</v>
      </c>
      <c r="I942" s="58">
        <f t="shared" si="36"/>
        <v>33.70786516853933</v>
      </c>
      <c r="J942" s="59"/>
      <c r="K942" s="59"/>
      <c r="L942" s="59"/>
      <c r="M942" s="2">
        <v>445</v>
      </c>
    </row>
    <row r="943" spans="2:13" ht="12.75">
      <c r="B943" s="67"/>
      <c r="H943" s="6">
        <f t="shared" si="37"/>
        <v>0</v>
      </c>
      <c r="I943" s="25">
        <f t="shared" si="36"/>
        <v>0</v>
      </c>
      <c r="M943" s="2">
        <v>445</v>
      </c>
    </row>
    <row r="944" spans="2:13" ht="12.75">
      <c r="B944" s="67"/>
      <c r="H944" s="6">
        <f t="shared" si="37"/>
        <v>0</v>
      </c>
      <c r="I944" s="25">
        <f t="shared" si="36"/>
        <v>0</v>
      </c>
      <c r="M944" s="2">
        <v>445</v>
      </c>
    </row>
    <row r="945" spans="2:13" ht="12.75">
      <c r="B945" s="67">
        <v>2000</v>
      </c>
      <c r="C945" s="1" t="s">
        <v>40</v>
      </c>
      <c r="D945" s="15" t="s">
        <v>12</v>
      </c>
      <c r="E945" s="1" t="s">
        <v>53</v>
      </c>
      <c r="F945" s="61" t="s">
        <v>411</v>
      </c>
      <c r="G945" s="30" t="s">
        <v>328</v>
      </c>
      <c r="H945" s="6">
        <f t="shared" si="37"/>
        <v>-2000</v>
      </c>
      <c r="I945" s="25">
        <v>4</v>
      </c>
      <c r="K945" t="s">
        <v>155</v>
      </c>
      <c r="L945">
        <v>19</v>
      </c>
      <c r="M945" s="2">
        <v>445</v>
      </c>
    </row>
    <row r="946" spans="2:13" ht="12.75">
      <c r="B946" s="67">
        <v>2000</v>
      </c>
      <c r="C946" s="1" t="s">
        <v>40</v>
      </c>
      <c r="D946" s="15" t="s">
        <v>12</v>
      </c>
      <c r="E946" s="1" t="s">
        <v>53</v>
      </c>
      <c r="F946" s="61" t="s">
        <v>411</v>
      </c>
      <c r="G946" s="30" t="s">
        <v>330</v>
      </c>
      <c r="H946" s="6">
        <f t="shared" si="37"/>
        <v>-4000</v>
      </c>
      <c r="I946" s="25">
        <v>4</v>
      </c>
      <c r="K946" t="s">
        <v>155</v>
      </c>
      <c r="L946">
        <v>19</v>
      </c>
      <c r="M946" s="2">
        <v>445</v>
      </c>
    </row>
    <row r="947" spans="2:13" ht="12.75">
      <c r="B947" s="67">
        <v>900</v>
      </c>
      <c r="C947" s="1" t="s">
        <v>40</v>
      </c>
      <c r="D947" s="15" t="s">
        <v>12</v>
      </c>
      <c r="E947" s="1" t="s">
        <v>53</v>
      </c>
      <c r="F947" s="61" t="s">
        <v>411</v>
      </c>
      <c r="G947" s="30" t="s">
        <v>330</v>
      </c>
      <c r="H947" s="6">
        <f t="shared" si="37"/>
        <v>-4900</v>
      </c>
      <c r="I947" s="25">
        <v>1.8</v>
      </c>
      <c r="K947" t="s">
        <v>155</v>
      </c>
      <c r="L947">
        <v>19</v>
      </c>
      <c r="M947" s="2">
        <v>445</v>
      </c>
    </row>
    <row r="948" spans="2:13" ht="12.75">
      <c r="B948" s="67">
        <v>2000</v>
      </c>
      <c r="C948" s="1" t="s">
        <v>40</v>
      </c>
      <c r="D948" s="15" t="s">
        <v>12</v>
      </c>
      <c r="E948" s="1" t="s">
        <v>53</v>
      </c>
      <c r="F948" s="61" t="s">
        <v>411</v>
      </c>
      <c r="G948" s="30" t="s">
        <v>332</v>
      </c>
      <c r="H948" s="6">
        <f t="shared" si="37"/>
        <v>-6900</v>
      </c>
      <c r="I948" s="25">
        <v>4</v>
      </c>
      <c r="K948" t="s">
        <v>155</v>
      </c>
      <c r="L948">
        <v>19</v>
      </c>
      <c r="M948" s="2">
        <v>445</v>
      </c>
    </row>
    <row r="949" spans="1:13" s="59" customFormat="1" ht="12.75">
      <c r="A949" s="1"/>
      <c r="B949" s="67">
        <v>900</v>
      </c>
      <c r="C949" s="1" t="s">
        <v>40</v>
      </c>
      <c r="D949" s="15" t="s">
        <v>12</v>
      </c>
      <c r="E949" s="1" t="s">
        <v>53</v>
      </c>
      <c r="F949" s="61" t="s">
        <v>411</v>
      </c>
      <c r="G949" s="30" t="s">
        <v>332</v>
      </c>
      <c r="H949" s="6">
        <f t="shared" si="37"/>
        <v>-7800</v>
      </c>
      <c r="I949" s="25">
        <v>1.8</v>
      </c>
      <c r="J949"/>
      <c r="K949" t="s">
        <v>155</v>
      </c>
      <c r="L949">
        <v>19</v>
      </c>
      <c r="M949" s="2">
        <v>445</v>
      </c>
    </row>
    <row r="950" spans="2:13" ht="12.75">
      <c r="B950" s="67">
        <v>2000</v>
      </c>
      <c r="C950" s="1" t="s">
        <v>40</v>
      </c>
      <c r="D950" s="15" t="s">
        <v>12</v>
      </c>
      <c r="E950" s="1" t="s">
        <v>53</v>
      </c>
      <c r="F950" s="61" t="s">
        <v>411</v>
      </c>
      <c r="G950" s="30" t="s">
        <v>334</v>
      </c>
      <c r="H950" s="6">
        <f t="shared" si="37"/>
        <v>-9800</v>
      </c>
      <c r="I950" s="25">
        <v>4</v>
      </c>
      <c r="K950" t="s">
        <v>155</v>
      </c>
      <c r="L950">
        <v>19</v>
      </c>
      <c r="M950" s="2">
        <v>445</v>
      </c>
    </row>
    <row r="951" spans="2:13" ht="12.75">
      <c r="B951" s="67">
        <v>900</v>
      </c>
      <c r="C951" s="1" t="s">
        <v>40</v>
      </c>
      <c r="D951" s="15" t="s">
        <v>12</v>
      </c>
      <c r="E951" s="1" t="s">
        <v>53</v>
      </c>
      <c r="F951" s="61" t="s">
        <v>411</v>
      </c>
      <c r="G951" s="30" t="s">
        <v>334</v>
      </c>
      <c r="H951" s="6">
        <f t="shared" si="37"/>
        <v>-10700</v>
      </c>
      <c r="I951" s="25">
        <v>1.8</v>
      </c>
      <c r="K951" t="s">
        <v>155</v>
      </c>
      <c r="L951">
        <v>19</v>
      </c>
      <c r="M951" s="2">
        <v>445</v>
      </c>
    </row>
    <row r="952" spans="1:13" ht="12.75">
      <c r="A952" s="14"/>
      <c r="B952" s="68">
        <f>SUM(B945:B951)</f>
        <v>10700</v>
      </c>
      <c r="C952" s="14" t="s">
        <v>40</v>
      </c>
      <c r="D952" s="14"/>
      <c r="E952" s="14"/>
      <c r="F952" s="69"/>
      <c r="G952" s="21"/>
      <c r="H952" s="57">
        <v>0</v>
      </c>
      <c r="I952" s="58">
        <f t="shared" si="36"/>
        <v>24.04494382022472</v>
      </c>
      <c r="J952" s="59"/>
      <c r="K952" s="59"/>
      <c r="L952" s="59"/>
      <c r="M952" s="2">
        <v>445</v>
      </c>
    </row>
    <row r="953" spans="2:13" ht="12.75">
      <c r="B953" s="67"/>
      <c r="H953" s="6">
        <f t="shared" si="37"/>
        <v>0</v>
      </c>
      <c r="I953" s="25">
        <f t="shared" si="36"/>
        <v>0</v>
      </c>
      <c r="M953" s="2">
        <v>445</v>
      </c>
    </row>
    <row r="954" spans="1:13" s="64" customFormat="1" ht="12.75">
      <c r="A954" s="1"/>
      <c r="B954" s="67"/>
      <c r="C954" s="1"/>
      <c r="D954" s="1"/>
      <c r="E954" s="1"/>
      <c r="F954" s="61"/>
      <c r="G954" s="30"/>
      <c r="H954" s="6">
        <f t="shared" si="37"/>
        <v>0</v>
      </c>
      <c r="I954" s="25">
        <f t="shared" si="36"/>
        <v>0</v>
      </c>
      <c r="J954"/>
      <c r="K954"/>
      <c r="L954"/>
      <c r="M954" s="2">
        <v>445</v>
      </c>
    </row>
    <row r="955" spans="1:13" s="18" customFormat="1" ht="12.75">
      <c r="A955" s="1"/>
      <c r="B955" s="67">
        <v>1000</v>
      </c>
      <c r="C955" s="1" t="s">
        <v>60</v>
      </c>
      <c r="D955" s="15" t="s">
        <v>12</v>
      </c>
      <c r="E955" s="1" t="s">
        <v>61</v>
      </c>
      <c r="F955" s="61" t="s">
        <v>411</v>
      </c>
      <c r="G955" s="30" t="s">
        <v>332</v>
      </c>
      <c r="H955" s="6">
        <f t="shared" si="37"/>
        <v>-1000</v>
      </c>
      <c r="I955" s="25">
        <v>2</v>
      </c>
      <c r="J955"/>
      <c r="K955" t="s">
        <v>155</v>
      </c>
      <c r="L955">
        <v>19</v>
      </c>
      <c r="M955" s="2">
        <v>445</v>
      </c>
    </row>
    <row r="956" spans="1:13" ht="12.75">
      <c r="A956" s="15"/>
      <c r="B956" s="66">
        <v>1000</v>
      </c>
      <c r="C956" s="15" t="s">
        <v>60</v>
      </c>
      <c r="D956" s="15" t="s">
        <v>12</v>
      </c>
      <c r="E956" s="15" t="s">
        <v>61</v>
      </c>
      <c r="F956" s="33" t="s">
        <v>411</v>
      </c>
      <c r="G956" s="32" t="s">
        <v>334</v>
      </c>
      <c r="H956" s="31">
        <f t="shared" si="37"/>
        <v>-2000</v>
      </c>
      <c r="I956" s="42">
        <v>2</v>
      </c>
      <c r="J956" s="18"/>
      <c r="K956" s="18" t="s">
        <v>155</v>
      </c>
      <c r="L956" s="18">
        <v>19</v>
      </c>
      <c r="M956" s="2">
        <v>445</v>
      </c>
    </row>
    <row r="957" spans="1:13" ht="12.75">
      <c r="A957" s="14"/>
      <c r="B957" s="68">
        <f>SUM(B955:B956)</f>
        <v>2000</v>
      </c>
      <c r="C957" s="14"/>
      <c r="D957" s="14"/>
      <c r="E957" s="14" t="s">
        <v>61</v>
      </c>
      <c r="F957" s="69"/>
      <c r="G957" s="21"/>
      <c r="H957" s="57">
        <v>0</v>
      </c>
      <c r="I957" s="58">
        <f aca="true" t="shared" si="38" ref="I957:I1023">+B957/M957</f>
        <v>4.49438202247191</v>
      </c>
      <c r="J957" s="59"/>
      <c r="K957" s="59"/>
      <c r="L957" s="59"/>
      <c r="M957" s="2">
        <v>445</v>
      </c>
    </row>
    <row r="958" spans="2:13" ht="12.75">
      <c r="B958" s="67"/>
      <c r="H958" s="6">
        <f t="shared" si="37"/>
        <v>0</v>
      </c>
      <c r="I958" s="25">
        <f t="shared" si="38"/>
        <v>0</v>
      </c>
      <c r="M958" s="2">
        <v>445</v>
      </c>
    </row>
    <row r="959" spans="2:13" ht="12.75">
      <c r="B959" s="67"/>
      <c r="H959" s="6">
        <f t="shared" si="37"/>
        <v>0</v>
      </c>
      <c r="I959" s="25">
        <f t="shared" si="38"/>
        <v>0</v>
      </c>
      <c r="M959" s="2">
        <v>445</v>
      </c>
    </row>
    <row r="960" spans="1:13" s="59" customFormat="1" ht="12.75">
      <c r="A960" s="1"/>
      <c r="B960" s="67"/>
      <c r="C960" s="1"/>
      <c r="D960" s="1"/>
      <c r="E960" s="1"/>
      <c r="F960" s="61"/>
      <c r="G960" s="30"/>
      <c r="H960" s="6">
        <f t="shared" si="37"/>
        <v>0</v>
      </c>
      <c r="I960" s="25">
        <f t="shared" si="38"/>
        <v>0</v>
      </c>
      <c r="J960"/>
      <c r="K960"/>
      <c r="L960"/>
      <c r="M960" s="2">
        <v>445</v>
      </c>
    </row>
    <row r="961" spans="2:13" ht="12.75">
      <c r="B961" s="67"/>
      <c r="H961" s="6">
        <f t="shared" si="37"/>
        <v>0</v>
      </c>
      <c r="I961" s="25">
        <f t="shared" si="38"/>
        <v>0</v>
      </c>
      <c r="M961" s="2">
        <v>445</v>
      </c>
    </row>
    <row r="962" spans="1:13" ht="12.75">
      <c r="A962" s="14"/>
      <c r="B962" s="68">
        <f>+B975+B981+B986+B992+B1000+B968+B996</f>
        <v>53000</v>
      </c>
      <c r="C962" s="54" t="s">
        <v>414</v>
      </c>
      <c r="D962" s="55" t="s">
        <v>415</v>
      </c>
      <c r="E962" s="54" t="s">
        <v>188</v>
      </c>
      <c r="F962" s="56" t="s">
        <v>416</v>
      </c>
      <c r="G962" s="296" t="s">
        <v>284</v>
      </c>
      <c r="H962" s="57"/>
      <c r="I962" s="58">
        <f t="shared" si="38"/>
        <v>119.10112359550561</v>
      </c>
      <c r="J962" s="58"/>
      <c r="K962" s="58"/>
      <c r="L962" s="59"/>
      <c r="M962" s="2">
        <v>445</v>
      </c>
    </row>
    <row r="963" spans="2:13" ht="12.75">
      <c r="B963" s="67"/>
      <c r="H963" s="6">
        <f aca="true" t="shared" si="39" ref="H963:H1022">H962-B963</f>
        <v>0</v>
      </c>
      <c r="I963" s="25">
        <f t="shared" si="38"/>
        <v>0</v>
      </c>
      <c r="M963" s="2">
        <v>445</v>
      </c>
    </row>
    <row r="964" spans="2:13" ht="12.75">
      <c r="B964" s="67">
        <v>5000</v>
      </c>
      <c r="C964" s="1" t="s">
        <v>0</v>
      </c>
      <c r="D964" s="1" t="s">
        <v>12</v>
      </c>
      <c r="E964" s="1" t="s">
        <v>89</v>
      </c>
      <c r="F964" s="330" t="s">
        <v>417</v>
      </c>
      <c r="G964" s="30" t="s">
        <v>372</v>
      </c>
      <c r="H964" s="6">
        <f t="shared" si="39"/>
        <v>-5000</v>
      </c>
      <c r="I964" s="25">
        <v>10</v>
      </c>
      <c r="K964" t="s">
        <v>21</v>
      </c>
      <c r="L964">
        <v>20</v>
      </c>
      <c r="M964" s="2">
        <v>445</v>
      </c>
    </row>
    <row r="965" spans="1:13" s="59" customFormat="1" ht="12.75">
      <c r="A965" s="1"/>
      <c r="B965" s="67">
        <v>5000</v>
      </c>
      <c r="C965" s="1" t="s">
        <v>0</v>
      </c>
      <c r="D965" s="1" t="s">
        <v>12</v>
      </c>
      <c r="E965" s="1" t="s">
        <v>89</v>
      </c>
      <c r="F965" s="330" t="s">
        <v>418</v>
      </c>
      <c r="G965" s="30" t="s">
        <v>374</v>
      </c>
      <c r="H965" s="6">
        <f t="shared" si="39"/>
        <v>-10000</v>
      </c>
      <c r="I965" s="25">
        <v>10</v>
      </c>
      <c r="J965"/>
      <c r="K965" t="s">
        <v>21</v>
      </c>
      <c r="L965">
        <v>20</v>
      </c>
      <c r="M965" s="2">
        <v>445</v>
      </c>
    </row>
    <row r="966" spans="2:13" ht="12.75">
      <c r="B966" s="67">
        <v>5000</v>
      </c>
      <c r="C966" s="1" t="s">
        <v>0</v>
      </c>
      <c r="D966" s="1" t="s">
        <v>12</v>
      </c>
      <c r="E966" s="1" t="s">
        <v>89</v>
      </c>
      <c r="F966" s="330" t="s">
        <v>419</v>
      </c>
      <c r="G966" s="30" t="s">
        <v>420</v>
      </c>
      <c r="H966" s="6">
        <f t="shared" si="39"/>
        <v>-15000</v>
      </c>
      <c r="I966" s="25">
        <v>10</v>
      </c>
      <c r="K966" t="s">
        <v>21</v>
      </c>
      <c r="L966">
        <v>20</v>
      </c>
      <c r="M966" s="2">
        <v>445</v>
      </c>
    </row>
    <row r="967" spans="2:13" ht="12.75">
      <c r="B967" s="67">
        <v>1000</v>
      </c>
      <c r="C967" s="1" t="s">
        <v>0</v>
      </c>
      <c r="D967" s="15" t="s">
        <v>12</v>
      </c>
      <c r="E967" s="1" t="s">
        <v>27</v>
      </c>
      <c r="F967" s="61" t="s">
        <v>421</v>
      </c>
      <c r="G967" s="30" t="s">
        <v>420</v>
      </c>
      <c r="H967" s="6">
        <f t="shared" si="39"/>
        <v>-16000</v>
      </c>
      <c r="I967" s="25">
        <f>+B967/M967</f>
        <v>2.247191011235955</v>
      </c>
      <c r="K967" t="s">
        <v>89</v>
      </c>
      <c r="L967">
        <v>20</v>
      </c>
      <c r="M967" s="2">
        <v>445</v>
      </c>
    </row>
    <row r="968" spans="1:13" ht="12.75">
      <c r="A968" s="14"/>
      <c r="B968" s="68">
        <f>SUM(B964:B967)</f>
        <v>16000</v>
      </c>
      <c r="C968" s="14" t="s">
        <v>0</v>
      </c>
      <c r="D968" s="14"/>
      <c r="E968" s="14"/>
      <c r="F968" s="69"/>
      <c r="G968" s="21"/>
      <c r="H968" s="57">
        <v>0</v>
      </c>
      <c r="I968" s="58">
        <f t="shared" si="38"/>
        <v>35.95505617977528</v>
      </c>
      <c r="J968" s="59"/>
      <c r="K968" s="59"/>
      <c r="L968" s="59"/>
      <c r="M968" s="2">
        <v>445</v>
      </c>
    </row>
    <row r="969" spans="2:13" ht="12.75">
      <c r="B969" s="67"/>
      <c r="H969" s="6">
        <f t="shared" si="39"/>
        <v>0</v>
      </c>
      <c r="I969" s="25">
        <f t="shared" si="38"/>
        <v>0</v>
      </c>
      <c r="M969" s="2">
        <v>445</v>
      </c>
    </row>
    <row r="970" spans="2:13" ht="12.75">
      <c r="B970" s="67"/>
      <c r="H970" s="6">
        <f t="shared" si="39"/>
        <v>0</v>
      </c>
      <c r="I970" s="25">
        <f t="shared" si="38"/>
        <v>0</v>
      </c>
      <c r="M970" s="2">
        <v>445</v>
      </c>
    </row>
    <row r="971" spans="1:13" s="59" customFormat="1" ht="12.75">
      <c r="A971" s="1"/>
      <c r="B971" s="67">
        <v>2500</v>
      </c>
      <c r="C971" s="1" t="s">
        <v>422</v>
      </c>
      <c r="D971" s="15" t="s">
        <v>12</v>
      </c>
      <c r="E971" s="1" t="s">
        <v>53</v>
      </c>
      <c r="F971" s="61" t="s">
        <v>423</v>
      </c>
      <c r="G971" s="30" t="s">
        <v>372</v>
      </c>
      <c r="H971" s="6">
        <f t="shared" si="39"/>
        <v>-2500</v>
      </c>
      <c r="I971" s="25">
        <f t="shared" si="38"/>
        <v>5.617977528089888</v>
      </c>
      <c r="J971"/>
      <c r="K971" t="s">
        <v>89</v>
      </c>
      <c r="L971">
        <v>20</v>
      </c>
      <c r="M971" s="2">
        <v>445</v>
      </c>
    </row>
    <row r="972" spans="2:13" ht="12.75">
      <c r="B972" s="67">
        <v>3000</v>
      </c>
      <c r="C972" s="1" t="s">
        <v>424</v>
      </c>
      <c r="D972" s="15" t="s">
        <v>12</v>
      </c>
      <c r="E972" s="1" t="s">
        <v>53</v>
      </c>
      <c r="F972" s="61" t="s">
        <v>421</v>
      </c>
      <c r="G972" s="30" t="s">
        <v>374</v>
      </c>
      <c r="H972" s="6">
        <f t="shared" si="39"/>
        <v>-5500</v>
      </c>
      <c r="I972" s="25">
        <f t="shared" si="38"/>
        <v>6.741573033707865</v>
      </c>
      <c r="K972" t="s">
        <v>89</v>
      </c>
      <c r="L972">
        <v>20</v>
      </c>
      <c r="M972" s="2">
        <v>445</v>
      </c>
    </row>
    <row r="973" spans="2:13" ht="12.75">
      <c r="B973" s="67">
        <v>6000</v>
      </c>
      <c r="C973" s="1" t="s">
        <v>425</v>
      </c>
      <c r="D973" s="15" t="s">
        <v>12</v>
      </c>
      <c r="E973" s="1" t="s">
        <v>53</v>
      </c>
      <c r="F973" s="61" t="s">
        <v>421</v>
      </c>
      <c r="G973" s="30" t="s">
        <v>420</v>
      </c>
      <c r="H973" s="6">
        <f t="shared" si="39"/>
        <v>-11500</v>
      </c>
      <c r="I973" s="25">
        <f t="shared" si="38"/>
        <v>13.48314606741573</v>
      </c>
      <c r="K973" t="s">
        <v>89</v>
      </c>
      <c r="L973">
        <v>20</v>
      </c>
      <c r="M973" s="2">
        <v>445</v>
      </c>
    </row>
    <row r="974" spans="1:13" s="59" customFormat="1" ht="12.75">
      <c r="A974" s="1"/>
      <c r="B974" s="67">
        <v>2500</v>
      </c>
      <c r="C974" s="1" t="s">
        <v>478</v>
      </c>
      <c r="D974" s="15" t="s">
        <v>12</v>
      </c>
      <c r="E974" s="1" t="s">
        <v>53</v>
      </c>
      <c r="F974" s="61" t="s">
        <v>479</v>
      </c>
      <c r="G974" s="30" t="s">
        <v>420</v>
      </c>
      <c r="H974" s="6">
        <f t="shared" si="39"/>
        <v>-14000</v>
      </c>
      <c r="I974" s="25">
        <f t="shared" si="38"/>
        <v>5.617977528089888</v>
      </c>
      <c r="J974"/>
      <c r="K974" t="s">
        <v>89</v>
      </c>
      <c r="L974">
        <v>23</v>
      </c>
      <c r="M974" s="2">
        <v>445</v>
      </c>
    </row>
    <row r="975" spans="1:13" ht="12.75">
      <c r="A975" s="14"/>
      <c r="B975" s="68">
        <f>SUM(B971:B974)</f>
        <v>14000</v>
      </c>
      <c r="C975" s="14" t="s">
        <v>34</v>
      </c>
      <c r="D975" s="14"/>
      <c r="E975" s="14"/>
      <c r="F975" s="69"/>
      <c r="G975" s="21"/>
      <c r="H975" s="57">
        <v>0</v>
      </c>
      <c r="I975" s="58">
        <f t="shared" si="38"/>
        <v>31.46067415730337</v>
      </c>
      <c r="J975" s="59"/>
      <c r="K975" s="59"/>
      <c r="L975" s="59"/>
      <c r="M975" s="2">
        <v>445</v>
      </c>
    </row>
    <row r="976" spans="2:13" ht="12.75">
      <c r="B976" s="67"/>
      <c r="H976" s="6">
        <f t="shared" si="39"/>
        <v>0</v>
      </c>
      <c r="I976" s="25">
        <f t="shared" si="38"/>
        <v>0</v>
      </c>
      <c r="M976" s="2">
        <v>445</v>
      </c>
    </row>
    <row r="977" spans="2:13" ht="12.75">
      <c r="B977" s="67"/>
      <c r="H977" s="6">
        <f t="shared" si="39"/>
        <v>0</v>
      </c>
      <c r="I977" s="25">
        <f t="shared" si="38"/>
        <v>0</v>
      </c>
      <c r="M977" s="2">
        <v>445</v>
      </c>
    </row>
    <row r="978" spans="1:13" s="59" customFormat="1" ht="12.75">
      <c r="A978" s="1"/>
      <c r="B978" s="67">
        <v>1000</v>
      </c>
      <c r="C978" s="1" t="s">
        <v>55</v>
      </c>
      <c r="D978" s="15" t="s">
        <v>12</v>
      </c>
      <c r="E978" s="1" t="s">
        <v>56</v>
      </c>
      <c r="F978" s="61" t="s">
        <v>421</v>
      </c>
      <c r="G978" s="30" t="s">
        <v>372</v>
      </c>
      <c r="H978" s="6">
        <f t="shared" si="39"/>
        <v>-1000</v>
      </c>
      <c r="I978" s="25">
        <v>2</v>
      </c>
      <c r="J978"/>
      <c r="K978" t="s">
        <v>89</v>
      </c>
      <c r="L978">
        <v>20</v>
      </c>
      <c r="M978" s="2">
        <v>445</v>
      </c>
    </row>
    <row r="979" spans="2:13" ht="12.75">
      <c r="B979" s="67">
        <v>1800</v>
      </c>
      <c r="C979" s="1" t="s">
        <v>55</v>
      </c>
      <c r="D979" s="15" t="s">
        <v>12</v>
      </c>
      <c r="E979" s="1" t="s">
        <v>56</v>
      </c>
      <c r="F979" s="61" t="s">
        <v>421</v>
      </c>
      <c r="G979" s="30" t="s">
        <v>374</v>
      </c>
      <c r="H979" s="6">
        <f t="shared" si="39"/>
        <v>-2800</v>
      </c>
      <c r="I979" s="25">
        <v>3.6</v>
      </c>
      <c r="K979" t="s">
        <v>89</v>
      </c>
      <c r="L979">
        <v>20</v>
      </c>
      <c r="M979" s="2">
        <v>445</v>
      </c>
    </row>
    <row r="980" spans="2:13" ht="12.75">
      <c r="B980" s="323">
        <v>1200</v>
      </c>
      <c r="C980" s="1" t="s">
        <v>55</v>
      </c>
      <c r="D980" s="15" t="s">
        <v>12</v>
      </c>
      <c r="E980" s="1" t="s">
        <v>56</v>
      </c>
      <c r="F980" s="61" t="s">
        <v>421</v>
      </c>
      <c r="G980" s="30" t="s">
        <v>420</v>
      </c>
      <c r="H980" s="6">
        <f t="shared" si="39"/>
        <v>-4000</v>
      </c>
      <c r="I980" s="25">
        <v>2.4</v>
      </c>
      <c r="K980" t="s">
        <v>89</v>
      </c>
      <c r="L980">
        <v>20</v>
      </c>
      <c r="M980" s="2">
        <v>445</v>
      </c>
    </row>
    <row r="981" spans="1:13" ht="12.75">
      <c r="A981" s="14"/>
      <c r="B981" s="68">
        <f>SUM(B978:B980)</f>
        <v>4000</v>
      </c>
      <c r="C981" s="14"/>
      <c r="D981" s="14"/>
      <c r="E981" s="14" t="s">
        <v>56</v>
      </c>
      <c r="F981" s="69"/>
      <c r="G981" s="21"/>
      <c r="H981" s="57">
        <v>0</v>
      </c>
      <c r="I981" s="58">
        <f t="shared" si="38"/>
        <v>8.98876404494382</v>
      </c>
      <c r="J981" s="59"/>
      <c r="K981" s="59"/>
      <c r="L981" s="59"/>
      <c r="M981" s="2">
        <v>445</v>
      </c>
    </row>
    <row r="982" spans="2:13" ht="12.75">
      <c r="B982" s="67"/>
      <c r="H982" s="6">
        <f t="shared" si="39"/>
        <v>0</v>
      </c>
      <c r="I982" s="25">
        <f t="shared" si="38"/>
        <v>0</v>
      </c>
      <c r="M982" s="2">
        <v>445</v>
      </c>
    </row>
    <row r="983" spans="1:13" s="59" customFormat="1" ht="12.75">
      <c r="A983" s="1"/>
      <c r="B983" s="67"/>
      <c r="C983" s="1"/>
      <c r="D983" s="1"/>
      <c r="E983" s="1"/>
      <c r="F983" s="61"/>
      <c r="G983" s="30"/>
      <c r="H983" s="6">
        <f t="shared" si="39"/>
        <v>0</v>
      </c>
      <c r="I983" s="25">
        <f t="shared" si="38"/>
        <v>0</v>
      </c>
      <c r="J983"/>
      <c r="K983"/>
      <c r="L983"/>
      <c r="M983" s="2">
        <v>445</v>
      </c>
    </row>
    <row r="984" spans="2:13" ht="12.75">
      <c r="B984" s="67">
        <v>5000</v>
      </c>
      <c r="C984" s="1" t="s">
        <v>38</v>
      </c>
      <c r="D984" s="15" t="s">
        <v>12</v>
      </c>
      <c r="E984" s="1" t="s">
        <v>53</v>
      </c>
      <c r="F984" s="61" t="s">
        <v>426</v>
      </c>
      <c r="G984" s="30" t="s">
        <v>372</v>
      </c>
      <c r="H984" s="6">
        <f t="shared" si="39"/>
        <v>-5000</v>
      </c>
      <c r="I984" s="25">
        <v>10</v>
      </c>
      <c r="K984" t="s">
        <v>89</v>
      </c>
      <c r="L984">
        <v>20</v>
      </c>
      <c r="M984" s="2">
        <v>445</v>
      </c>
    </row>
    <row r="985" spans="2:13" ht="12.75">
      <c r="B985" s="67">
        <v>5000</v>
      </c>
      <c r="C985" s="1" t="s">
        <v>38</v>
      </c>
      <c r="D985" s="15" t="s">
        <v>12</v>
      </c>
      <c r="E985" s="1" t="s">
        <v>53</v>
      </c>
      <c r="F985" s="61" t="s">
        <v>426</v>
      </c>
      <c r="G985" s="30" t="s">
        <v>374</v>
      </c>
      <c r="H985" s="6">
        <f t="shared" si="39"/>
        <v>-10000</v>
      </c>
      <c r="I985" s="25">
        <v>10</v>
      </c>
      <c r="K985" t="s">
        <v>89</v>
      </c>
      <c r="L985">
        <v>20</v>
      </c>
      <c r="M985" s="2">
        <v>445</v>
      </c>
    </row>
    <row r="986" spans="1:13" ht="12.75">
      <c r="A986" s="14"/>
      <c r="B986" s="68">
        <f>SUM(B984:B985)</f>
        <v>10000</v>
      </c>
      <c r="C986" s="14" t="s">
        <v>38</v>
      </c>
      <c r="D986" s="14"/>
      <c r="E986" s="14"/>
      <c r="F986" s="69"/>
      <c r="G986" s="21"/>
      <c r="H986" s="57">
        <v>0</v>
      </c>
      <c r="I986" s="58">
        <f t="shared" si="38"/>
        <v>22.471910112359552</v>
      </c>
      <c r="J986" s="59"/>
      <c r="K986" s="59"/>
      <c r="L986" s="59"/>
      <c r="M986" s="2">
        <v>445</v>
      </c>
    </row>
    <row r="987" spans="2:13" ht="12.75">
      <c r="B987" s="67"/>
      <c r="H987" s="6">
        <f t="shared" si="39"/>
        <v>0</v>
      </c>
      <c r="I987" s="25">
        <f t="shared" si="38"/>
        <v>0</v>
      </c>
      <c r="M987" s="2">
        <v>445</v>
      </c>
    </row>
    <row r="988" spans="2:13" ht="12.75">
      <c r="B988" s="67"/>
      <c r="H988" s="6">
        <f t="shared" si="39"/>
        <v>0</v>
      </c>
      <c r="I988" s="25">
        <f t="shared" si="38"/>
        <v>0</v>
      </c>
      <c r="M988" s="2">
        <v>445</v>
      </c>
    </row>
    <row r="989" spans="1:13" s="59" customFormat="1" ht="12.75">
      <c r="A989" s="1"/>
      <c r="B989" s="67">
        <v>2000</v>
      </c>
      <c r="C989" s="1" t="s">
        <v>40</v>
      </c>
      <c r="D989" s="15" t="s">
        <v>12</v>
      </c>
      <c r="E989" s="1" t="s">
        <v>53</v>
      </c>
      <c r="F989" s="61" t="s">
        <v>421</v>
      </c>
      <c r="G989" s="30" t="s">
        <v>372</v>
      </c>
      <c r="H989" s="6">
        <f t="shared" si="39"/>
        <v>-2000</v>
      </c>
      <c r="I989" s="25">
        <v>4</v>
      </c>
      <c r="J989"/>
      <c r="K989" t="s">
        <v>89</v>
      </c>
      <c r="L989">
        <v>20</v>
      </c>
      <c r="M989" s="2">
        <v>445</v>
      </c>
    </row>
    <row r="990" spans="2:13" ht="12.75">
      <c r="B990" s="67">
        <v>2000</v>
      </c>
      <c r="C990" s="1" t="s">
        <v>40</v>
      </c>
      <c r="D990" s="15" t="s">
        <v>12</v>
      </c>
      <c r="E990" s="1" t="s">
        <v>53</v>
      </c>
      <c r="F990" s="61" t="s">
        <v>421</v>
      </c>
      <c r="G990" s="30" t="s">
        <v>374</v>
      </c>
      <c r="H990" s="6">
        <f t="shared" si="39"/>
        <v>-4000</v>
      </c>
      <c r="I990" s="25">
        <v>4</v>
      </c>
      <c r="K990" t="s">
        <v>89</v>
      </c>
      <c r="L990">
        <v>20</v>
      </c>
      <c r="M990" s="2">
        <v>445</v>
      </c>
    </row>
    <row r="991" spans="2:13" ht="12.75">
      <c r="B991" s="323">
        <v>2000</v>
      </c>
      <c r="C991" s="1" t="s">
        <v>40</v>
      </c>
      <c r="D991" s="15" t="s">
        <v>12</v>
      </c>
      <c r="E991" s="1" t="s">
        <v>53</v>
      </c>
      <c r="F991" s="61" t="s">
        <v>421</v>
      </c>
      <c r="G991" s="30" t="s">
        <v>420</v>
      </c>
      <c r="H991" s="6">
        <f t="shared" si="39"/>
        <v>-6000</v>
      </c>
      <c r="I991" s="25">
        <v>4</v>
      </c>
      <c r="K991" t="s">
        <v>89</v>
      </c>
      <c r="L991">
        <v>20</v>
      </c>
      <c r="M991" s="2">
        <v>445</v>
      </c>
    </row>
    <row r="992" spans="1:13" ht="12.75">
      <c r="A992" s="14"/>
      <c r="B992" s="68">
        <f>SUM(B989:B991)</f>
        <v>6000</v>
      </c>
      <c r="C992" s="14" t="s">
        <v>40</v>
      </c>
      <c r="D992" s="14"/>
      <c r="E992" s="14"/>
      <c r="F992" s="69"/>
      <c r="G992" s="21"/>
      <c r="H992" s="57">
        <v>0</v>
      </c>
      <c r="I992" s="58">
        <f t="shared" si="38"/>
        <v>13.48314606741573</v>
      </c>
      <c r="J992" s="59"/>
      <c r="K992" s="59"/>
      <c r="L992" s="59"/>
      <c r="M992" s="2">
        <v>445</v>
      </c>
    </row>
    <row r="993" spans="1:13" s="59" customFormat="1" ht="12.75">
      <c r="A993" s="1"/>
      <c r="B993" s="67"/>
      <c r="C993" s="1"/>
      <c r="D993" s="1"/>
      <c r="E993" s="1"/>
      <c r="F993" s="61"/>
      <c r="G993" s="30"/>
      <c r="H993" s="6">
        <f t="shared" si="39"/>
        <v>0</v>
      </c>
      <c r="I993" s="25">
        <f t="shared" si="38"/>
        <v>0</v>
      </c>
      <c r="J993"/>
      <c r="K993"/>
      <c r="L993"/>
      <c r="M993" s="2">
        <v>445</v>
      </c>
    </row>
    <row r="994" spans="1:13" s="59" customFormat="1" ht="12.75">
      <c r="A994" s="1"/>
      <c r="B994" s="67"/>
      <c r="C994" s="1"/>
      <c r="D994" s="1"/>
      <c r="E994" s="1"/>
      <c r="F994" s="61"/>
      <c r="G994" s="30"/>
      <c r="H994" s="6">
        <f t="shared" si="39"/>
        <v>0</v>
      </c>
      <c r="I994" s="25">
        <f t="shared" si="38"/>
        <v>0</v>
      </c>
      <c r="J994"/>
      <c r="K994"/>
      <c r="L994"/>
      <c r="M994" s="2">
        <v>445</v>
      </c>
    </row>
    <row r="995" spans="1:13" s="59" customFormat="1" ht="12.75">
      <c r="A995" s="1"/>
      <c r="B995" s="323">
        <v>2000</v>
      </c>
      <c r="C995" s="1" t="s">
        <v>138</v>
      </c>
      <c r="D995" s="15" t="s">
        <v>12</v>
      </c>
      <c r="E995" s="1" t="s">
        <v>139</v>
      </c>
      <c r="F995" s="61" t="s">
        <v>421</v>
      </c>
      <c r="G995" s="30" t="s">
        <v>420</v>
      </c>
      <c r="H995" s="6">
        <f t="shared" si="39"/>
        <v>-2000</v>
      </c>
      <c r="I995" s="25">
        <f t="shared" si="38"/>
        <v>4.49438202247191</v>
      </c>
      <c r="J995"/>
      <c r="K995" t="s">
        <v>89</v>
      </c>
      <c r="L995">
        <v>20</v>
      </c>
      <c r="M995" s="2">
        <v>445</v>
      </c>
    </row>
    <row r="996" spans="1:13" s="59" customFormat="1" ht="12.75">
      <c r="A996" s="14"/>
      <c r="B996" s="325">
        <f>SUM(B995)</f>
        <v>2000</v>
      </c>
      <c r="C996" s="14"/>
      <c r="D996" s="14"/>
      <c r="E996" s="14"/>
      <c r="F996" s="69"/>
      <c r="G996" s="21"/>
      <c r="H996" s="57">
        <f>H995-B996</f>
        <v>-4000</v>
      </c>
      <c r="I996" s="58">
        <f>+B996/M996</f>
        <v>4.49438202247191</v>
      </c>
      <c r="M996" s="2">
        <v>445</v>
      </c>
    </row>
    <row r="997" spans="2:13" ht="12.75">
      <c r="B997" s="323"/>
      <c r="D997" s="15"/>
      <c r="H997" s="6">
        <f>H996-B997</f>
        <v>-4000</v>
      </c>
      <c r="I997" s="25">
        <f>+B997/M997</f>
        <v>0</v>
      </c>
      <c r="M997" s="2">
        <v>445</v>
      </c>
    </row>
    <row r="998" spans="2:13" ht="12.75">
      <c r="B998" s="323"/>
      <c r="D998" s="15"/>
      <c r="H998" s="6">
        <f>H997-B998</f>
        <v>-4000</v>
      </c>
      <c r="I998" s="25">
        <f>+B998/M998</f>
        <v>0</v>
      </c>
      <c r="M998" s="2">
        <v>445</v>
      </c>
    </row>
    <row r="999" spans="2:13" ht="12.75">
      <c r="B999" s="67">
        <v>1000</v>
      </c>
      <c r="C999" s="1" t="s">
        <v>108</v>
      </c>
      <c r="D999" s="15" t="s">
        <v>12</v>
      </c>
      <c r="E999" s="1" t="s">
        <v>61</v>
      </c>
      <c r="F999" s="61" t="s">
        <v>421</v>
      </c>
      <c r="G999" s="30" t="s">
        <v>374</v>
      </c>
      <c r="H999" s="6">
        <f>H998-B999</f>
        <v>-5000</v>
      </c>
      <c r="I999" s="25">
        <f>+B999/M999</f>
        <v>2.247191011235955</v>
      </c>
      <c r="K999" t="s">
        <v>89</v>
      </c>
      <c r="L999">
        <v>20</v>
      </c>
      <c r="M999" s="2">
        <v>445</v>
      </c>
    </row>
    <row r="1000" spans="1:13" ht="12.75">
      <c r="A1000" s="14"/>
      <c r="B1000" s="68">
        <f>SUM(B999)</f>
        <v>1000</v>
      </c>
      <c r="C1000" s="14"/>
      <c r="D1000" s="14"/>
      <c r="E1000" s="14" t="s">
        <v>61</v>
      </c>
      <c r="F1000" s="69"/>
      <c r="G1000" s="21"/>
      <c r="H1000" s="57">
        <v>0</v>
      </c>
      <c r="I1000" s="58">
        <f t="shared" si="38"/>
        <v>2.247191011235955</v>
      </c>
      <c r="J1000" s="59"/>
      <c r="K1000" s="59"/>
      <c r="L1000" s="59"/>
      <c r="M1000" s="2">
        <v>445</v>
      </c>
    </row>
    <row r="1001" spans="2:13" ht="12.75">
      <c r="B1001" s="67"/>
      <c r="H1001" s="6">
        <f t="shared" si="39"/>
        <v>0</v>
      </c>
      <c r="I1001" s="25">
        <f t="shared" si="38"/>
        <v>0</v>
      </c>
      <c r="M1001" s="2">
        <v>445</v>
      </c>
    </row>
    <row r="1002" spans="2:13" ht="12.75">
      <c r="B1002" s="67"/>
      <c r="H1002" s="6">
        <f t="shared" si="39"/>
        <v>0</v>
      </c>
      <c r="I1002" s="25">
        <f t="shared" si="38"/>
        <v>0</v>
      </c>
      <c r="M1002" s="2">
        <v>445</v>
      </c>
    </row>
    <row r="1003" spans="1:13" s="59" customFormat="1" ht="12.75">
      <c r="A1003" s="1"/>
      <c r="B1003" s="67"/>
      <c r="C1003" s="1"/>
      <c r="D1003" s="1"/>
      <c r="E1003" s="1"/>
      <c r="F1003" s="61"/>
      <c r="G1003" s="30"/>
      <c r="H1003" s="6">
        <f t="shared" si="39"/>
        <v>0</v>
      </c>
      <c r="I1003" s="25">
        <f t="shared" si="38"/>
        <v>0</v>
      </c>
      <c r="J1003"/>
      <c r="K1003"/>
      <c r="L1003"/>
      <c r="M1003" s="2">
        <v>445</v>
      </c>
    </row>
    <row r="1004" spans="2:13" ht="12.75">
      <c r="B1004" s="67"/>
      <c r="H1004" s="6">
        <f t="shared" si="39"/>
        <v>0</v>
      </c>
      <c r="I1004" s="25">
        <f t="shared" si="38"/>
        <v>0</v>
      </c>
      <c r="M1004" s="2">
        <v>445</v>
      </c>
    </row>
    <row r="1005" spans="1:13" ht="12.75">
      <c r="A1005" s="14"/>
      <c r="B1005" s="68">
        <f>+B1010+B1017+B1023+B1028+B1034+B1040</f>
        <v>40700</v>
      </c>
      <c r="C1005" s="54" t="s">
        <v>427</v>
      </c>
      <c r="D1005" s="55" t="s">
        <v>428</v>
      </c>
      <c r="E1005" s="54" t="s">
        <v>64</v>
      </c>
      <c r="F1005" s="56" t="s">
        <v>429</v>
      </c>
      <c r="G1005" s="296" t="s">
        <v>363</v>
      </c>
      <c r="H1005" s="57"/>
      <c r="I1005" s="58">
        <f>+B1005/M1005</f>
        <v>91.46067415730337</v>
      </c>
      <c r="J1005" s="58"/>
      <c r="K1005" s="58"/>
      <c r="L1005" s="59"/>
      <c r="M1005" s="2">
        <v>445</v>
      </c>
    </row>
    <row r="1006" spans="2:13" ht="12.75">
      <c r="B1006" s="67"/>
      <c r="H1006" s="6">
        <f t="shared" si="39"/>
        <v>0</v>
      </c>
      <c r="I1006" s="25">
        <f t="shared" si="38"/>
        <v>0</v>
      </c>
      <c r="M1006" s="2">
        <v>445</v>
      </c>
    </row>
    <row r="1007" spans="2:13" ht="12.75">
      <c r="B1007" s="67">
        <v>2500</v>
      </c>
      <c r="C1007" s="1" t="s">
        <v>0</v>
      </c>
      <c r="D1007" s="1" t="s">
        <v>12</v>
      </c>
      <c r="E1007" s="1" t="s">
        <v>50</v>
      </c>
      <c r="F1007" s="330" t="s">
        <v>430</v>
      </c>
      <c r="G1007" s="30" t="s">
        <v>374</v>
      </c>
      <c r="H1007" s="6">
        <f t="shared" si="39"/>
        <v>-2500</v>
      </c>
      <c r="I1007" s="25">
        <v>5</v>
      </c>
      <c r="K1007" t="s">
        <v>21</v>
      </c>
      <c r="L1007">
        <v>21</v>
      </c>
      <c r="M1007" s="2">
        <v>445</v>
      </c>
    </row>
    <row r="1008" spans="2:13" ht="12.75">
      <c r="B1008" s="67">
        <v>2500</v>
      </c>
      <c r="C1008" s="1" t="s">
        <v>0</v>
      </c>
      <c r="D1008" s="1" t="s">
        <v>12</v>
      </c>
      <c r="E1008" s="1" t="s">
        <v>50</v>
      </c>
      <c r="F1008" s="330" t="s">
        <v>1372</v>
      </c>
      <c r="G1008" s="30" t="s">
        <v>420</v>
      </c>
      <c r="H1008" s="6">
        <f t="shared" si="39"/>
        <v>-5000</v>
      </c>
      <c r="I1008" s="25">
        <f>+B1008/M1008</f>
        <v>5.617977528089888</v>
      </c>
      <c r="K1008" t="s">
        <v>21</v>
      </c>
      <c r="L1008">
        <v>21</v>
      </c>
      <c r="M1008" s="2">
        <v>445</v>
      </c>
    </row>
    <row r="1009" spans="1:13" s="59" customFormat="1" ht="12.75">
      <c r="A1009" s="1"/>
      <c r="B1009" s="67">
        <v>2500</v>
      </c>
      <c r="C1009" s="1" t="s">
        <v>0</v>
      </c>
      <c r="D1009" s="1" t="s">
        <v>12</v>
      </c>
      <c r="E1009" s="1" t="s">
        <v>50</v>
      </c>
      <c r="F1009" s="330" t="s">
        <v>431</v>
      </c>
      <c r="G1009" s="30" t="s">
        <v>432</v>
      </c>
      <c r="H1009" s="6">
        <f t="shared" si="39"/>
        <v>-7500</v>
      </c>
      <c r="I1009" s="25">
        <v>5</v>
      </c>
      <c r="J1009"/>
      <c r="K1009" t="s">
        <v>21</v>
      </c>
      <c r="L1009">
        <v>21</v>
      </c>
      <c r="M1009" s="2">
        <v>445</v>
      </c>
    </row>
    <row r="1010" spans="1:13" s="18" customFormat="1" ht="12.75">
      <c r="A1010" s="14"/>
      <c r="B1010" s="68">
        <f>SUM(B1007:B1009)</f>
        <v>7500</v>
      </c>
      <c r="C1010" s="14" t="s">
        <v>0</v>
      </c>
      <c r="D1010" s="14"/>
      <c r="E1010" s="14"/>
      <c r="F1010" s="69"/>
      <c r="G1010" s="21"/>
      <c r="H1010" s="57">
        <v>0</v>
      </c>
      <c r="I1010" s="58">
        <f t="shared" si="38"/>
        <v>16.853932584269664</v>
      </c>
      <c r="J1010" s="59"/>
      <c r="K1010" s="59"/>
      <c r="L1010" s="59"/>
      <c r="M1010" s="2">
        <v>445</v>
      </c>
    </row>
    <row r="1011" spans="1:13" s="18" customFormat="1" ht="12.75">
      <c r="A1011" s="1"/>
      <c r="B1011" s="67"/>
      <c r="C1011" s="1"/>
      <c r="D1011" s="1"/>
      <c r="E1011" s="1"/>
      <c r="F1011" s="61"/>
      <c r="G1011" s="30"/>
      <c r="H1011" s="6">
        <f t="shared" si="39"/>
        <v>0</v>
      </c>
      <c r="I1011" s="25">
        <f t="shared" si="38"/>
        <v>0</v>
      </c>
      <c r="J1011"/>
      <c r="K1011"/>
      <c r="L1011"/>
      <c r="M1011" s="2">
        <v>445</v>
      </c>
    </row>
    <row r="1012" spans="1:13" ht="12.75">
      <c r="A1012" s="15"/>
      <c r="B1012" s="66"/>
      <c r="C1012" s="15"/>
      <c r="D1012" s="15"/>
      <c r="E1012" s="15"/>
      <c r="F1012" s="33"/>
      <c r="G1012" s="32"/>
      <c r="H1012" s="6">
        <f t="shared" si="39"/>
        <v>0</v>
      </c>
      <c r="I1012" s="42">
        <f t="shared" si="38"/>
        <v>0</v>
      </c>
      <c r="J1012" s="18"/>
      <c r="K1012" s="18"/>
      <c r="L1012" s="18"/>
      <c r="M1012" s="2">
        <v>445</v>
      </c>
    </row>
    <row r="1013" spans="2:13" ht="12.75">
      <c r="B1013" s="67">
        <v>3000</v>
      </c>
      <c r="C1013" s="1" t="s">
        <v>433</v>
      </c>
      <c r="D1013" s="15" t="s">
        <v>12</v>
      </c>
      <c r="E1013" s="1" t="s">
        <v>53</v>
      </c>
      <c r="F1013" s="61" t="s">
        <v>434</v>
      </c>
      <c r="G1013" s="30" t="s">
        <v>374</v>
      </c>
      <c r="H1013" s="6">
        <f t="shared" si="39"/>
        <v>-3000</v>
      </c>
      <c r="I1013" s="25">
        <f t="shared" si="38"/>
        <v>6.741573033707865</v>
      </c>
      <c r="K1013" t="s">
        <v>50</v>
      </c>
      <c r="L1013">
        <v>21</v>
      </c>
      <c r="M1013" s="2">
        <v>445</v>
      </c>
    </row>
    <row r="1014" spans="2:13" ht="12.75">
      <c r="B1014" s="67">
        <v>1600</v>
      </c>
      <c r="C1014" s="1" t="s">
        <v>435</v>
      </c>
      <c r="D1014" s="15" t="s">
        <v>12</v>
      </c>
      <c r="E1014" s="1" t="s">
        <v>53</v>
      </c>
      <c r="F1014" s="61" t="s">
        <v>436</v>
      </c>
      <c r="G1014" s="30" t="s">
        <v>420</v>
      </c>
      <c r="H1014" s="6">
        <f t="shared" si="39"/>
        <v>-4600</v>
      </c>
      <c r="I1014" s="25">
        <f t="shared" si="38"/>
        <v>3.595505617977528</v>
      </c>
      <c r="K1014" t="s">
        <v>50</v>
      </c>
      <c r="L1014">
        <v>21</v>
      </c>
      <c r="M1014" s="2">
        <v>445</v>
      </c>
    </row>
    <row r="1015" spans="2:13" ht="12.75">
      <c r="B1015" s="67">
        <v>1000</v>
      </c>
      <c r="C1015" s="1" t="s">
        <v>437</v>
      </c>
      <c r="D1015" s="15" t="s">
        <v>12</v>
      </c>
      <c r="E1015" s="1" t="s">
        <v>53</v>
      </c>
      <c r="F1015" s="61" t="s">
        <v>436</v>
      </c>
      <c r="G1015" s="30" t="s">
        <v>432</v>
      </c>
      <c r="H1015" s="6">
        <f t="shared" si="39"/>
        <v>-5600</v>
      </c>
      <c r="I1015" s="25">
        <f t="shared" si="38"/>
        <v>2.247191011235955</v>
      </c>
      <c r="K1015" t="s">
        <v>50</v>
      </c>
      <c r="L1015">
        <v>21</v>
      </c>
      <c r="M1015" s="2">
        <v>445</v>
      </c>
    </row>
    <row r="1016" spans="1:13" s="59" customFormat="1" ht="12.75">
      <c r="A1016" s="1"/>
      <c r="B1016" s="67">
        <v>4000</v>
      </c>
      <c r="C1016" s="1" t="s">
        <v>438</v>
      </c>
      <c r="D1016" s="15" t="s">
        <v>12</v>
      </c>
      <c r="E1016" s="1" t="s">
        <v>53</v>
      </c>
      <c r="F1016" s="61" t="s">
        <v>439</v>
      </c>
      <c r="G1016" s="30" t="s">
        <v>432</v>
      </c>
      <c r="H1016" s="6">
        <f t="shared" si="39"/>
        <v>-9600</v>
      </c>
      <c r="I1016" s="25">
        <f t="shared" si="38"/>
        <v>8.98876404494382</v>
      </c>
      <c r="J1016"/>
      <c r="K1016" t="s">
        <v>50</v>
      </c>
      <c r="L1016">
        <v>21</v>
      </c>
      <c r="M1016" s="2">
        <v>445</v>
      </c>
    </row>
    <row r="1017" spans="1:13" s="18" customFormat="1" ht="12.75">
      <c r="A1017" s="14"/>
      <c r="B1017" s="68">
        <f>SUM(B1013:B1016)</f>
        <v>9600</v>
      </c>
      <c r="C1017" s="14" t="s">
        <v>34</v>
      </c>
      <c r="D1017" s="14"/>
      <c r="E1017" s="14"/>
      <c r="F1017" s="69"/>
      <c r="G1017" s="21"/>
      <c r="H1017" s="57">
        <v>0</v>
      </c>
      <c r="I1017" s="58">
        <f t="shared" si="38"/>
        <v>21.573033707865168</v>
      </c>
      <c r="J1017" s="59"/>
      <c r="K1017" s="59"/>
      <c r="L1017" s="59"/>
      <c r="M1017" s="2">
        <v>445</v>
      </c>
    </row>
    <row r="1018" spans="1:13" s="18" customFormat="1" ht="12.75">
      <c r="A1018" s="15"/>
      <c r="B1018" s="66"/>
      <c r="C1018" s="15"/>
      <c r="D1018" s="15"/>
      <c r="E1018" s="15"/>
      <c r="F1018" s="33"/>
      <c r="G1018" s="32"/>
      <c r="H1018" s="31">
        <f>H1017-B1018</f>
        <v>0</v>
      </c>
      <c r="I1018" s="42">
        <f t="shared" si="38"/>
        <v>0</v>
      </c>
      <c r="M1018" s="2">
        <v>445</v>
      </c>
    </row>
    <row r="1019" spans="1:13" ht="12.75">
      <c r="A1019" s="15"/>
      <c r="B1019" s="66"/>
      <c r="C1019" s="15"/>
      <c r="D1019" s="15"/>
      <c r="E1019" s="15"/>
      <c r="F1019" s="33"/>
      <c r="G1019" s="32"/>
      <c r="H1019" s="31">
        <f t="shared" si="39"/>
        <v>0</v>
      </c>
      <c r="I1019" s="42">
        <f t="shared" si="38"/>
        <v>0</v>
      </c>
      <c r="J1019" s="18"/>
      <c r="K1019" s="18"/>
      <c r="L1019" s="18"/>
      <c r="M1019" s="2">
        <v>445</v>
      </c>
    </row>
    <row r="1020" spans="2:13" ht="12.75">
      <c r="B1020" s="323">
        <v>1300</v>
      </c>
      <c r="C1020" s="1" t="s">
        <v>55</v>
      </c>
      <c r="D1020" s="15" t="s">
        <v>12</v>
      </c>
      <c r="E1020" s="1" t="s">
        <v>56</v>
      </c>
      <c r="F1020" s="61" t="s">
        <v>436</v>
      </c>
      <c r="G1020" s="30" t="s">
        <v>374</v>
      </c>
      <c r="H1020" s="6">
        <f t="shared" si="39"/>
        <v>-1300</v>
      </c>
      <c r="I1020" s="25">
        <f t="shared" si="38"/>
        <v>2.9213483146067416</v>
      </c>
      <c r="K1020" t="s">
        <v>50</v>
      </c>
      <c r="L1020">
        <v>21</v>
      </c>
      <c r="M1020" s="2">
        <v>445</v>
      </c>
    </row>
    <row r="1021" spans="2:13" ht="12.75">
      <c r="B1021" s="67">
        <v>1500</v>
      </c>
      <c r="C1021" s="1" t="s">
        <v>55</v>
      </c>
      <c r="D1021" s="15" t="s">
        <v>12</v>
      </c>
      <c r="E1021" s="1" t="s">
        <v>56</v>
      </c>
      <c r="F1021" s="61" t="s">
        <v>436</v>
      </c>
      <c r="G1021" s="30" t="s">
        <v>420</v>
      </c>
      <c r="H1021" s="6">
        <f t="shared" si="39"/>
        <v>-2800</v>
      </c>
      <c r="I1021" s="25">
        <f t="shared" si="38"/>
        <v>3.3707865168539324</v>
      </c>
      <c r="K1021" t="s">
        <v>50</v>
      </c>
      <c r="L1021">
        <v>21</v>
      </c>
      <c r="M1021" s="2">
        <v>445</v>
      </c>
    </row>
    <row r="1022" spans="1:13" s="59" customFormat="1" ht="12.75">
      <c r="A1022" s="1"/>
      <c r="B1022" s="67">
        <v>1800</v>
      </c>
      <c r="C1022" s="1" t="s">
        <v>55</v>
      </c>
      <c r="D1022" s="15" t="s">
        <v>12</v>
      </c>
      <c r="E1022" s="1" t="s">
        <v>56</v>
      </c>
      <c r="F1022" s="61" t="s">
        <v>436</v>
      </c>
      <c r="G1022" s="30" t="s">
        <v>432</v>
      </c>
      <c r="H1022" s="6">
        <f t="shared" si="39"/>
        <v>-4600</v>
      </c>
      <c r="I1022" s="25">
        <f t="shared" si="38"/>
        <v>4.044943820224719</v>
      </c>
      <c r="J1022"/>
      <c r="K1022" t="s">
        <v>50</v>
      </c>
      <c r="L1022">
        <v>21</v>
      </c>
      <c r="M1022" s="2">
        <v>445</v>
      </c>
    </row>
    <row r="1023" spans="1:13" s="18" customFormat="1" ht="12.75">
      <c r="A1023" s="14"/>
      <c r="B1023" s="325">
        <f>SUM(B1020:B1022)</f>
        <v>4600</v>
      </c>
      <c r="C1023" s="14"/>
      <c r="D1023" s="14"/>
      <c r="E1023" s="14" t="s">
        <v>56</v>
      </c>
      <c r="F1023" s="69"/>
      <c r="G1023" s="21"/>
      <c r="H1023" s="57">
        <v>0</v>
      </c>
      <c r="I1023" s="58">
        <f t="shared" si="38"/>
        <v>10.337078651685394</v>
      </c>
      <c r="J1023" s="59"/>
      <c r="K1023" s="59"/>
      <c r="L1023" s="59"/>
      <c r="M1023" s="2">
        <v>445</v>
      </c>
    </row>
    <row r="1024" spans="1:13" s="18" customFormat="1" ht="12.75">
      <c r="A1024" s="15"/>
      <c r="B1024" s="326"/>
      <c r="C1024" s="15"/>
      <c r="D1024" s="15"/>
      <c r="E1024" s="15"/>
      <c r="F1024" s="33"/>
      <c r="G1024" s="32"/>
      <c r="H1024" s="31">
        <f>H1023-B1024</f>
        <v>0</v>
      </c>
      <c r="I1024" s="42">
        <f aca="true" t="shared" si="40" ref="I1024:I1042">+B1024/M1024</f>
        <v>0</v>
      </c>
      <c r="M1024" s="2">
        <v>445</v>
      </c>
    </row>
    <row r="1025" spans="1:13" ht="12.75">
      <c r="A1025" s="15"/>
      <c r="B1025" s="326"/>
      <c r="C1025" s="15"/>
      <c r="D1025" s="15"/>
      <c r="E1025" s="15"/>
      <c r="F1025" s="33"/>
      <c r="G1025" s="32"/>
      <c r="H1025" s="31">
        <f>H1024-B1025</f>
        <v>0</v>
      </c>
      <c r="I1025" s="42">
        <f t="shared" si="40"/>
        <v>0</v>
      </c>
      <c r="J1025" s="18"/>
      <c r="K1025" s="18"/>
      <c r="L1025" s="18"/>
      <c r="M1025" s="2">
        <v>445</v>
      </c>
    </row>
    <row r="1026" spans="2:13" ht="12.75">
      <c r="B1026" s="67">
        <v>5000</v>
      </c>
      <c r="C1026" s="1" t="s">
        <v>38</v>
      </c>
      <c r="D1026" s="15" t="s">
        <v>12</v>
      </c>
      <c r="E1026" s="1" t="s">
        <v>53</v>
      </c>
      <c r="F1026" s="61" t="s">
        <v>440</v>
      </c>
      <c r="G1026" s="30" t="s">
        <v>374</v>
      </c>
      <c r="H1026" s="6">
        <f>H1025-B1026</f>
        <v>-5000</v>
      </c>
      <c r="I1026" s="25">
        <f t="shared" si="40"/>
        <v>11.235955056179776</v>
      </c>
      <c r="K1026" t="s">
        <v>50</v>
      </c>
      <c r="L1026">
        <v>21</v>
      </c>
      <c r="M1026" s="2">
        <v>445</v>
      </c>
    </row>
    <row r="1027" spans="1:13" s="59" customFormat="1" ht="12.75">
      <c r="A1027" s="1"/>
      <c r="B1027" s="67">
        <v>5000</v>
      </c>
      <c r="C1027" s="1" t="s">
        <v>38</v>
      </c>
      <c r="D1027" s="15" t="s">
        <v>12</v>
      </c>
      <c r="E1027" s="1" t="s">
        <v>53</v>
      </c>
      <c r="F1027" s="61" t="s">
        <v>440</v>
      </c>
      <c r="G1027" s="30" t="s">
        <v>420</v>
      </c>
      <c r="H1027" s="6">
        <f>H1026-B1027</f>
        <v>-10000</v>
      </c>
      <c r="I1027" s="25">
        <f t="shared" si="40"/>
        <v>11.235955056179776</v>
      </c>
      <c r="J1027"/>
      <c r="K1027" t="s">
        <v>50</v>
      </c>
      <c r="L1027">
        <v>21</v>
      </c>
      <c r="M1027" s="2">
        <v>445</v>
      </c>
    </row>
    <row r="1028" spans="1:13" s="18" customFormat="1" ht="12.75">
      <c r="A1028" s="14"/>
      <c r="B1028" s="68">
        <f>SUM(B1026:B1027)</f>
        <v>10000</v>
      </c>
      <c r="C1028" s="14" t="s">
        <v>38</v>
      </c>
      <c r="D1028" s="14"/>
      <c r="E1028" s="14"/>
      <c r="F1028" s="69"/>
      <c r="G1028" s="21"/>
      <c r="H1028" s="57">
        <v>0</v>
      </c>
      <c r="I1028" s="58">
        <f t="shared" si="40"/>
        <v>22.471910112359552</v>
      </c>
      <c r="J1028" s="59"/>
      <c r="K1028" s="59"/>
      <c r="L1028" s="59"/>
      <c r="M1028" s="2">
        <v>445</v>
      </c>
    </row>
    <row r="1029" spans="1:13" s="18" customFormat="1" ht="12.75">
      <c r="A1029" s="15"/>
      <c r="B1029" s="66"/>
      <c r="C1029" s="15"/>
      <c r="D1029" s="15"/>
      <c r="E1029" s="15"/>
      <c r="F1029" s="33"/>
      <c r="G1029" s="32"/>
      <c r="H1029" s="31">
        <f>H1028-B1029</f>
        <v>0</v>
      </c>
      <c r="I1029" s="42">
        <f t="shared" si="40"/>
        <v>0</v>
      </c>
      <c r="M1029" s="2">
        <v>445</v>
      </c>
    </row>
    <row r="1030" spans="1:13" ht="12.75">
      <c r="A1030" s="15"/>
      <c r="B1030" s="66"/>
      <c r="C1030" s="15"/>
      <c r="D1030" s="15"/>
      <c r="E1030" s="15"/>
      <c r="F1030" s="33"/>
      <c r="G1030" s="32"/>
      <c r="H1030" s="31">
        <f>H1029-B1030</f>
        <v>0</v>
      </c>
      <c r="I1030" s="42">
        <f t="shared" si="40"/>
        <v>0</v>
      </c>
      <c r="J1030" s="18"/>
      <c r="K1030" s="18"/>
      <c r="L1030" s="18"/>
      <c r="M1030" s="2">
        <v>445</v>
      </c>
    </row>
    <row r="1031" spans="2:13" ht="12.75">
      <c r="B1031" s="323">
        <v>2000</v>
      </c>
      <c r="C1031" s="1" t="s">
        <v>40</v>
      </c>
      <c r="D1031" s="15" t="s">
        <v>12</v>
      </c>
      <c r="E1031" s="1" t="s">
        <v>53</v>
      </c>
      <c r="F1031" s="61" t="s">
        <v>436</v>
      </c>
      <c r="G1031" s="30" t="s">
        <v>374</v>
      </c>
      <c r="H1031" s="6">
        <f>H1030-B1031</f>
        <v>-2000</v>
      </c>
      <c r="I1031" s="25">
        <f t="shared" si="40"/>
        <v>4.49438202247191</v>
      </c>
      <c r="K1031" t="s">
        <v>50</v>
      </c>
      <c r="L1031">
        <v>21</v>
      </c>
      <c r="M1031" s="2">
        <v>445</v>
      </c>
    </row>
    <row r="1032" spans="2:13" ht="12.75">
      <c r="B1032" s="67">
        <v>2000</v>
      </c>
      <c r="C1032" s="1" t="s">
        <v>40</v>
      </c>
      <c r="D1032" s="15" t="s">
        <v>12</v>
      </c>
      <c r="E1032" s="1" t="s">
        <v>53</v>
      </c>
      <c r="F1032" s="61" t="s">
        <v>436</v>
      </c>
      <c r="G1032" s="30" t="s">
        <v>420</v>
      </c>
      <c r="H1032" s="6">
        <f>H1031-B1032</f>
        <v>-4000</v>
      </c>
      <c r="I1032" s="25">
        <f t="shared" si="40"/>
        <v>4.49438202247191</v>
      </c>
      <c r="K1032" t="s">
        <v>50</v>
      </c>
      <c r="L1032">
        <v>21</v>
      </c>
      <c r="M1032" s="2">
        <v>445</v>
      </c>
    </row>
    <row r="1033" spans="1:13" s="59" customFormat="1" ht="12.75">
      <c r="A1033" s="1"/>
      <c r="B1033" s="67">
        <v>2000</v>
      </c>
      <c r="C1033" s="1" t="s">
        <v>40</v>
      </c>
      <c r="D1033" s="15" t="s">
        <v>12</v>
      </c>
      <c r="E1033" s="1" t="s">
        <v>53</v>
      </c>
      <c r="F1033" s="61" t="s">
        <v>436</v>
      </c>
      <c r="G1033" s="30" t="s">
        <v>432</v>
      </c>
      <c r="H1033" s="6">
        <f>H1032-B1033</f>
        <v>-6000</v>
      </c>
      <c r="I1033" s="25">
        <f t="shared" si="40"/>
        <v>4.49438202247191</v>
      </c>
      <c r="J1033"/>
      <c r="K1033" t="s">
        <v>50</v>
      </c>
      <c r="L1033">
        <v>21</v>
      </c>
      <c r="M1033" s="2">
        <v>445</v>
      </c>
    </row>
    <row r="1034" spans="1:13" s="18" customFormat="1" ht="12.75">
      <c r="A1034" s="14"/>
      <c r="B1034" s="68">
        <f>SUM(B1031:B1033)</f>
        <v>6000</v>
      </c>
      <c r="C1034" s="14" t="s">
        <v>40</v>
      </c>
      <c r="D1034" s="14"/>
      <c r="E1034" s="14"/>
      <c r="F1034" s="69"/>
      <c r="G1034" s="21"/>
      <c r="H1034" s="57">
        <v>0</v>
      </c>
      <c r="I1034" s="58">
        <f t="shared" si="40"/>
        <v>13.48314606741573</v>
      </c>
      <c r="J1034" s="59"/>
      <c r="K1034" s="59"/>
      <c r="L1034" s="59"/>
      <c r="M1034" s="2">
        <v>445</v>
      </c>
    </row>
    <row r="1035" spans="1:13" s="18" customFormat="1" ht="12.75">
      <c r="A1035" s="15"/>
      <c r="B1035" s="66"/>
      <c r="C1035" s="15"/>
      <c r="D1035" s="15"/>
      <c r="E1035" s="15"/>
      <c r="F1035" s="33"/>
      <c r="G1035" s="32"/>
      <c r="H1035" s="31">
        <f aca="true" t="shared" si="41" ref="H1035:H1059">H1034-B1035</f>
        <v>0</v>
      </c>
      <c r="I1035" s="42">
        <f t="shared" si="40"/>
        <v>0</v>
      </c>
      <c r="M1035" s="2">
        <v>445</v>
      </c>
    </row>
    <row r="1036" spans="1:13" ht="12.75">
      <c r="A1036" s="15"/>
      <c r="B1036" s="66"/>
      <c r="C1036" s="15"/>
      <c r="D1036" s="15"/>
      <c r="E1036" s="15"/>
      <c r="F1036" s="33"/>
      <c r="G1036" s="32"/>
      <c r="H1036" s="31">
        <f t="shared" si="41"/>
        <v>0</v>
      </c>
      <c r="I1036" s="42">
        <f t="shared" si="40"/>
        <v>0</v>
      </c>
      <c r="J1036" s="18"/>
      <c r="K1036" s="18"/>
      <c r="L1036" s="18"/>
      <c r="M1036" s="2">
        <v>445</v>
      </c>
    </row>
    <row r="1037" spans="2:13" ht="12.75">
      <c r="B1037" s="323">
        <v>1000</v>
      </c>
      <c r="C1037" s="1" t="s">
        <v>60</v>
      </c>
      <c r="D1037" s="15" t="s">
        <v>12</v>
      </c>
      <c r="E1037" s="1" t="s">
        <v>61</v>
      </c>
      <c r="F1037" s="61" t="s">
        <v>436</v>
      </c>
      <c r="G1037" s="30" t="s">
        <v>374</v>
      </c>
      <c r="H1037" s="6">
        <f t="shared" si="41"/>
        <v>-1000</v>
      </c>
      <c r="I1037" s="25">
        <f t="shared" si="40"/>
        <v>2.247191011235955</v>
      </c>
      <c r="K1037" t="s">
        <v>50</v>
      </c>
      <c r="L1037">
        <v>21</v>
      </c>
      <c r="M1037" s="2">
        <v>445</v>
      </c>
    </row>
    <row r="1038" spans="2:13" ht="12.75">
      <c r="B1038" s="67">
        <v>1000</v>
      </c>
      <c r="C1038" s="1" t="s">
        <v>60</v>
      </c>
      <c r="D1038" s="15" t="s">
        <v>12</v>
      </c>
      <c r="E1038" s="1" t="s">
        <v>61</v>
      </c>
      <c r="F1038" s="61" t="s">
        <v>436</v>
      </c>
      <c r="G1038" s="30" t="s">
        <v>420</v>
      </c>
      <c r="H1038" s="6">
        <f t="shared" si="41"/>
        <v>-2000</v>
      </c>
      <c r="I1038" s="25">
        <f t="shared" si="40"/>
        <v>2.247191011235955</v>
      </c>
      <c r="K1038" t="s">
        <v>50</v>
      </c>
      <c r="L1038">
        <v>21</v>
      </c>
      <c r="M1038" s="2">
        <v>445</v>
      </c>
    </row>
    <row r="1039" spans="1:13" s="59" customFormat="1" ht="12.75">
      <c r="A1039" s="1"/>
      <c r="B1039" s="67">
        <v>1000</v>
      </c>
      <c r="C1039" s="1" t="s">
        <v>60</v>
      </c>
      <c r="D1039" s="15" t="s">
        <v>12</v>
      </c>
      <c r="E1039" s="1" t="s">
        <v>61</v>
      </c>
      <c r="F1039" s="61" t="s">
        <v>436</v>
      </c>
      <c r="G1039" s="30" t="s">
        <v>432</v>
      </c>
      <c r="H1039" s="6">
        <f t="shared" si="41"/>
        <v>-3000</v>
      </c>
      <c r="I1039" s="25">
        <f t="shared" si="40"/>
        <v>2.247191011235955</v>
      </c>
      <c r="J1039"/>
      <c r="K1039" t="s">
        <v>50</v>
      </c>
      <c r="L1039">
        <v>21</v>
      </c>
      <c r="M1039" s="2">
        <v>445</v>
      </c>
    </row>
    <row r="1040" spans="1:13" s="18" customFormat="1" ht="12.75">
      <c r="A1040" s="14"/>
      <c r="B1040" s="68">
        <f>SUM(B1037:B1039)</f>
        <v>3000</v>
      </c>
      <c r="C1040" s="14"/>
      <c r="D1040" s="14"/>
      <c r="E1040" s="14" t="s">
        <v>61</v>
      </c>
      <c r="F1040" s="69"/>
      <c r="G1040" s="21"/>
      <c r="H1040" s="57">
        <v>0</v>
      </c>
      <c r="I1040" s="58">
        <f t="shared" si="40"/>
        <v>6.741573033707865</v>
      </c>
      <c r="J1040" s="59"/>
      <c r="K1040" s="59"/>
      <c r="L1040" s="59"/>
      <c r="M1040" s="2">
        <v>445</v>
      </c>
    </row>
    <row r="1041" spans="1:13" s="18" customFormat="1" ht="12.75">
      <c r="A1041" s="15"/>
      <c r="B1041" s="66"/>
      <c r="C1041" s="15"/>
      <c r="D1041" s="15"/>
      <c r="E1041" s="15"/>
      <c r="F1041" s="33"/>
      <c r="G1041" s="32"/>
      <c r="H1041" s="31">
        <f t="shared" si="41"/>
        <v>0</v>
      </c>
      <c r="I1041" s="42">
        <f t="shared" si="40"/>
        <v>0</v>
      </c>
      <c r="M1041" s="2">
        <v>445</v>
      </c>
    </row>
    <row r="1042" spans="1:13" s="18" customFormat="1" ht="12.75">
      <c r="A1042" s="15"/>
      <c r="B1042" s="66"/>
      <c r="C1042" s="15"/>
      <c r="D1042" s="15"/>
      <c r="E1042" s="15"/>
      <c r="F1042" s="33"/>
      <c r="G1042" s="32"/>
      <c r="H1042" s="31">
        <f t="shared" si="41"/>
        <v>0</v>
      </c>
      <c r="I1042" s="42">
        <f t="shared" si="40"/>
        <v>0</v>
      </c>
      <c r="M1042" s="2">
        <v>445</v>
      </c>
    </row>
    <row r="1043" spans="1:13" s="59" customFormat="1" ht="12.75">
      <c r="A1043" s="15"/>
      <c r="B1043" s="66"/>
      <c r="C1043" s="15"/>
      <c r="D1043" s="15"/>
      <c r="E1043" s="15"/>
      <c r="F1043" s="33"/>
      <c r="G1043" s="32"/>
      <c r="H1043" s="31">
        <f t="shared" si="41"/>
        <v>0</v>
      </c>
      <c r="I1043" s="42">
        <f>+B1043/M1043</f>
        <v>0</v>
      </c>
      <c r="J1043" s="18"/>
      <c r="K1043" s="18"/>
      <c r="L1043" s="18"/>
      <c r="M1043" s="2">
        <v>445</v>
      </c>
    </row>
    <row r="1044" spans="1:13" s="64" customFormat="1" ht="12.75">
      <c r="A1044" s="15"/>
      <c r="B1044" s="66"/>
      <c r="C1044" s="15"/>
      <c r="D1044" s="15"/>
      <c r="E1044" s="15"/>
      <c r="F1044" s="33"/>
      <c r="G1044" s="32"/>
      <c r="H1044" s="31">
        <f t="shared" si="41"/>
        <v>0</v>
      </c>
      <c r="I1044" s="42">
        <f>+B1044/M1044</f>
        <v>0</v>
      </c>
      <c r="J1044" s="18"/>
      <c r="K1044" s="18"/>
      <c r="L1044" s="18"/>
      <c r="M1044" s="2">
        <v>445</v>
      </c>
    </row>
    <row r="1045" spans="1:13" s="59" customFormat="1" ht="12.75">
      <c r="A1045" s="14"/>
      <c r="B1045" s="68">
        <f>+B1070+B1081+B1090+B1108+B1115+B1055</f>
        <v>144500</v>
      </c>
      <c r="C1045" s="54" t="s">
        <v>441</v>
      </c>
      <c r="D1045" s="55" t="s">
        <v>442</v>
      </c>
      <c r="E1045" s="54" t="s">
        <v>1392</v>
      </c>
      <c r="F1045" s="56" t="s">
        <v>1393</v>
      </c>
      <c r="G1045" s="299" t="s">
        <v>1394</v>
      </c>
      <c r="H1045" s="57"/>
      <c r="I1045" s="58">
        <f>+B1045/M1045</f>
        <v>324.7191011235955</v>
      </c>
      <c r="J1045" s="58"/>
      <c r="K1045" s="58"/>
      <c r="M1045" s="2">
        <v>445</v>
      </c>
    </row>
    <row r="1046" spans="1:13" s="18" customFormat="1" ht="12.75">
      <c r="A1046" s="15"/>
      <c r="B1046" s="66"/>
      <c r="C1046" s="15"/>
      <c r="D1046" s="15"/>
      <c r="E1046" s="15"/>
      <c r="F1046" s="33"/>
      <c r="G1046" s="32"/>
      <c r="H1046" s="31">
        <f t="shared" si="41"/>
        <v>0</v>
      </c>
      <c r="I1046" s="42">
        <f>+B1046/M1046</f>
        <v>0</v>
      </c>
      <c r="M1046" s="2">
        <v>445</v>
      </c>
    </row>
    <row r="1047" spans="1:13" s="18" customFormat="1" ht="12.75">
      <c r="A1047" s="1"/>
      <c r="B1047" s="67">
        <v>3000</v>
      </c>
      <c r="C1047" s="1" t="s">
        <v>0</v>
      </c>
      <c r="D1047" s="1" t="s">
        <v>12</v>
      </c>
      <c r="E1047" s="1" t="s">
        <v>144</v>
      </c>
      <c r="F1047" s="330" t="s">
        <v>443</v>
      </c>
      <c r="G1047" s="30" t="s">
        <v>372</v>
      </c>
      <c r="H1047" s="31">
        <f t="shared" si="41"/>
        <v>-3000</v>
      </c>
      <c r="I1047" s="25">
        <v>6</v>
      </c>
      <c r="J1047"/>
      <c r="K1047" t="s">
        <v>21</v>
      </c>
      <c r="L1047">
        <v>22</v>
      </c>
      <c r="M1047" s="2">
        <v>445</v>
      </c>
    </row>
    <row r="1048" spans="1:13" s="18" customFormat="1" ht="12.75">
      <c r="A1048" s="1"/>
      <c r="B1048" s="67">
        <v>3000</v>
      </c>
      <c r="C1048" s="1" t="s">
        <v>0</v>
      </c>
      <c r="D1048" s="1" t="s">
        <v>12</v>
      </c>
      <c r="E1048" s="1" t="s">
        <v>144</v>
      </c>
      <c r="F1048" s="330" t="s">
        <v>444</v>
      </c>
      <c r="G1048" s="30" t="s">
        <v>374</v>
      </c>
      <c r="H1048" s="31">
        <f t="shared" si="41"/>
        <v>-6000</v>
      </c>
      <c r="I1048" s="25">
        <v>6</v>
      </c>
      <c r="J1048"/>
      <c r="K1048" t="s">
        <v>21</v>
      </c>
      <c r="L1048">
        <v>22</v>
      </c>
      <c r="M1048" s="2">
        <v>445</v>
      </c>
    </row>
    <row r="1049" spans="1:13" s="59" customFormat="1" ht="12.75">
      <c r="A1049" s="1"/>
      <c r="B1049" s="67">
        <v>3000</v>
      </c>
      <c r="C1049" s="1" t="s">
        <v>0</v>
      </c>
      <c r="D1049" s="1" t="s">
        <v>12</v>
      </c>
      <c r="E1049" s="1" t="s">
        <v>144</v>
      </c>
      <c r="F1049" s="330" t="s">
        <v>445</v>
      </c>
      <c r="G1049" s="30" t="s">
        <v>420</v>
      </c>
      <c r="H1049" s="31">
        <f t="shared" si="41"/>
        <v>-9000</v>
      </c>
      <c r="I1049" s="25">
        <v>6</v>
      </c>
      <c r="J1049"/>
      <c r="K1049" t="s">
        <v>21</v>
      </c>
      <c r="L1049">
        <v>22</v>
      </c>
      <c r="M1049" s="2">
        <v>445</v>
      </c>
    </row>
    <row r="1050" spans="1:13" s="18" customFormat="1" ht="12.75">
      <c r="A1050" s="1"/>
      <c r="B1050" s="67">
        <v>5000</v>
      </c>
      <c r="C1050" s="1" t="s">
        <v>0</v>
      </c>
      <c r="D1050" s="1" t="s">
        <v>12</v>
      </c>
      <c r="E1050" s="1" t="s">
        <v>144</v>
      </c>
      <c r="F1050" s="330" t="s">
        <v>446</v>
      </c>
      <c r="G1050" s="30" t="s">
        <v>432</v>
      </c>
      <c r="H1050" s="31">
        <f t="shared" si="41"/>
        <v>-14000</v>
      </c>
      <c r="I1050" s="25">
        <v>10</v>
      </c>
      <c r="J1050"/>
      <c r="K1050" t="s">
        <v>21</v>
      </c>
      <c r="L1050">
        <v>22</v>
      </c>
      <c r="M1050" s="2">
        <v>445</v>
      </c>
    </row>
    <row r="1051" spans="2:14" ht="12.75">
      <c r="B1051" s="67">
        <v>3000</v>
      </c>
      <c r="C1051" s="35" t="s">
        <v>0</v>
      </c>
      <c r="D1051" s="15" t="s">
        <v>12</v>
      </c>
      <c r="E1051" s="40" t="s">
        <v>144</v>
      </c>
      <c r="F1051" s="330" t="s">
        <v>1373</v>
      </c>
      <c r="G1051" s="33" t="s">
        <v>457</v>
      </c>
      <c r="H1051" s="6">
        <f>H1050-B1051</f>
        <v>-17000</v>
      </c>
      <c r="I1051" s="25">
        <f>+B1051/M1051</f>
        <v>6.741573033707865</v>
      </c>
      <c r="J1051" s="39"/>
      <c r="K1051" t="s">
        <v>21</v>
      </c>
      <c r="L1051" s="39">
        <v>22</v>
      </c>
      <c r="M1051" s="2">
        <v>445</v>
      </c>
      <c r="N1051" s="41">
        <v>500</v>
      </c>
    </row>
    <row r="1052" spans="2:13" ht="12.75">
      <c r="B1052" s="67">
        <v>2000</v>
      </c>
      <c r="C1052" s="35" t="s">
        <v>0</v>
      </c>
      <c r="D1052" s="1" t="s">
        <v>12</v>
      </c>
      <c r="E1052" s="1" t="s">
        <v>144</v>
      </c>
      <c r="F1052" s="330" t="s">
        <v>1374</v>
      </c>
      <c r="G1052" s="30" t="s">
        <v>464</v>
      </c>
      <c r="H1052" s="6">
        <f>H1051-B1052</f>
        <v>-19000</v>
      </c>
      <c r="I1052" s="25">
        <f>+B1052/M1052</f>
        <v>4.49438202247191</v>
      </c>
      <c r="K1052" t="s">
        <v>21</v>
      </c>
      <c r="L1052">
        <v>22</v>
      </c>
      <c r="M1052" s="2">
        <v>445</v>
      </c>
    </row>
    <row r="1053" spans="2:13" ht="12.75">
      <c r="B1053" s="67">
        <v>3000</v>
      </c>
      <c r="C1053" s="35" t="s">
        <v>0</v>
      </c>
      <c r="D1053" s="1" t="s">
        <v>12</v>
      </c>
      <c r="E1053" s="1" t="s">
        <v>144</v>
      </c>
      <c r="F1053" s="330" t="s">
        <v>1375</v>
      </c>
      <c r="G1053" s="30" t="s">
        <v>460</v>
      </c>
      <c r="H1053" s="6">
        <f>H1052-B1053</f>
        <v>-22000</v>
      </c>
      <c r="I1053" s="25">
        <f>+B1053/M1053</f>
        <v>6.741573033707865</v>
      </c>
      <c r="K1053" t="s">
        <v>21</v>
      </c>
      <c r="L1053">
        <v>22</v>
      </c>
      <c r="M1053" s="2">
        <v>445</v>
      </c>
    </row>
    <row r="1054" spans="2:13" ht="12.75">
      <c r="B1054" s="67">
        <v>3000</v>
      </c>
      <c r="C1054" s="35" t="s">
        <v>0</v>
      </c>
      <c r="D1054" s="1" t="s">
        <v>12</v>
      </c>
      <c r="E1054" s="1" t="s">
        <v>144</v>
      </c>
      <c r="F1054" s="330" t="s">
        <v>1376</v>
      </c>
      <c r="G1054" s="30" t="s">
        <v>462</v>
      </c>
      <c r="H1054" s="6">
        <f>H1053-B1054</f>
        <v>-25000</v>
      </c>
      <c r="I1054" s="25">
        <f>+B1054/M1054</f>
        <v>6.741573033707865</v>
      </c>
      <c r="K1054" t="s">
        <v>21</v>
      </c>
      <c r="L1054">
        <v>22</v>
      </c>
      <c r="M1054" s="2">
        <v>445</v>
      </c>
    </row>
    <row r="1055" spans="1:13" s="18" customFormat="1" ht="12.75">
      <c r="A1055" s="14"/>
      <c r="B1055" s="68">
        <f>SUM(B1047:B1054)</f>
        <v>25000</v>
      </c>
      <c r="C1055" s="14" t="s">
        <v>0</v>
      </c>
      <c r="D1055" s="14"/>
      <c r="E1055" s="14"/>
      <c r="F1055" s="69"/>
      <c r="G1055" s="21"/>
      <c r="H1055" s="57">
        <v>0</v>
      </c>
      <c r="I1055" s="58">
        <f aca="true" t="shared" si="42" ref="I1055:I1072">+B1055/M1055</f>
        <v>56.17977528089887</v>
      </c>
      <c r="J1055" s="59"/>
      <c r="K1055" s="59"/>
      <c r="L1055" s="59"/>
      <c r="M1055" s="2">
        <v>445</v>
      </c>
    </row>
    <row r="1056" spans="1:13" s="18" customFormat="1" ht="12.75">
      <c r="A1056" s="15"/>
      <c r="B1056" s="66"/>
      <c r="C1056" s="15"/>
      <c r="D1056" s="15"/>
      <c r="E1056" s="15"/>
      <c r="F1056" s="33"/>
      <c r="G1056" s="32"/>
      <c r="H1056" s="31">
        <f t="shared" si="41"/>
        <v>0</v>
      </c>
      <c r="I1056" s="42">
        <f t="shared" si="42"/>
        <v>0</v>
      </c>
      <c r="M1056" s="2">
        <v>445</v>
      </c>
    </row>
    <row r="1057" spans="1:13" s="18" customFormat="1" ht="12.75">
      <c r="A1057" s="15"/>
      <c r="B1057" s="66"/>
      <c r="C1057" s="15"/>
      <c r="D1057" s="15"/>
      <c r="E1057" s="15"/>
      <c r="F1057" s="33"/>
      <c r="G1057" s="32"/>
      <c r="H1057" s="31">
        <f t="shared" si="41"/>
        <v>0</v>
      </c>
      <c r="I1057" s="42">
        <f t="shared" si="42"/>
        <v>0</v>
      </c>
      <c r="M1057" s="2">
        <v>445</v>
      </c>
    </row>
    <row r="1058" spans="1:13" s="18" customFormat="1" ht="12.75">
      <c r="A1058" s="1"/>
      <c r="B1058" s="67">
        <v>2500</v>
      </c>
      <c r="C1058" s="1" t="s">
        <v>447</v>
      </c>
      <c r="D1058" s="15" t="s">
        <v>12</v>
      </c>
      <c r="E1058" s="1" t="s">
        <v>53</v>
      </c>
      <c r="F1058" s="61" t="s">
        <v>448</v>
      </c>
      <c r="G1058" s="30" t="s">
        <v>372</v>
      </c>
      <c r="H1058" s="6">
        <f t="shared" si="41"/>
        <v>-2500</v>
      </c>
      <c r="I1058" s="25">
        <f t="shared" si="42"/>
        <v>5.617977528089888</v>
      </c>
      <c r="J1058"/>
      <c r="K1058" t="s">
        <v>155</v>
      </c>
      <c r="L1058">
        <v>22</v>
      </c>
      <c r="M1058" s="2">
        <v>445</v>
      </c>
    </row>
    <row r="1059" spans="1:13" s="18" customFormat="1" ht="12.75">
      <c r="A1059" s="1"/>
      <c r="B1059" s="67">
        <v>2500</v>
      </c>
      <c r="C1059" s="1" t="s">
        <v>449</v>
      </c>
      <c r="D1059" s="15" t="s">
        <v>12</v>
      </c>
      <c r="E1059" s="1" t="s">
        <v>53</v>
      </c>
      <c r="F1059" s="61" t="s">
        <v>448</v>
      </c>
      <c r="G1059" s="30" t="s">
        <v>372</v>
      </c>
      <c r="H1059" s="6">
        <f t="shared" si="41"/>
        <v>-5000</v>
      </c>
      <c r="I1059" s="25">
        <f t="shared" si="42"/>
        <v>5.617977528089888</v>
      </c>
      <c r="J1059"/>
      <c r="K1059" t="s">
        <v>155</v>
      </c>
      <c r="L1059">
        <v>22</v>
      </c>
      <c r="M1059" s="2">
        <v>445</v>
      </c>
    </row>
    <row r="1060" spans="1:13" s="18" customFormat="1" ht="12.75">
      <c r="A1060" s="1"/>
      <c r="B1060" s="67">
        <v>2500</v>
      </c>
      <c r="C1060" s="1" t="s">
        <v>447</v>
      </c>
      <c r="D1060" s="15" t="s">
        <v>12</v>
      </c>
      <c r="E1060" s="1" t="s">
        <v>53</v>
      </c>
      <c r="F1060" s="61" t="s">
        <v>448</v>
      </c>
      <c r="G1060" s="30" t="s">
        <v>372</v>
      </c>
      <c r="H1060" s="6">
        <f>H1059-B1060</f>
        <v>-7500</v>
      </c>
      <c r="I1060" s="25">
        <f t="shared" si="42"/>
        <v>5.617977528089888</v>
      </c>
      <c r="J1060"/>
      <c r="K1060" t="s">
        <v>155</v>
      </c>
      <c r="L1060">
        <v>22</v>
      </c>
      <c r="M1060" s="2">
        <v>445</v>
      </c>
    </row>
    <row r="1061" spans="1:13" s="18" customFormat="1" ht="12.75">
      <c r="A1061" s="1"/>
      <c r="B1061" s="67">
        <v>2500</v>
      </c>
      <c r="C1061" s="1" t="s">
        <v>449</v>
      </c>
      <c r="D1061" s="15" t="s">
        <v>12</v>
      </c>
      <c r="E1061" s="1" t="s">
        <v>53</v>
      </c>
      <c r="F1061" s="61" t="s">
        <v>448</v>
      </c>
      <c r="G1061" s="30" t="s">
        <v>372</v>
      </c>
      <c r="H1061" s="6">
        <f>H1060-B1061</f>
        <v>-10000</v>
      </c>
      <c r="I1061" s="25">
        <f t="shared" si="42"/>
        <v>5.617977528089888</v>
      </c>
      <c r="J1061"/>
      <c r="K1061" t="s">
        <v>155</v>
      </c>
      <c r="L1061">
        <v>22</v>
      </c>
      <c r="M1061" s="2">
        <v>445</v>
      </c>
    </row>
    <row r="1062" spans="1:13" s="18" customFormat="1" ht="12.75">
      <c r="A1062" s="1"/>
      <c r="B1062" s="67">
        <v>3500</v>
      </c>
      <c r="C1062" s="1" t="s">
        <v>450</v>
      </c>
      <c r="D1062" s="15" t="s">
        <v>12</v>
      </c>
      <c r="E1062" s="1" t="s">
        <v>53</v>
      </c>
      <c r="F1062" s="61" t="s">
        <v>451</v>
      </c>
      <c r="G1062" s="30" t="s">
        <v>372</v>
      </c>
      <c r="H1062" s="6">
        <f aca="true" t="shared" si="43" ref="H1062:H1069">H1061-B1062</f>
        <v>-13500</v>
      </c>
      <c r="I1062" s="25">
        <f t="shared" si="42"/>
        <v>7.865168539325842</v>
      </c>
      <c r="J1062"/>
      <c r="K1062" t="s">
        <v>155</v>
      </c>
      <c r="L1062">
        <v>22</v>
      </c>
      <c r="M1062" s="2">
        <v>445</v>
      </c>
    </row>
    <row r="1063" spans="1:13" s="18" customFormat="1" ht="12.75">
      <c r="A1063" s="1"/>
      <c r="B1063" s="67">
        <v>2000</v>
      </c>
      <c r="C1063" s="1" t="s">
        <v>452</v>
      </c>
      <c r="D1063" s="15" t="s">
        <v>12</v>
      </c>
      <c r="E1063" s="1" t="s">
        <v>53</v>
      </c>
      <c r="F1063" s="61" t="s">
        <v>448</v>
      </c>
      <c r="G1063" s="30" t="s">
        <v>420</v>
      </c>
      <c r="H1063" s="6">
        <f t="shared" si="43"/>
        <v>-15500</v>
      </c>
      <c r="I1063" s="25">
        <f t="shared" si="42"/>
        <v>4.49438202247191</v>
      </c>
      <c r="J1063"/>
      <c r="K1063" t="s">
        <v>155</v>
      </c>
      <c r="L1063">
        <v>22</v>
      </c>
      <c r="M1063" s="2">
        <v>445</v>
      </c>
    </row>
    <row r="1064" spans="1:13" s="18" customFormat="1" ht="12.75">
      <c r="A1064" s="1"/>
      <c r="B1064" s="67">
        <v>3000</v>
      </c>
      <c r="C1064" s="1" t="s">
        <v>453</v>
      </c>
      <c r="D1064" s="15" t="s">
        <v>12</v>
      </c>
      <c r="E1064" s="1" t="s">
        <v>53</v>
      </c>
      <c r="F1064" s="61" t="s">
        <v>448</v>
      </c>
      <c r="G1064" s="30" t="s">
        <v>432</v>
      </c>
      <c r="H1064" s="6">
        <f t="shared" si="43"/>
        <v>-18500</v>
      </c>
      <c r="I1064" s="25">
        <f t="shared" si="42"/>
        <v>6.741573033707865</v>
      </c>
      <c r="J1064"/>
      <c r="K1064" t="s">
        <v>155</v>
      </c>
      <c r="L1064">
        <v>22</v>
      </c>
      <c r="M1064" s="2">
        <v>445</v>
      </c>
    </row>
    <row r="1065" spans="1:13" s="18" customFormat="1" ht="12.75">
      <c r="A1065" s="1"/>
      <c r="B1065" s="67">
        <v>3000</v>
      </c>
      <c r="C1065" s="1" t="s">
        <v>454</v>
      </c>
      <c r="D1065" s="15" t="s">
        <v>12</v>
      </c>
      <c r="E1065" s="1" t="s">
        <v>53</v>
      </c>
      <c r="F1065" s="61" t="s">
        <v>448</v>
      </c>
      <c r="G1065" s="30" t="s">
        <v>432</v>
      </c>
      <c r="H1065" s="6">
        <f t="shared" si="43"/>
        <v>-21500</v>
      </c>
      <c r="I1065" s="25">
        <f t="shared" si="42"/>
        <v>6.741573033707865</v>
      </c>
      <c r="J1065"/>
      <c r="K1065" t="s">
        <v>155</v>
      </c>
      <c r="L1065">
        <v>22</v>
      </c>
      <c r="M1065" s="2">
        <v>445</v>
      </c>
    </row>
    <row r="1066" spans="1:13" s="18" customFormat="1" ht="12.75">
      <c r="A1066" s="1"/>
      <c r="B1066" s="67">
        <v>3500</v>
      </c>
      <c r="C1066" s="1" t="s">
        <v>455</v>
      </c>
      <c r="D1066" s="15" t="s">
        <v>12</v>
      </c>
      <c r="E1066" s="1" t="s">
        <v>53</v>
      </c>
      <c r="F1066" s="61" t="s">
        <v>456</v>
      </c>
      <c r="G1066" s="30" t="s">
        <v>457</v>
      </c>
      <c r="H1066" s="6">
        <f t="shared" si="43"/>
        <v>-25000</v>
      </c>
      <c r="I1066" s="25">
        <f t="shared" si="42"/>
        <v>7.865168539325842</v>
      </c>
      <c r="J1066"/>
      <c r="K1066" t="s">
        <v>155</v>
      </c>
      <c r="L1066">
        <v>22</v>
      </c>
      <c r="M1066" s="2">
        <v>445</v>
      </c>
    </row>
    <row r="1067" spans="1:13" s="18" customFormat="1" ht="12.75">
      <c r="A1067" s="1"/>
      <c r="B1067" s="67">
        <v>25000</v>
      </c>
      <c r="C1067" s="1" t="s">
        <v>458</v>
      </c>
      <c r="D1067" s="15" t="s">
        <v>12</v>
      </c>
      <c r="E1067" s="1" t="s">
        <v>53</v>
      </c>
      <c r="F1067" s="61" t="s">
        <v>459</v>
      </c>
      <c r="G1067" s="30" t="s">
        <v>460</v>
      </c>
      <c r="H1067" s="6">
        <f t="shared" si="43"/>
        <v>-50000</v>
      </c>
      <c r="I1067" s="25">
        <f t="shared" si="42"/>
        <v>56.17977528089887</v>
      </c>
      <c r="J1067"/>
      <c r="K1067" t="s">
        <v>155</v>
      </c>
      <c r="L1067">
        <v>22</v>
      </c>
      <c r="M1067" s="2">
        <v>445</v>
      </c>
    </row>
    <row r="1068" spans="1:13" s="59" customFormat="1" ht="12.75">
      <c r="A1068" s="1"/>
      <c r="B1068" s="67">
        <v>3500</v>
      </c>
      <c r="C1068" s="1" t="s">
        <v>102</v>
      </c>
      <c r="D1068" s="15" t="s">
        <v>12</v>
      </c>
      <c r="E1068" s="1" t="s">
        <v>53</v>
      </c>
      <c r="F1068" s="61" t="s">
        <v>461</v>
      </c>
      <c r="G1068" s="30" t="s">
        <v>462</v>
      </c>
      <c r="H1068" s="6">
        <f t="shared" si="43"/>
        <v>-53500</v>
      </c>
      <c r="I1068" s="25">
        <f t="shared" si="42"/>
        <v>7.865168539325842</v>
      </c>
      <c r="J1068"/>
      <c r="K1068" t="s">
        <v>155</v>
      </c>
      <c r="L1068">
        <v>22</v>
      </c>
      <c r="M1068" s="2">
        <v>445</v>
      </c>
    </row>
    <row r="1069" spans="1:13" s="18" customFormat="1" ht="12.75">
      <c r="A1069" s="1"/>
      <c r="B1069" s="67">
        <v>700</v>
      </c>
      <c r="C1069" s="1" t="s">
        <v>463</v>
      </c>
      <c r="D1069" s="15" t="s">
        <v>12</v>
      </c>
      <c r="E1069" s="1" t="s">
        <v>53</v>
      </c>
      <c r="F1069" s="61" t="s">
        <v>448</v>
      </c>
      <c r="G1069" s="30" t="s">
        <v>462</v>
      </c>
      <c r="H1069" s="6">
        <f t="shared" si="43"/>
        <v>-54200</v>
      </c>
      <c r="I1069" s="25">
        <f t="shared" si="42"/>
        <v>1.5730337078651686</v>
      </c>
      <c r="J1069"/>
      <c r="K1069" t="s">
        <v>155</v>
      </c>
      <c r="L1069">
        <v>22</v>
      </c>
      <c r="M1069" s="2">
        <v>445</v>
      </c>
    </row>
    <row r="1070" spans="1:13" s="18" customFormat="1" ht="12.75">
      <c r="A1070" s="14"/>
      <c r="B1070" s="68">
        <f>SUM(B1058:B1069)</f>
        <v>54200</v>
      </c>
      <c r="C1070" s="14" t="s">
        <v>34</v>
      </c>
      <c r="D1070" s="14"/>
      <c r="E1070" s="14"/>
      <c r="F1070" s="69"/>
      <c r="G1070" s="21"/>
      <c r="H1070" s="57">
        <v>0</v>
      </c>
      <c r="I1070" s="58">
        <f t="shared" si="42"/>
        <v>121.79775280898876</v>
      </c>
      <c r="J1070" s="59"/>
      <c r="K1070" s="59"/>
      <c r="L1070" s="59"/>
      <c r="M1070" s="2">
        <v>445</v>
      </c>
    </row>
    <row r="1071" spans="1:13" s="18" customFormat="1" ht="12.75">
      <c r="A1071" s="15"/>
      <c r="B1071" s="66"/>
      <c r="C1071" s="15"/>
      <c r="D1071" s="15"/>
      <c r="E1071" s="15"/>
      <c r="F1071" s="33"/>
      <c r="G1071" s="32"/>
      <c r="H1071" s="31">
        <f aca="true" t="shared" si="44" ref="H1071:H1119">H1070-B1071</f>
        <v>0</v>
      </c>
      <c r="I1071" s="42">
        <f t="shared" si="42"/>
        <v>0</v>
      </c>
      <c r="M1071" s="2">
        <v>445</v>
      </c>
    </row>
    <row r="1072" spans="1:13" s="18" customFormat="1" ht="12.75">
      <c r="A1072" s="15"/>
      <c r="B1072" s="66"/>
      <c r="C1072" s="15"/>
      <c r="D1072" s="15"/>
      <c r="E1072" s="15"/>
      <c r="F1072" s="33"/>
      <c r="G1072" s="32"/>
      <c r="H1072" s="31">
        <f t="shared" si="44"/>
        <v>0</v>
      </c>
      <c r="I1072" s="42">
        <f t="shared" si="42"/>
        <v>0</v>
      </c>
      <c r="M1072" s="2">
        <v>445</v>
      </c>
    </row>
    <row r="1073" spans="1:13" s="18" customFormat="1" ht="12.75">
      <c r="A1073" s="1"/>
      <c r="B1073" s="323">
        <v>1000</v>
      </c>
      <c r="C1073" s="1" t="s">
        <v>55</v>
      </c>
      <c r="D1073" s="15" t="s">
        <v>12</v>
      </c>
      <c r="E1073" s="1" t="s">
        <v>56</v>
      </c>
      <c r="F1073" s="61" t="s">
        <v>448</v>
      </c>
      <c r="G1073" s="30" t="s">
        <v>372</v>
      </c>
      <c r="H1073" s="31">
        <f t="shared" si="44"/>
        <v>-1000</v>
      </c>
      <c r="I1073" s="25">
        <v>2</v>
      </c>
      <c r="J1073"/>
      <c r="K1073" t="s">
        <v>155</v>
      </c>
      <c r="L1073">
        <v>22</v>
      </c>
      <c r="M1073" s="2">
        <v>445</v>
      </c>
    </row>
    <row r="1074" spans="1:13" s="18" customFormat="1" ht="12.75">
      <c r="A1074" s="1"/>
      <c r="B1074" s="67">
        <v>1500</v>
      </c>
      <c r="C1074" s="1" t="s">
        <v>55</v>
      </c>
      <c r="D1074" s="15" t="s">
        <v>12</v>
      </c>
      <c r="E1074" s="1" t="s">
        <v>56</v>
      </c>
      <c r="F1074" s="61" t="s">
        <v>448</v>
      </c>
      <c r="G1074" s="30" t="s">
        <v>374</v>
      </c>
      <c r="H1074" s="31">
        <f t="shared" si="44"/>
        <v>-2500</v>
      </c>
      <c r="I1074" s="25">
        <v>3</v>
      </c>
      <c r="J1074"/>
      <c r="K1074" t="s">
        <v>155</v>
      </c>
      <c r="L1074">
        <v>22</v>
      </c>
      <c r="M1074" s="2">
        <v>445</v>
      </c>
    </row>
    <row r="1075" spans="1:13" s="18" customFormat="1" ht="12.75">
      <c r="A1075" s="1"/>
      <c r="B1075" s="67">
        <v>1000</v>
      </c>
      <c r="C1075" s="1" t="s">
        <v>55</v>
      </c>
      <c r="D1075" s="15" t="s">
        <v>12</v>
      </c>
      <c r="E1075" s="1" t="s">
        <v>56</v>
      </c>
      <c r="F1075" s="61" t="s">
        <v>448</v>
      </c>
      <c r="G1075" s="30" t="s">
        <v>420</v>
      </c>
      <c r="H1075" s="31">
        <f t="shared" si="44"/>
        <v>-3500</v>
      </c>
      <c r="I1075" s="25">
        <v>2</v>
      </c>
      <c r="J1075"/>
      <c r="K1075" t="s">
        <v>155</v>
      </c>
      <c r="L1075">
        <v>22</v>
      </c>
      <c r="M1075" s="2">
        <v>445</v>
      </c>
    </row>
    <row r="1076" spans="1:13" s="18" customFormat="1" ht="12.75">
      <c r="A1076" s="1"/>
      <c r="B1076" s="67">
        <v>1000</v>
      </c>
      <c r="C1076" s="1" t="s">
        <v>55</v>
      </c>
      <c r="D1076" s="15" t="s">
        <v>12</v>
      </c>
      <c r="E1076" s="1" t="s">
        <v>56</v>
      </c>
      <c r="F1076" s="61" t="s">
        <v>448</v>
      </c>
      <c r="G1076" s="30" t="s">
        <v>432</v>
      </c>
      <c r="H1076" s="31">
        <f t="shared" si="44"/>
        <v>-4500</v>
      </c>
      <c r="I1076" s="25">
        <v>2</v>
      </c>
      <c r="J1076"/>
      <c r="K1076" t="s">
        <v>155</v>
      </c>
      <c r="L1076">
        <v>22</v>
      </c>
      <c r="M1076" s="2">
        <v>445</v>
      </c>
    </row>
    <row r="1077" spans="1:13" s="18" customFormat="1" ht="12.75">
      <c r="A1077" s="1"/>
      <c r="B1077" s="67">
        <v>1500</v>
      </c>
      <c r="C1077" s="1" t="s">
        <v>55</v>
      </c>
      <c r="D1077" s="15" t="s">
        <v>12</v>
      </c>
      <c r="E1077" s="1" t="s">
        <v>56</v>
      </c>
      <c r="F1077" s="61" t="s">
        <v>448</v>
      </c>
      <c r="G1077" s="30" t="s">
        <v>457</v>
      </c>
      <c r="H1077" s="31">
        <f t="shared" si="44"/>
        <v>-6000</v>
      </c>
      <c r="I1077" s="25">
        <v>3</v>
      </c>
      <c r="J1077"/>
      <c r="K1077" t="s">
        <v>155</v>
      </c>
      <c r="L1077">
        <v>22</v>
      </c>
      <c r="M1077" s="2">
        <v>445</v>
      </c>
    </row>
    <row r="1078" spans="1:13" s="18" customFormat="1" ht="12.75">
      <c r="A1078" s="1"/>
      <c r="B1078" s="67">
        <v>500</v>
      </c>
      <c r="C1078" s="1" t="s">
        <v>55</v>
      </c>
      <c r="D1078" s="15" t="s">
        <v>12</v>
      </c>
      <c r="E1078" s="1" t="s">
        <v>56</v>
      </c>
      <c r="F1078" s="61" t="s">
        <v>448</v>
      </c>
      <c r="G1078" s="30" t="s">
        <v>464</v>
      </c>
      <c r="H1078" s="31">
        <f t="shared" si="44"/>
        <v>-6500</v>
      </c>
      <c r="I1078" s="25">
        <v>1</v>
      </c>
      <c r="J1078"/>
      <c r="K1078" t="s">
        <v>155</v>
      </c>
      <c r="L1078">
        <v>22</v>
      </c>
      <c r="M1078" s="2">
        <v>445</v>
      </c>
    </row>
    <row r="1079" spans="1:13" s="59" customFormat="1" ht="12.75">
      <c r="A1079" s="1"/>
      <c r="B1079" s="67">
        <v>1000</v>
      </c>
      <c r="C1079" s="1" t="s">
        <v>55</v>
      </c>
      <c r="D1079" s="15" t="s">
        <v>12</v>
      </c>
      <c r="E1079" s="1" t="s">
        <v>56</v>
      </c>
      <c r="F1079" s="61" t="s">
        <v>448</v>
      </c>
      <c r="G1079" s="30" t="s">
        <v>460</v>
      </c>
      <c r="H1079" s="31">
        <f t="shared" si="44"/>
        <v>-7500</v>
      </c>
      <c r="I1079" s="25">
        <v>2</v>
      </c>
      <c r="J1079"/>
      <c r="K1079" t="s">
        <v>155</v>
      </c>
      <c r="L1079">
        <v>22</v>
      </c>
      <c r="M1079" s="2">
        <v>445</v>
      </c>
    </row>
    <row r="1080" spans="1:13" s="18" customFormat="1" ht="12.75">
      <c r="A1080" s="1"/>
      <c r="B1080" s="67">
        <v>1500</v>
      </c>
      <c r="C1080" s="1" t="s">
        <v>55</v>
      </c>
      <c r="D1080" s="15" t="s">
        <v>12</v>
      </c>
      <c r="E1080" s="1" t="s">
        <v>56</v>
      </c>
      <c r="F1080" s="61" t="s">
        <v>448</v>
      </c>
      <c r="G1080" s="30" t="s">
        <v>462</v>
      </c>
      <c r="H1080" s="31">
        <f t="shared" si="44"/>
        <v>-9000</v>
      </c>
      <c r="I1080" s="25">
        <v>3</v>
      </c>
      <c r="J1080"/>
      <c r="K1080" t="s">
        <v>155</v>
      </c>
      <c r="L1080">
        <v>22</v>
      </c>
      <c r="M1080" s="2">
        <v>445</v>
      </c>
    </row>
    <row r="1081" spans="1:13" s="18" customFormat="1" ht="12.75">
      <c r="A1081" s="14"/>
      <c r="B1081" s="68">
        <f>SUM(B1073:B1080)</f>
        <v>9000</v>
      </c>
      <c r="C1081" s="14"/>
      <c r="D1081" s="14"/>
      <c r="E1081" s="14" t="s">
        <v>56</v>
      </c>
      <c r="F1081" s="69"/>
      <c r="G1081" s="21"/>
      <c r="H1081" s="57">
        <v>0</v>
      </c>
      <c r="I1081" s="58">
        <f>+B1081/M1081</f>
        <v>20.224719101123597</v>
      </c>
      <c r="J1081" s="59"/>
      <c r="K1081" s="59"/>
      <c r="L1081" s="59"/>
      <c r="M1081" s="2">
        <v>445</v>
      </c>
    </row>
    <row r="1082" spans="1:13" s="18" customFormat="1" ht="12.75">
      <c r="A1082" s="15"/>
      <c r="B1082" s="326"/>
      <c r="C1082" s="15"/>
      <c r="D1082" s="15"/>
      <c r="E1082" s="15"/>
      <c r="F1082" s="33"/>
      <c r="G1082" s="32"/>
      <c r="H1082" s="31">
        <f t="shared" si="44"/>
        <v>0</v>
      </c>
      <c r="I1082" s="42">
        <f>+B1082/M1082</f>
        <v>0</v>
      </c>
      <c r="M1082" s="2">
        <v>445</v>
      </c>
    </row>
    <row r="1083" spans="1:13" s="18" customFormat="1" ht="12.75">
      <c r="A1083" s="15"/>
      <c r="B1083" s="326"/>
      <c r="C1083" s="15"/>
      <c r="D1083" s="15"/>
      <c r="E1083" s="15"/>
      <c r="F1083" s="33"/>
      <c r="G1083" s="32"/>
      <c r="H1083" s="31">
        <f t="shared" si="44"/>
        <v>0</v>
      </c>
      <c r="I1083" s="42">
        <f>+B1083/M1083</f>
        <v>0</v>
      </c>
      <c r="M1083" s="2">
        <v>445</v>
      </c>
    </row>
    <row r="1084" spans="1:13" s="18" customFormat="1" ht="12.75">
      <c r="A1084" s="1"/>
      <c r="B1084" s="67">
        <v>5000</v>
      </c>
      <c r="C1084" s="1" t="s">
        <v>38</v>
      </c>
      <c r="D1084" s="15" t="s">
        <v>12</v>
      </c>
      <c r="E1084" s="1" t="s">
        <v>53</v>
      </c>
      <c r="F1084" s="61" t="s">
        <v>465</v>
      </c>
      <c r="G1084" s="30" t="s">
        <v>372</v>
      </c>
      <c r="H1084" s="31">
        <f t="shared" si="44"/>
        <v>-5000</v>
      </c>
      <c r="I1084" s="25">
        <v>10</v>
      </c>
      <c r="J1084"/>
      <c r="K1084" t="s">
        <v>155</v>
      </c>
      <c r="L1084">
        <v>22</v>
      </c>
      <c r="M1084" s="2">
        <v>445</v>
      </c>
    </row>
    <row r="1085" spans="1:13" s="18" customFormat="1" ht="12.75">
      <c r="A1085" s="1"/>
      <c r="B1085" s="67">
        <v>5000</v>
      </c>
      <c r="C1085" s="1" t="s">
        <v>38</v>
      </c>
      <c r="D1085" s="15" t="s">
        <v>12</v>
      </c>
      <c r="E1085" s="1" t="s">
        <v>53</v>
      </c>
      <c r="F1085" s="61" t="s">
        <v>465</v>
      </c>
      <c r="G1085" s="30" t="s">
        <v>374</v>
      </c>
      <c r="H1085" s="31">
        <f t="shared" si="44"/>
        <v>-10000</v>
      </c>
      <c r="I1085" s="25">
        <v>10</v>
      </c>
      <c r="J1085"/>
      <c r="K1085" t="s">
        <v>155</v>
      </c>
      <c r="L1085">
        <v>22</v>
      </c>
      <c r="M1085" s="2">
        <v>445</v>
      </c>
    </row>
    <row r="1086" spans="1:13" s="18" customFormat="1" ht="12.75">
      <c r="A1086" s="1"/>
      <c r="B1086" s="67">
        <v>5000</v>
      </c>
      <c r="C1086" s="1" t="s">
        <v>38</v>
      </c>
      <c r="D1086" s="15" t="s">
        <v>12</v>
      </c>
      <c r="E1086" s="1" t="s">
        <v>53</v>
      </c>
      <c r="F1086" s="61" t="s">
        <v>465</v>
      </c>
      <c r="G1086" s="30" t="s">
        <v>420</v>
      </c>
      <c r="H1086" s="31">
        <f t="shared" si="44"/>
        <v>-15000</v>
      </c>
      <c r="I1086" s="25">
        <v>10</v>
      </c>
      <c r="J1086"/>
      <c r="K1086" t="s">
        <v>155</v>
      </c>
      <c r="L1086">
        <v>22</v>
      </c>
      <c r="M1086" s="2">
        <v>445</v>
      </c>
    </row>
    <row r="1087" spans="1:13" s="18" customFormat="1" ht="12.75">
      <c r="A1087" s="1"/>
      <c r="B1087" s="67">
        <v>5000</v>
      </c>
      <c r="C1087" s="1" t="s">
        <v>38</v>
      </c>
      <c r="D1087" s="15" t="s">
        <v>12</v>
      </c>
      <c r="E1087" s="1" t="s">
        <v>53</v>
      </c>
      <c r="F1087" s="61" t="s">
        <v>465</v>
      </c>
      <c r="G1087" s="30" t="s">
        <v>432</v>
      </c>
      <c r="H1087" s="31">
        <f t="shared" si="44"/>
        <v>-20000</v>
      </c>
      <c r="I1087" s="25">
        <v>10</v>
      </c>
      <c r="J1087"/>
      <c r="K1087" t="s">
        <v>155</v>
      </c>
      <c r="L1087">
        <v>22</v>
      </c>
      <c r="M1087" s="2">
        <v>445</v>
      </c>
    </row>
    <row r="1088" spans="1:13" s="59" customFormat="1" ht="12.75">
      <c r="A1088" s="1"/>
      <c r="B1088" s="67">
        <v>5000</v>
      </c>
      <c r="C1088" s="1" t="s">
        <v>38</v>
      </c>
      <c r="D1088" s="15" t="s">
        <v>12</v>
      </c>
      <c r="E1088" s="1" t="s">
        <v>53</v>
      </c>
      <c r="F1088" s="61" t="s">
        <v>466</v>
      </c>
      <c r="G1088" s="30" t="s">
        <v>457</v>
      </c>
      <c r="H1088" s="31">
        <f t="shared" si="44"/>
        <v>-25000</v>
      </c>
      <c r="I1088" s="25">
        <v>10</v>
      </c>
      <c r="J1088"/>
      <c r="K1088" t="s">
        <v>155</v>
      </c>
      <c r="L1088">
        <v>22</v>
      </c>
      <c r="M1088" s="2">
        <v>445</v>
      </c>
    </row>
    <row r="1089" spans="1:13" s="18" customFormat="1" ht="12.75">
      <c r="A1089" s="1"/>
      <c r="B1089" s="67">
        <v>5000</v>
      </c>
      <c r="C1089" s="1" t="s">
        <v>38</v>
      </c>
      <c r="D1089" s="15" t="s">
        <v>12</v>
      </c>
      <c r="E1089" s="1" t="s">
        <v>53</v>
      </c>
      <c r="F1089" s="61" t="s">
        <v>459</v>
      </c>
      <c r="G1089" s="30" t="s">
        <v>464</v>
      </c>
      <c r="H1089" s="31">
        <f t="shared" si="44"/>
        <v>-30000</v>
      </c>
      <c r="I1089" s="25">
        <v>10</v>
      </c>
      <c r="J1089"/>
      <c r="K1089" t="s">
        <v>155</v>
      </c>
      <c r="L1089">
        <v>22</v>
      </c>
      <c r="M1089" s="2">
        <v>445</v>
      </c>
    </row>
    <row r="1090" spans="1:13" s="18" customFormat="1" ht="12.75">
      <c r="A1090" s="14"/>
      <c r="B1090" s="68">
        <f>SUM(B1084:B1089)</f>
        <v>30000</v>
      </c>
      <c r="C1090" s="14" t="s">
        <v>38</v>
      </c>
      <c r="D1090" s="14"/>
      <c r="E1090" s="14"/>
      <c r="F1090" s="69"/>
      <c r="G1090" s="21"/>
      <c r="H1090" s="57">
        <v>0</v>
      </c>
      <c r="I1090" s="58">
        <f>+B1090/M1090</f>
        <v>67.41573033707866</v>
      </c>
      <c r="J1090" s="59"/>
      <c r="K1090" s="59"/>
      <c r="L1090" s="59"/>
      <c r="M1090" s="2">
        <v>445</v>
      </c>
    </row>
    <row r="1091" spans="1:13" s="18" customFormat="1" ht="12.75">
      <c r="A1091" s="15"/>
      <c r="B1091" s="66"/>
      <c r="C1091" s="15"/>
      <c r="D1091" s="15"/>
      <c r="E1091" s="15"/>
      <c r="F1091" s="33"/>
      <c r="G1091" s="32"/>
      <c r="H1091" s="31">
        <f t="shared" si="44"/>
        <v>0</v>
      </c>
      <c r="I1091" s="42">
        <f>+B1091/M1091</f>
        <v>0</v>
      </c>
      <c r="M1091" s="2">
        <v>445</v>
      </c>
    </row>
    <row r="1092" spans="1:13" s="18" customFormat="1" ht="12.75">
      <c r="A1092" s="15"/>
      <c r="B1092" s="66"/>
      <c r="C1092" s="15"/>
      <c r="D1092" s="15"/>
      <c r="E1092" s="15"/>
      <c r="F1092" s="33"/>
      <c r="G1092" s="32"/>
      <c r="H1092" s="31">
        <f t="shared" si="44"/>
        <v>0</v>
      </c>
      <c r="I1092" s="42">
        <f>+B1092/M1092</f>
        <v>0</v>
      </c>
      <c r="M1092" s="2">
        <v>445</v>
      </c>
    </row>
    <row r="1093" spans="1:13" s="18" customFormat="1" ht="12.75">
      <c r="A1093" s="1"/>
      <c r="B1093" s="67">
        <v>2000</v>
      </c>
      <c r="C1093" s="1" t="s">
        <v>40</v>
      </c>
      <c r="D1093" s="15" t="s">
        <v>12</v>
      </c>
      <c r="E1093" s="1" t="s">
        <v>53</v>
      </c>
      <c r="F1093" s="61" t="s">
        <v>448</v>
      </c>
      <c r="G1093" s="30" t="s">
        <v>372</v>
      </c>
      <c r="H1093" s="31">
        <f t="shared" si="44"/>
        <v>-2000</v>
      </c>
      <c r="I1093" s="25">
        <v>4</v>
      </c>
      <c r="J1093"/>
      <c r="K1093" t="s">
        <v>155</v>
      </c>
      <c r="L1093">
        <v>22</v>
      </c>
      <c r="M1093" s="2">
        <v>445</v>
      </c>
    </row>
    <row r="1094" spans="1:13" s="18" customFormat="1" ht="12.75">
      <c r="A1094" s="1"/>
      <c r="B1094" s="67">
        <v>900</v>
      </c>
      <c r="C1094" s="1" t="s">
        <v>40</v>
      </c>
      <c r="D1094" s="15" t="s">
        <v>12</v>
      </c>
      <c r="E1094" s="1" t="s">
        <v>53</v>
      </c>
      <c r="F1094" s="61" t="s">
        <v>448</v>
      </c>
      <c r="G1094" s="30" t="s">
        <v>372</v>
      </c>
      <c r="H1094" s="31">
        <f t="shared" si="44"/>
        <v>-2900</v>
      </c>
      <c r="I1094" s="25">
        <v>1.8</v>
      </c>
      <c r="J1094"/>
      <c r="K1094" t="s">
        <v>155</v>
      </c>
      <c r="L1094">
        <v>22</v>
      </c>
      <c r="M1094" s="2">
        <v>445</v>
      </c>
    </row>
    <row r="1095" spans="1:13" s="18" customFormat="1" ht="12.75">
      <c r="A1095" s="1"/>
      <c r="B1095" s="67">
        <v>2000</v>
      </c>
      <c r="C1095" s="1" t="s">
        <v>40</v>
      </c>
      <c r="D1095" s="15" t="s">
        <v>12</v>
      </c>
      <c r="E1095" s="1" t="s">
        <v>53</v>
      </c>
      <c r="F1095" s="61" t="s">
        <v>448</v>
      </c>
      <c r="G1095" s="30" t="s">
        <v>374</v>
      </c>
      <c r="H1095" s="31">
        <f t="shared" si="44"/>
        <v>-4900</v>
      </c>
      <c r="I1095" s="25">
        <v>4</v>
      </c>
      <c r="J1095"/>
      <c r="K1095" t="s">
        <v>155</v>
      </c>
      <c r="L1095">
        <v>22</v>
      </c>
      <c r="M1095" s="2">
        <v>445</v>
      </c>
    </row>
    <row r="1096" spans="1:13" s="18" customFormat="1" ht="12.75">
      <c r="A1096" s="1"/>
      <c r="B1096" s="67">
        <v>900</v>
      </c>
      <c r="C1096" s="1" t="s">
        <v>40</v>
      </c>
      <c r="D1096" s="15" t="s">
        <v>12</v>
      </c>
      <c r="E1096" s="1" t="s">
        <v>53</v>
      </c>
      <c r="F1096" s="61" t="s">
        <v>448</v>
      </c>
      <c r="G1096" s="30" t="s">
        <v>374</v>
      </c>
      <c r="H1096" s="31">
        <f t="shared" si="44"/>
        <v>-5800</v>
      </c>
      <c r="I1096" s="25">
        <v>1.8</v>
      </c>
      <c r="J1096"/>
      <c r="K1096" t="s">
        <v>155</v>
      </c>
      <c r="L1096">
        <v>22</v>
      </c>
      <c r="M1096" s="2">
        <v>445</v>
      </c>
    </row>
    <row r="1097" spans="1:13" s="18" customFormat="1" ht="12.75">
      <c r="A1097" s="1"/>
      <c r="B1097" s="67">
        <v>2000</v>
      </c>
      <c r="C1097" s="1" t="s">
        <v>40</v>
      </c>
      <c r="D1097" s="15" t="s">
        <v>12</v>
      </c>
      <c r="E1097" s="1" t="s">
        <v>53</v>
      </c>
      <c r="F1097" s="61" t="s">
        <v>448</v>
      </c>
      <c r="G1097" s="30" t="s">
        <v>420</v>
      </c>
      <c r="H1097" s="31">
        <f t="shared" si="44"/>
        <v>-7800</v>
      </c>
      <c r="I1097" s="25">
        <v>4</v>
      </c>
      <c r="J1097"/>
      <c r="K1097" t="s">
        <v>155</v>
      </c>
      <c r="L1097">
        <v>22</v>
      </c>
      <c r="M1097" s="2">
        <v>445</v>
      </c>
    </row>
    <row r="1098" spans="1:13" s="18" customFormat="1" ht="12.75">
      <c r="A1098" s="1"/>
      <c r="B1098" s="67">
        <v>900</v>
      </c>
      <c r="C1098" s="1" t="s">
        <v>40</v>
      </c>
      <c r="D1098" s="15" t="s">
        <v>12</v>
      </c>
      <c r="E1098" s="1" t="s">
        <v>53</v>
      </c>
      <c r="F1098" s="61" t="s">
        <v>448</v>
      </c>
      <c r="G1098" s="30" t="s">
        <v>420</v>
      </c>
      <c r="H1098" s="31">
        <f t="shared" si="44"/>
        <v>-8700</v>
      </c>
      <c r="I1098" s="25">
        <v>1.8</v>
      </c>
      <c r="J1098"/>
      <c r="K1098" t="s">
        <v>155</v>
      </c>
      <c r="L1098">
        <v>22</v>
      </c>
      <c r="M1098" s="2">
        <v>445</v>
      </c>
    </row>
    <row r="1099" spans="1:13" s="18" customFormat="1" ht="12.75">
      <c r="A1099" s="1"/>
      <c r="B1099" s="67">
        <v>2000</v>
      </c>
      <c r="C1099" s="1" t="s">
        <v>40</v>
      </c>
      <c r="D1099" s="15" t="s">
        <v>12</v>
      </c>
      <c r="E1099" s="1" t="s">
        <v>53</v>
      </c>
      <c r="F1099" s="61" t="s">
        <v>448</v>
      </c>
      <c r="G1099" s="30" t="s">
        <v>432</v>
      </c>
      <c r="H1099" s="31">
        <f t="shared" si="44"/>
        <v>-10700</v>
      </c>
      <c r="I1099" s="25">
        <v>4</v>
      </c>
      <c r="J1099"/>
      <c r="K1099" t="s">
        <v>155</v>
      </c>
      <c r="L1099">
        <v>22</v>
      </c>
      <c r="M1099" s="2">
        <v>445</v>
      </c>
    </row>
    <row r="1100" spans="1:13" s="18" customFormat="1" ht="12.75">
      <c r="A1100" s="1"/>
      <c r="B1100" s="67">
        <v>900</v>
      </c>
      <c r="C1100" s="1" t="s">
        <v>40</v>
      </c>
      <c r="D1100" s="15" t="s">
        <v>12</v>
      </c>
      <c r="E1100" s="1" t="s">
        <v>53</v>
      </c>
      <c r="F1100" s="61" t="s">
        <v>448</v>
      </c>
      <c r="G1100" s="30" t="s">
        <v>432</v>
      </c>
      <c r="H1100" s="31">
        <f t="shared" si="44"/>
        <v>-11600</v>
      </c>
      <c r="I1100" s="25">
        <v>1.8</v>
      </c>
      <c r="J1100"/>
      <c r="K1100" t="s">
        <v>155</v>
      </c>
      <c r="L1100">
        <v>22</v>
      </c>
      <c r="M1100" s="2">
        <v>445</v>
      </c>
    </row>
    <row r="1101" spans="1:13" s="18" customFormat="1" ht="12.75">
      <c r="A1101" s="1"/>
      <c r="B1101" s="67">
        <v>2000</v>
      </c>
      <c r="C1101" s="1" t="s">
        <v>40</v>
      </c>
      <c r="D1101" s="15" t="s">
        <v>12</v>
      </c>
      <c r="E1101" s="1" t="s">
        <v>53</v>
      </c>
      <c r="F1101" s="61" t="s">
        <v>448</v>
      </c>
      <c r="G1101" s="30" t="s">
        <v>457</v>
      </c>
      <c r="H1101" s="31">
        <f t="shared" si="44"/>
        <v>-13600</v>
      </c>
      <c r="I1101" s="25">
        <v>4</v>
      </c>
      <c r="J1101"/>
      <c r="K1101" t="s">
        <v>155</v>
      </c>
      <c r="L1101">
        <v>22</v>
      </c>
      <c r="M1101" s="2">
        <v>445</v>
      </c>
    </row>
    <row r="1102" spans="1:13" s="18" customFormat="1" ht="12.75">
      <c r="A1102" s="1"/>
      <c r="B1102" s="67">
        <v>900</v>
      </c>
      <c r="C1102" s="1" t="s">
        <v>40</v>
      </c>
      <c r="D1102" s="15" t="s">
        <v>12</v>
      </c>
      <c r="E1102" s="1" t="s">
        <v>53</v>
      </c>
      <c r="F1102" s="61" t="s">
        <v>448</v>
      </c>
      <c r="G1102" s="30" t="s">
        <v>457</v>
      </c>
      <c r="H1102" s="31">
        <f t="shared" si="44"/>
        <v>-14500</v>
      </c>
      <c r="I1102" s="25">
        <v>1.8</v>
      </c>
      <c r="J1102"/>
      <c r="K1102" t="s">
        <v>155</v>
      </c>
      <c r="L1102">
        <v>22</v>
      </c>
      <c r="M1102" s="2">
        <v>445</v>
      </c>
    </row>
    <row r="1103" spans="1:13" s="18" customFormat="1" ht="12.75">
      <c r="A1103" s="1"/>
      <c r="B1103" s="67">
        <v>2000</v>
      </c>
      <c r="C1103" s="1" t="s">
        <v>40</v>
      </c>
      <c r="D1103" s="15" t="s">
        <v>12</v>
      </c>
      <c r="E1103" s="1" t="s">
        <v>53</v>
      </c>
      <c r="F1103" s="61" t="s">
        <v>448</v>
      </c>
      <c r="G1103" s="30" t="s">
        <v>464</v>
      </c>
      <c r="H1103" s="31">
        <f t="shared" si="44"/>
        <v>-16500</v>
      </c>
      <c r="I1103" s="25">
        <v>4</v>
      </c>
      <c r="J1103"/>
      <c r="K1103" t="s">
        <v>155</v>
      </c>
      <c r="L1103">
        <v>22</v>
      </c>
      <c r="M1103" s="2">
        <v>445</v>
      </c>
    </row>
    <row r="1104" spans="1:13" s="18" customFormat="1" ht="12.75">
      <c r="A1104" s="1"/>
      <c r="B1104" s="67">
        <v>900</v>
      </c>
      <c r="C1104" s="1" t="s">
        <v>40</v>
      </c>
      <c r="D1104" s="15" t="s">
        <v>12</v>
      </c>
      <c r="E1104" s="1" t="s">
        <v>53</v>
      </c>
      <c r="F1104" s="61" t="s">
        <v>448</v>
      </c>
      <c r="G1104" s="30" t="s">
        <v>464</v>
      </c>
      <c r="H1104" s="31">
        <f t="shared" si="44"/>
        <v>-17400</v>
      </c>
      <c r="I1104" s="25">
        <v>1.8</v>
      </c>
      <c r="J1104"/>
      <c r="K1104" t="s">
        <v>155</v>
      </c>
      <c r="L1104">
        <v>22</v>
      </c>
      <c r="M1104" s="2">
        <v>445</v>
      </c>
    </row>
    <row r="1105" spans="1:13" s="18" customFormat="1" ht="12.75">
      <c r="A1105" s="1"/>
      <c r="B1105" s="67">
        <v>2000</v>
      </c>
      <c r="C1105" s="1" t="s">
        <v>40</v>
      </c>
      <c r="D1105" s="15" t="s">
        <v>12</v>
      </c>
      <c r="E1105" s="1" t="s">
        <v>53</v>
      </c>
      <c r="F1105" s="61" t="s">
        <v>448</v>
      </c>
      <c r="G1105" s="30" t="s">
        <v>460</v>
      </c>
      <c r="H1105" s="31">
        <f t="shared" si="44"/>
        <v>-19400</v>
      </c>
      <c r="I1105" s="25">
        <v>4</v>
      </c>
      <c r="J1105"/>
      <c r="K1105" t="s">
        <v>155</v>
      </c>
      <c r="L1105">
        <v>22</v>
      </c>
      <c r="M1105" s="2">
        <v>445</v>
      </c>
    </row>
    <row r="1106" spans="1:13" s="59" customFormat="1" ht="12.75">
      <c r="A1106" s="1"/>
      <c r="B1106" s="67">
        <v>900</v>
      </c>
      <c r="C1106" s="1" t="s">
        <v>40</v>
      </c>
      <c r="D1106" s="15" t="s">
        <v>12</v>
      </c>
      <c r="E1106" s="1" t="s">
        <v>53</v>
      </c>
      <c r="F1106" s="61" t="s">
        <v>448</v>
      </c>
      <c r="G1106" s="30" t="s">
        <v>460</v>
      </c>
      <c r="H1106" s="31">
        <f t="shared" si="44"/>
        <v>-20300</v>
      </c>
      <c r="I1106" s="25">
        <v>1.8</v>
      </c>
      <c r="J1106"/>
      <c r="K1106" t="s">
        <v>155</v>
      </c>
      <c r="L1106">
        <v>22</v>
      </c>
      <c r="M1106" s="2">
        <v>445</v>
      </c>
    </row>
    <row r="1107" spans="1:13" s="18" customFormat="1" ht="12.75">
      <c r="A1107" s="1"/>
      <c r="B1107" s="67">
        <v>2000</v>
      </c>
      <c r="C1107" s="1" t="s">
        <v>40</v>
      </c>
      <c r="D1107" s="15" t="s">
        <v>12</v>
      </c>
      <c r="E1107" s="1" t="s">
        <v>53</v>
      </c>
      <c r="F1107" s="61" t="s">
        <v>448</v>
      </c>
      <c r="G1107" s="30" t="s">
        <v>462</v>
      </c>
      <c r="H1107" s="31">
        <f t="shared" si="44"/>
        <v>-22300</v>
      </c>
      <c r="I1107" s="25">
        <v>4</v>
      </c>
      <c r="J1107"/>
      <c r="K1107" t="s">
        <v>155</v>
      </c>
      <c r="L1107">
        <v>22</v>
      </c>
      <c r="M1107" s="2">
        <v>445</v>
      </c>
    </row>
    <row r="1108" spans="1:13" s="18" customFormat="1" ht="12.75">
      <c r="A1108" s="14"/>
      <c r="B1108" s="68">
        <f>SUM(B1093:B1107)</f>
        <v>22300</v>
      </c>
      <c r="C1108" s="14" t="s">
        <v>40</v>
      </c>
      <c r="D1108" s="14"/>
      <c r="E1108" s="14"/>
      <c r="F1108" s="69"/>
      <c r="G1108" s="21"/>
      <c r="H1108" s="57">
        <v>0</v>
      </c>
      <c r="I1108" s="58">
        <f>+B1108/M1108</f>
        <v>50.1123595505618</v>
      </c>
      <c r="J1108" s="59"/>
      <c r="K1108" s="59"/>
      <c r="L1108" s="59"/>
      <c r="M1108" s="2">
        <v>445</v>
      </c>
    </row>
    <row r="1109" spans="1:13" s="18" customFormat="1" ht="12.75">
      <c r="A1109" s="15"/>
      <c r="B1109" s="66"/>
      <c r="C1109" s="15"/>
      <c r="D1109" s="15"/>
      <c r="E1109" s="15"/>
      <c r="F1109" s="33"/>
      <c r="G1109" s="32"/>
      <c r="H1109" s="31">
        <f t="shared" si="44"/>
        <v>0</v>
      </c>
      <c r="I1109" s="42">
        <f>+B1109/M1109</f>
        <v>0</v>
      </c>
      <c r="M1109" s="2">
        <v>445</v>
      </c>
    </row>
    <row r="1110" spans="1:13" s="18" customFormat="1" ht="12.75">
      <c r="A1110" s="15"/>
      <c r="B1110" s="66"/>
      <c r="C1110" s="15"/>
      <c r="D1110" s="15"/>
      <c r="E1110" s="15"/>
      <c r="F1110" s="33"/>
      <c r="G1110" s="32"/>
      <c r="H1110" s="31">
        <f t="shared" si="44"/>
        <v>0</v>
      </c>
      <c r="I1110" s="42">
        <f aca="true" t="shared" si="45" ref="I1110:I1164">+B1110/M1110</f>
        <v>0</v>
      </c>
      <c r="M1110" s="2">
        <v>445</v>
      </c>
    </row>
    <row r="1111" spans="1:13" s="18" customFormat="1" ht="12.75">
      <c r="A1111" s="1"/>
      <c r="B1111" s="67">
        <v>1000</v>
      </c>
      <c r="C1111" s="1" t="s">
        <v>60</v>
      </c>
      <c r="D1111" s="15" t="s">
        <v>12</v>
      </c>
      <c r="E1111" s="1" t="s">
        <v>61</v>
      </c>
      <c r="F1111" s="61" t="s">
        <v>448</v>
      </c>
      <c r="G1111" s="30" t="s">
        <v>372</v>
      </c>
      <c r="H1111" s="31">
        <f t="shared" si="44"/>
        <v>-1000</v>
      </c>
      <c r="I1111" s="25">
        <v>2</v>
      </c>
      <c r="J1111"/>
      <c r="K1111" t="s">
        <v>155</v>
      </c>
      <c r="L1111">
        <v>22</v>
      </c>
      <c r="M1111" s="2">
        <v>445</v>
      </c>
    </row>
    <row r="1112" spans="1:13" s="18" customFormat="1" ht="12.75">
      <c r="A1112" s="1"/>
      <c r="B1112" s="67">
        <v>1000</v>
      </c>
      <c r="C1112" s="1" t="s">
        <v>60</v>
      </c>
      <c r="D1112" s="15" t="s">
        <v>12</v>
      </c>
      <c r="E1112" s="1" t="s">
        <v>61</v>
      </c>
      <c r="F1112" s="61" t="s">
        <v>448</v>
      </c>
      <c r="G1112" s="30" t="s">
        <v>374</v>
      </c>
      <c r="H1112" s="31">
        <f t="shared" si="44"/>
        <v>-2000</v>
      </c>
      <c r="I1112" s="25">
        <v>2</v>
      </c>
      <c r="J1112"/>
      <c r="K1112" t="s">
        <v>155</v>
      </c>
      <c r="L1112">
        <v>22</v>
      </c>
      <c r="M1112" s="2">
        <v>445</v>
      </c>
    </row>
    <row r="1113" spans="1:13" s="59" customFormat="1" ht="12.75">
      <c r="A1113" s="1"/>
      <c r="B1113" s="67">
        <v>1000</v>
      </c>
      <c r="C1113" s="1" t="s">
        <v>60</v>
      </c>
      <c r="D1113" s="15" t="s">
        <v>12</v>
      </c>
      <c r="E1113" s="1" t="s">
        <v>61</v>
      </c>
      <c r="F1113" s="61" t="s">
        <v>448</v>
      </c>
      <c r="G1113" s="30" t="s">
        <v>420</v>
      </c>
      <c r="H1113" s="31">
        <f t="shared" si="44"/>
        <v>-3000</v>
      </c>
      <c r="I1113" s="25">
        <v>2</v>
      </c>
      <c r="J1113"/>
      <c r="K1113" t="s">
        <v>155</v>
      </c>
      <c r="L1113">
        <v>22</v>
      </c>
      <c r="M1113" s="2">
        <v>445</v>
      </c>
    </row>
    <row r="1114" spans="1:13" s="18" customFormat="1" ht="12.75">
      <c r="A1114" s="1"/>
      <c r="B1114" s="67">
        <v>1000</v>
      </c>
      <c r="C1114" s="1" t="s">
        <v>60</v>
      </c>
      <c r="D1114" s="15" t="s">
        <v>12</v>
      </c>
      <c r="E1114" s="1" t="s">
        <v>61</v>
      </c>
      <c r="F1114" s="61" t="s">
        <v>448</v>
      </c>
      <c r="G1114" s="30" t="s">
        <v>432</v>
      </c>
      <c r="H1114" s="31">
        <f t="shared" si="44"/>
        <v>-4000</v>
      </c>
      <c r="I1114" s="25">
        <v>2</v>
      </c>
      <c r="J1114"/>
      <c r="K1114" t="s">
        <v>155</v>
      </c>
      <c r="L1114">
        <v>22</v>
      </c>
      <c r="M1114" s="2">
        <v>445</v>
      </c>
    </row>
    <row r="1115" spans="1:13" s="18" customFormat="1" ht="12.75">
      <c r="A1115" s="14"/>
      <c r="B1115" s="68">
        <f>SUM(B1111:B1114)</f>
        <v>4000</v>
      </c>
      <c r="C1115" s="14"/>
      <c r="D1115" s="14"/>
      <c r="E1115" s="14" t="s">
        <v>61</v>
      </c>
      <c r="F1115" s="69"/>
      <c r="G1115" s="21"/>
      <c r="H1115" s="57">
        <v>0</v>
      </c>
      <c r="I1115" s="58">
        <f t="shared" si="45"/>
        <v>8.98876404494382</v>
      </c>
      <c r="J1115" s="59"/>
      <c r="K1115" s="59"/>
      <c r="L1115" s="59"/>
      <c r="M1115" s="2">
        <v>445</v>
      </c>
    </row>
    <row r="1116" spans="1:13" s="18" customFormat="1" ht="12.75">
      <c r="A1116" s="15"/>
      <c r="B1116" s="66"/>
      <c r="C1116" s="15"/>
      <c r="D1116" s="15"/>
      <c r="E1116" s="15"/>
      <c r="F1116" s="33"/>
      <c r="G1116" s="32"/>
      <c r="H1116" s="31">
        <f t="shared" si="44"/>
        <v>0</v>
      </c>
      <c r="I1116" s="42">
        <f t="shared" si="45"/>
        <v>0</v>
      </c>
      <c r="M1116" s="2">
        <v>445</v>
      </c>
    </row>
    <row r="1117" spans="1:13" s="18" customFormat="1" ht="12.75">
      <c r="A1117" s="15"/>
      <c r="B1117" s="66"/>
      <c r="C1117" s="15"/>
      <c r="D1117" s="15"/>
      <c r="E1117" s="15"/>
      <c r="F1117" s="33"/>
      <c r="G1117" s="32"/>
      <c r="H1117" s="31">
        <f t="shared" si="44"/>
        <v>0</v>
      </c>
      <c r="I1117" s="42">
        <f t="shared" si="45"/>
        <v>0</v>
      </c>
      <c r="M1117" s="2">
        <v>445</v>
      </c>
    </row>
    <row r="1118" spans="1:13" s="59" customFormat="1" ht="12.75">
      <c r="A1118" s="15"/>
      <c r="B1118" s="66"/>
      <c r="C1118" s="15"/>
      <c r="D1118" s="15"/>
      <c r="E1118" s="15"/>
      <c r="F1118" s="33"/>
      <c r="G1118" s="32"/>
      <c r="H1118" s="31">
        <f t="shared" si="44"/>
        <v>0</v>
      </c>
      <c r="I1118" s="42">
        <f t="shared" si="45"/>
        <v>0</v>
      </c>
      <c r="J1118" s="18"/>
      <c r="K1118" s="18"/>
      <c r="L1118" s="18"/>
      <c r="M1118" s="2">
        <v>445</v>
      </c>
    </row>
    <row r="1119" spans="1:13" s="18" customFormat="1" ht="12.75">
      <c r="A1119" s="15"/>
      <c r="B1119" s="66"/>
      <c r="C1119" s="15"/>
      <c r="D1119" s="15"/>
      <c r="E1119" s="15"/>
      <c r="F1119" s="33"/>
      <c r="G1119" s="32"/>
      <c r="H1119" s="31">
        <f t="shared" si="44"/>
        <v>0</v>
      </c>
      <c r="I1119" s="42">
        <f t="shared" si="45"/>
        <v>0</v>
      </c>
      <c r="M1119" s="2">
        <v>445</v>
      </c>
    </row>
    <row r="1120" spans="1:13" s="18" customFormat="1" ht="12.75">
      <c r="A1120" s="14"/>
      <c r="B1120" s="68">
        <f>+B1135+B1141+B1146+B1152+B1158+B1128</f>
        <v>56900</v>
      </c>
      <c r="C1120" s="54" t="s">
        <v>468</v>
      </c>
      <c r="D1120" s="55" t="s">
        <v>469</v>
      </c>
      <c r="E1120" s="54" t="s">
        <v>470</v>
      </c>
      <c r="F1120" s="56" t="s">
        <v>471</v>
      </c>
      <c r="G1120" s="296" t="s">
        <v>403</v>
      </c>
      <c r="H1120" s="57"/>
      <c r="I1120" s="58">
        <f>+B1120/M1120</f>
        <v>127.86516853932584</v>
      </c>
      <c r="J1120" s="58"/>
      <c r="K1120" s="58"/>
      <c r="L1120" s="59"/>
      <c r="M1120" s="2">
        <v>445</v>
      </c>
    </row>
    <row r="1121" spans="1:13" s="59" customFormat="1" ht="12.75">
      <c r="A1121" s="15"/>
      <c r="B1121" s="66"/>
      <c r="C1121" s="15"/>
      <c r="D1121" s="15"/>
      <c r="E1121" s="15"/>
      <c r="F1121" s="33"/>
      <c r="G1121" s="32"/>
      <c r="H1121" s="31">
        <f aca="true" t="shared" si="46" ref="H1121:H1185">H1120-B1121</f>
        <v>0</v>
      </c>
      <c r="I1121" s="42">
        <f t="shared" si="45"/>
        <v>0</v>
      </c>
      <c r="J1121" s="18"/>
      <c r="K1121" s="18"/>
      <c r="L1121" s="18"/>
      <c r="M1121" s="2">
        <v>445</v>
      </c>
    </row>
    <row r="1122" spans="1:13" s="18" customFormat="1" ht="12.75">
      <c r="A1122" s="1"/>
      <c r="B1122" s="67">
        <v>5000</v>
      </c>
      <c r="C1122" s="1" t="s">
        <v>0</v>
      </c>
      <c r="D1122" s="1" t="s">
        <v>12</v>
      </c>
      <c r="E1122" s="1" t="s">
        <v>89</v>
      </c>
      <c r="F1122" s="330" t="s">
        <v>472</v>
      </c>
      <c r="G1122" s="30" t="s">
        <v>432</v>
      </c>
      <c r="H1122" s="6">
        <f t="shared" si="46"/>
        <v>-5000</v>
      </c>
      <c r="I1122" s="25">
        <f t="shared" si="45"/>
        <v>11.235955056179776</v>
      </c>
      <c r="J1122"/>
      <c r="K1122" t="s">
        <v>21</v>
      </c>
      <c r="L1122">
        <v>23</v>
      </c>
      <c r="M1122" s="2">
        <v>445</v>
      </c>
    </row>
    <row r="1123" spans="2:13" ht="12.75">
      <c r="B1123" s="67">
        <v>5000</v>
      </c>
      <c r="C1123" s="35" t="s">
        <v>0</v>
      </c>
      <c r="D1123" s="15" t="s">
        <v>12</v>
      </c>
      <c r="E1123" s="1" t="s">
        <v>89</v>
      </c>
      <c r="F1123" s="330" t="s">
        <v>1377</v>
      </c>
      <c r="G1123" s="33" t="s">
        <v>457</v>
      </c>
      <c r="H1123" s="6">
        <f t="shared" si="46"/>
        <v>-10000</v>
      </c>
      <c r="I1123" s="25">
        <f t="shared" si="45"/>
        <v>11.235955056179776</v>
      </c>
      <c r="K1123" t="s">
        <v>21</v>
      </c>
      <c r="L1123">
        <v>23</v>
      </c>
      <c r="M1123" s="2">
        <v>445</v>
      </c>
    </row>
    <row r="1124" spans="2:13" ht="12.75">
      <c r="B1124" s="67">
        <v>3000</v>
      </c>
      <c r="C1124" s="35" t="s">
        <v>0</v>
      </c>
      <c r="D1124" s="1" t="s">
        <v>12</v>
      </c>
      <c r="E1124" s="1" t="s">
        <v>89</v>
      </c>
      <c r="F1124" s="330" t="s">
        <v>1378</v>
      </c>
      <c r="G1124" s="30" t="s">
        <v>464</v>
      </c>
      <c r="H1124" s="6">
        <f t="shared" si="46"/>
        <v>-13000</v>
      </c>
      <c r="I1124" s="25">
        <f t="shared" si="45"/>
        <v>6.741573033707865</v>
      </c>
      <c r="K1124" t="s">
        <v>21</v>
      </c>
      <c r="L1124">
        <v>23</v>
      </c>
      <c r="M1124" s="2">
        <v>445</v>
      </c>
    </row>
    <row r="1125" spans="1:13" s="18" customFormat="1" ht="12.75">
      <c r="A1125" s="15"/>
      <c r="B1125" s="66">
        <v>1000</v>
      </c>
      <c r="C1125" s="15" t="s">
        <v>0</v>
      </c>
      <c r="D1125" s="15" t="s">
        <v>12</v>
      </c>
      <c r="E1125" s="15" t="s">
        <v>27</v>
      </c>
      <c r="F1125" s="33" t="s">
        <v>473</v>
      </c>
      <c r="G1125" s="32" t="s">
        <v>464</v>
      </c>
      <c r="H1125" s="31">
        <f t="shared" si="46"/>
        <v>-14000</v>
      </c>
      <c r="I1125" s="42">
        <f t="shared" si="45"/>
        <v>2.247191011235955</v>
      </c>
      <c r="K1125" s="18" t="s">
        <v>89</v>
      </c>
      <c r="L1125" s="18">
        <v>23</v>
      </c>
      <c r="M1125" s="2">
        <v>445</v>
      </c>
    </row>
    <row r="1126" spans="1:13" s="18" customFormat="1" ht="12.75">
      <c r="A1126" s="1"/>
      <c r="B1126" s="67">
        <v>2500</v>
      </c>
      <c r="C1126" s="1" t="s">
        <v>0</v>
      </c>
      <c r="D1126" s="1" t="s">
        <v>12</v>
      </c>
      <c r="E1126" s="1" t="s">
        <v>474</v>
      </c>
      <c r="F1126" s="330" t="s">
        <v>475</v>
      </c>
      <c r="G1126" s="30" t="s">
        <v>432</v>
      </c>
      <c r="H1126" s="6">
        <f t="shared" si="46"/>
        <v>-16500</v>
      </c>
      <c r="I1126" s="25">
        <f t="shared" si="45"/>
        <v>5.617977528089888</v>
      </c>
      <c r="J1126"/>
      <c r="K1126" t="s">
        <v>21</v>
      </c>
      <c r="L1126">
        <v>23</v>
      </c>
      <c r="M1126" s="2">
        <v>445</v>
      </c>
    </row>
    <row r="1127" spans="1:13" s="18" customFormat="1" ht="12.75">
      <c r="A1127" s="1"/>
      <c r="B1127" s="67">
        <v>2500</v>
      </c>
      <c r="C1127" s="1" t="s">
        <v>0</v>
      </c>
      <c r="D1127" s="1" t="s">
        <v>12</v>
      </c>
      <c r="E1127" s="1" t="s">
        <v>476</v>
      </c>
      <c r="F1127" s="330" t="s">
        <v>477</v>
      </c>
      <c r="G1127" s="30" t="s">
        <v>432</v>
      </c>
      <c r="H1127" s="6">
        <f t="shared" si="46"/>
        <v>-19000</v>
      </c>
      <c r="I1127" s="25">
        <f t="shared" si="45"/>
        <v>5.617977528089888</v>
      </c>
      <c r="J1127"/>
      <c r="K1127" t="s">
        <v>21</v>
      </c>
      <c r="L1127">
        <v>23</v>
      </c>
      <c r="M1127" s="2">
        <v>445</v>
      </c>
    </row>
    <row r="1128" spans="1:13" s="18" customFormat="1" ht="12.75">
      <c r="A1128" s="14"/>
      <c r="B1128" s="68">
        <f>SUM(B1122:B1127)</f>
        <v>19000</v>
      </c>
      <c r="C1128" s="14" t="s">
        <v>0</v>
      </c>
      <c r="D1128" s="14"/>
      <c r="E1128" s="14"/>
      <c r="F1128" s="69"/>
      <c r="G1128" s="21"/>
      <c r="H1128" s="57">
        <v>0</v>
      </c>
      <c r="I1128" s="58">
        <f t="shared" si="45"/>
        <v>42.69662921348315</v>
      </c>
      <c r="J1128" s="59"/>
      <c r="K1128" s="59"/>
      <c r="L1128" s="59"/>
      <c r="M1128" s="2">
        <v>445</v>
      </c>
    </row>
    <row r="1129" spans="1:13" s="18" customFormat="1" ht="12.75">
      <c r="A1129" s="15"/>
      <c r="B1129" s="66"/>
      <c r="C1129" s="15"/>
      <c r="D1129" s="15"/>
      <c r="E1129" s="15"/>
      <c r="F1129" s="33"/>
      <c r="G1129" s="32"/>
      <c r="H1129" s="31">
        <f t="shared" si="46"/>
        <v>0</v>
      </c>
      <c r="I1129" s="42">
        <f t="shared" si="45"/>
        <v>0</v>
      </c>
      <c r="M1129" s="2">
        <v>445</v>
      </c>
    </row>
    <row r="1130" spans="1:13" s="18" customFormat="1" ht="12.75">
      <c r="A1130" s="15"/>
      <c r="B1130" s="66"/>
      <c r="C1130" s="15"/>
      <c r="D1130" s="15"/>
      <c r="E1130" s="15"/>
      <c r="F1130" s="33"/>
      <c r="G1130" s="32"/>
      <c r="H1130" s="31">
        <f t="shared" si="46"/>
        <v>0</v>
      </c>
      <c r="I1130" s="42">
        <f t="shared" si="45"/>
        <v>0</v>
      </c>
      <c r="M1130" s="2">
        <v>445</v>
      </c>
    </row>
    <row r="1131" spans="1:13" s="18" customFormat="1" ht="12.75">
      <c r="A1131" s="1"/>
      <c r="B1131" s="67">
        <v>3000</v>
      </c>
      <c r="C1131" s="1" t="s">
        <v>480</v>
      </c>
      <c r="D1131" s="15" t="s">
        <v>12</v>
      </c>
      <c r="E1131" s="1" t="s">
        <v>53</v>
      </c>
      <c r="F1131" s="61" t="s">
        <v>481</v>
      </c>
      <c r="G1131" s="30" t="s">
        <v>432</v>
      </c>
      <c r="H1131" s="31">
        <f t="shared" si="46"/>
        <v>-3000</v>
      </c>
      <c r="I1131" s="25">
        <f t="shared" si="45"/>
        <v>6.741573033707865</v>
      </c>
      <c r="J1131"/>
      <c r="K1131" t="s">
        <v>89</v>
      </c>
      <c r="L1131">
        <v>23</v>
      </c>
      <c r="M1131" s="2">
        <v>445</v>
      </c>
    </row>
    <row r="1132" spans="1:13" s="18" customFormat="1" ht="12.75">
      <c r="A1132" s="1"/>
      <c r="B1132" s="67">
        <v>2500</v>
      </c>
      <c r="C1132" s="1" t="s">
        <v>482</v>
      </c>
      <c r="D1132" s="15" t="s">
        <v>12</v>
      </c>
      <c r="E1132" s="1" t="s">
        <v>53</v>
      </c>
      <c r="F1132" s="61" t="s">
        <v>473</v>
      </c>
      <c r="G1132" s="30" t="s">
        <v>483</v>
      </c>
      <c r="H1132" s="6">
        <f t="shared" si="46"/>
        <v>-5500</v>
      </c>
      <c r="I1132" s="25">
        <f t="shared" si="45"/>
        <v>5.617977528089888</v>
      </c>
      <c r="J1132"/>
      <c r="K1132" t="s">
        <v>89</v>
      </c>
      <c r="L1132">
        <v>23</v>
      </c>
      <c r="M1132" s="2">
        <v>445</v>
      </c>
    </row>
    <row r="1133" spans="1:13" s="18" customFormat="1" ht="12.75">
      <c r="A1133" s="1"/>
      <c r="B1133" s="67">
        <v>6000</v>
      </c>
      <c r="C1133" s="1" t="s">
        <v>484</v>
      </c>
      <c r="D1133" s="15" t="s">
        <v>12</v>
      </c>
      <c r="E1133" s="1" t="s">
        <v>53</v>
      </c>
      <c r="F1133" s="61" t="s">
        <v>473</v>
      </c>
      <c r="G1133" s="30" t="s">
        <v>457</v>
      </c>
      <c r="H1133" s="6">
        <f t="shared" si="46"/>
        <v>-11500</v>
      </c>
      <c r="I1133" s="25">
        <f t="shared" si="45"/>
        <v>13.48314606741573</v>
      </c>
      <c r="J1133"/>
      <c r="K1133" t="s">
        <v>89</v>
      </c>
      <c r="L1133">
        <v>23</v>
      </c>
      <c r="M1133" s="2">
        <v>445</v>
      </c>
    </row>
    <row r="1134" spans="1:13" s="18" customFormat="1" ht="12.75">
      <c r="A1134" s="1"/>
      <c r="B1134" s="67">
        <v>3000</v>
      </c>
      <c r="C1134" s="1" t="s">
        <v>485</v>
      </c>
      <c r="D1134" s="15" t="s">
        <v>12</v>
      </c>
      <c r="E1134" s="1" t="s">
        <v>53</v>
      </c>
      <c r="F1134" s="61" t="s">
        <v>486</v>
      </c>
      <c r="G1134" s="30" t="s">
        <v>464</v>
      </c>
      <c r="H1134" s="6">
        <f t="shared" si="46"/>
        <v>-14500</v>
      </c>
      <c r="I1134" s="25">
        <f t="shared" si="45"/>
        <v>6.741573033707865</v>
      </c>
      <c r="J1134"/>
      <c r="K1134" t="s">
        <v>89</v>
      </c>
      <c r="L1134">
        <v>23</v>
      </c>
      <c r="M1134" s="2">
        <v>445</v>
      </c>
    </row>
    <row r="1135" spans="1:13" s="18" customFormat="1" ht="12.75">
      <c r="A1135" s="14"/>
      <c r="B1135" s="68">
        <f>SUM(B1131:B1134)</f>
        <v>14500</v>
      </c>
      <c r="C1135" s="14" t="s">
        <v>34</v>
      </c>
      <c r="D1135" s="14"/>
      <c r="E1135" s="14"/>
      <c r="F1135" s="69"/>
      <c r="G1135" s="21"/>
      <c r="H1135" s="57">
        <v>0</v>
      </c>
      <c r="I1135" s="58">
        <f t="shared" si="45"/>
        <v>32.58426966292135</v>
      </c>
      <c r="J1135" s="59"/>
      <c r="K1135" s="59"/>
      <c r="L1135" s="59"/>
      <c r="M1135" s="2">
        <v>445</v>
      </c>
    </row>
    <row r="1136" spans="1:13" s="18" customFormat="1" ht="12.75">
      <c r="A1136" s="15"/>
      <c r="B1136" s="66"/>
      <c r="C1136" s="15"/>
      <c r="D1136" s="15"/>
      <c r="E1136" s="15"/>
      <c r="F1136" s="33"/>
      <c r="G1136" s="32"/>
      <c r="H1136" s="31">
        <f t="shared" si="46"/>
        <v>0</v>
      </c>
      <c r="I1136" s="42">
        <f t="shared" si="45"/>
        <v>0</v>
      </c>
      <c r="M1136" s="2">
        <v>445</v>
      </c>
    </row>
    <row r="1137" spans="1:13" s="59" customFormat="1" ht="12.75">
      <c r="A1137" s="15"/>
      <c r="B1137" s="66"/>
      <c r="C1137" s="15"/>
      <c r="D1137" s="15"/>
      <c r="E1137" s="15"/>
      <c r="F1137" s="33"/>
      <c r="G1137" s="32"/>
      <c r="H1137" s="31">
        <f t="shared" si="46"/>
        <v>0</v>
      </c>
      <c r="I1137" s="42">
        <f t="shared" si="45"/>
        <v>0</v>
      </c>
      <c r="J1137" s="18"/>
      <c r="K1137" s="18"/>
      <c r="L1137" s="18"/>
      <c r="M1137" s="2">
        <v>445</v>
      </c>
    </row>
    <row r="1138" spans="1:13" s="18" customFormat="1" ht="12.75">
      <c r="A1138" s="1"/>
      <c r="B1138" s="67">
        <v>1600</v>
      </c>
      <c r="C1138" s="1" t="s">
        <v>55</v>
      </c>
      <c r="D1138" s="15" t="s">
        <v>12</v>
      </c>
      <c r="E1138" s="1" t="s">
        <v>56</v>
      </c>
      <c r="F1138" s="61" t="s">
        <v>473</v>
      </c>
      <c r="G1138" s="30" t="s">
        <v>432</v>
      </c>
      <c r="H1138" s="31">
        <f t="shared" si="46"/>
        <v>-1600</v>
      </c>
      <c r="I1138" s="25">
        <v>3.2</v>
      </c>
      <c r="J1138"/>
      <c r="K1138" t="s">
        <v>89</v>
      </c>
      <c r="L1138">
        <v>23</v>
      </c>
      <c r="M1138" s="2">
        <v>445</v>
      </c>
    </row>
    <row r="1139" spans="1:13" s="18" customFormat="1" ht="12.75">
      <c r="A1139" s="1"/>
      <c r="B1139" s="67">
        <v>1200</v>
      </c>
      <c r="C1139" s="1" t="s">
        <v>55</v>
      </c>
      <c r="D1139" s="15" t="s">
        <v>12</v>
      </c>
      <c r="E1139" s="1" t="s">
        <v>56</v>
      </c>
      <c r="F1139" s="61" t="s">
        <v>473</v>
      </c>
      <c r="G1139" s="30" t="s">
        <v>457</v>
      </c>
      <c r="H1139" s="31">
        <f t="shared" si="46"/>
        <v>-2800</v>
      </c>
      <c r="I1139" s="25">
        <v>2.4</v>
      </c>
      <c r="J1139"/>
      <c r="K1139" t="s">
        <v>89</v>
      </c>
      <c r="L1139">
        <v>23</v>
      </c>
      <c r="M1139" s="2">
        <v>445</v>
      </c>
    </row>
    <row r="1140" spans="1:13" s="18" customFormat="1" ht="12.75">
      <c r="A1140" s="1"/>
      <c r="B1140" s="67">
        <v>1600</v>
      </c>
      <c r="C1140" s="1" t="s">
        <v>55</v>
      </c>
      <c r="D1140" s="15" t="s">
        <v>12</v>
      </c>
      <c r="E1140" s="1" t="s">
        <v>56</v>
      </c>
      <c r="F1140" s="61" t="s">
        <v>473</v>
      </c>
      <c r="G1140" s="30" t="s">
        <v>464</v>
      </c>
      <c r="H1140" s="31">
        <f t="shared" si="46"/>
        <v>-4400</v>
      </c>
      <c r="I1140" s="25">
        <v>3.2</v>
      </c>
      <c r="J1140"/>
      <c r="K1140" t="s">
        <v>89</v>
      </c>
      <c r="L1140">
        <v>23</v>
      </c>
      <c r="M1140" s="2">
        <v>445</v>
      </c>
    </row>
    <row r="1141" spans="1:13" s="18" customFormat="1" ht="12.75">
      <c r="A1141" s="14"/>
      <c r="B1141" s="68">
        <f>SUM(B1138:B1140)</f>
        <v>4400</v>
      </c>
      <c r="C1141" s="14"/>
      <c r="D1141" s="14"/>
      <c r="E1141" s="14" t="s">
        <v>56</v>
      </c>
      <c r="F1141" s="69"/>
      <c r="G1141" s="21"/>
      <c r="H1141" s="57">
        <v>0</v>
      </c>
      <c r="I1141" s="58">
        <f t="shared" si="45"/>
        <v>9.887640449438202</v>
      </c>
      <c r="J1141" s="59"/>
      <c r="K1141" s="59"/>
      <c r="L1141" s="59"/>
      <c r="M1141" s="2">
        <v>445</v>
      </c>
    </row>
    <row r="1142" spans="1:13" s="59" customFormat="1" ht="12.75">
      <c r="A1142" s="15"/>
      <c r="B1142" s="66"/>
      <c r="C1142" s="15"/>
      <c r="D1142" s="15"/>
      <c r="E1142" s="15"/>
      <c r="F1142" s="33"/>
      <c r="G1142" s="32"/>
      <c r="H1142" s="31">
        <f t="shared" si="46"/>
        <v>0</v>
      </c>
      <c r="I1142" s="42">
        <f t="shared" si="45"/>
        <v>0</v>
      </c>
      <c r="J1142" s="18"/>
      <c r="K1142" s="18"/>
      <c r="L1142" s="18"/>
      <c r="M1142" s="2">
        <v>445</v>
      </c>
    </row>
    <row r="1143" spans="1:13" s="18" customFormat="1" ht="12.75">
      <c r="A1143" s="15"/>
      <c r="B1143" s="66"/>
      <c r="C1143" s="15"/>
      <c r="D1143" s="15"/>
      <c r="E1143" s="15"/>
      <c r="F1143" s="33"/>
      <c r="G1143" s="32"/>
      <c r="H1143" s="31">
        <f t="shared" si="46"/>
        <v>0</v>
      </c>
      <c r="I1143" s="42">
        <f t="shared" si="45"/>
        <v>0</v>
      </c>
      <c r="M1143" s="2">
        <v>445</v>
      </c>
    </row>
    <row r="1144" spans="1:13" s="18" customFormat="1" ht="12.75">
      <c r="A1144" s="1"/>
      <c r="B1144" s="67">
        <v>5000</v>
      </c>
      <c r="C1144" s="1" t="s">
        <v>38</v>
      </c>
      <c r="D1144" s="15" t="s">
        <v>12</v>
      </c>
      <c r="E1144" s="1" t="s">
        <v>53</v>
      </c>
      <c r="F1144" s="61" t="s">
        <v>487</v>
      </c>
      <c r="G1144" s="30" t="s">
        <v>432</v>
      </c>
      <c r="H1144" s="31">
        <f t="shared" si="46"/>
        <v>-5000</v>
      </c>
      <c r="I1144" s="25">
        <v>10</v>
      </c>
      <c r="J1144"/>
      <c r="K1144" t="s">
        <v>89</v>
      </c>
      <c r="L1144">
        <v>23</v>
      </c>
      <c r="M1144" s="2">
        <v>445</v>
      </c>
    </row>
    <row r="1145" spans="1:13" s="18" customFormat="1" ht="12.75">
      <c r="A1145" s="1"/>
      <c r="B1145" s="67">
        <v>5000</v>
      </c>
      <c r="C1145" s="1" t="s">
        <v>38</v>
      </c>
      <c r="D1145" s="15" t="s">
        <v>12</v>
      </c>
      <c r="E1145" s="1" t="s">
        <v>53</v>
      </c>
      <c r="F1145" s="61" t="s">
        <v>487</v>
      </c>
      <c r="G1145" s="30" t="s">
        <v>457</v>
      </c>
      <c r="H1145" s="31">
        <f t="shared" si="46"/>
        <v>-10000</v>
      </c>
      <c r="I1145" s="25">
        <v>10</v>
      </c>
      <c r="J1145"/>
      <c r="K1145" t="s">
        <v>89</v>
      </c>
      <c r="L1145">
        <v>23</v>
      </c>
      <c r="M1145" s="2">
        <v>445</v>
      </c>
    </row>
    <row r="1146" spans="1:13" s="18" customFormat="1" ht="12.75">
      <c r="A1146" s="14"/>
      <c r="B1146" s="68">
        <f>SUM(B1144:B1145)</f>
        <v>10000</v>
      </c>
      <c r="C1146" s="14" t="s">
        <v>38</v>
      </c>
      <c r="D1146" s="14"/>
      <c r="E1146" s="14"/>
      <c r="F1146" s="69"/>
      <c r="G1146" s="21"/>
      <c r="H1146" s="57">
        <v>0</v>
      </c>
      <c r="I1146" s="58">
        <f t="shared" si="45"/>
        <v>22.471910112359552</v>
      </c>
      <c r="J1146" s="59"/>
      <c r="K1146" s="59"/>
      <c r="L1146" s="59"/>
      <c r="M1146" s="2">
        <v>445</v>
      </c>
    </row>
    <row r="1147" spans="1:13" s="18" customFormat="1" ht="12.75">
      <c r="A1147" s="15"/>
      <c r="B1147" s="66"/>
      <c r="C1147" s="15"/>
      <c r="D1147" s="15"/>
      <c r="E1147" s="15"/>
      <c r="F1147" s="33"/>
      <c r="G1147" s="32"/>
      <c r="H1147" s="31">
        <f t="shared" si="46"/>
        <v>0</v>
      </c>
      <c r="I1147" s="42">
        <f t="shared" si="45"/>
        <v>0</v>
      </c>
      <c r="M1147" s="2">
        <v>445</v>
      </c>
    </row>
    <row r="1148" spans="1:13" s="59" customFormat="1" ht="12.75">
      <c r="A1148" s="15"/>
      <c r="B1148" s="66"/>
      <c r="C1148" s="15"/>
      <c r="D1148" s="15"/>
      <c r="E1148" s="15"/>
      <c r="F1148" s="33"/>
      <c r="G1148" s="32"/>
      <c r="H1148" s="31">
        <f t="shared" si="46"/>
        <v>0</v>
      </c>
      <c r="I1148" s="42">
        <f t="shared" si="45"/>
        <v>0</v>
      </c>
      <c r="J1148" s="18"/>
      <c r="K1148" s="18"/>
      <c r="L1148" s="18"/>
      <c r="M1148" s="2">
        <v>445</v>
      </c>
    </row>
    <row r="1149" spans="1:13" s="18" customFormat="1" ht="12.75">
      <c r="A1149" s="1"/>
      <c r="B1149" s="67">
        <v>2000</v>
      </c>
      <c r="C1149" s="1" t="s">
        <v>40</v>
      </c>
      <c r="D1149" s="15" t="s">
        <v>12</v>
      </c>
      <c r="E1149" s="1" t="s">
        <v>53</v>
      </c>
      <c r="F1149" s="61" t="s">
        <v>473</v>
      </c>
      <c r="G1149" s="30" t="s">
        <v>432</v>
      </c>
      <c r="H1149" s="31">
        <f t="shared" si="46"/>
        <v>-2000</v>
      </c>
      <c r="I1149" s="25">
        <v>4</v>
      </c>
      <c r="J1149"/>
      <c r="K1149" t="s">
        <v>89</v>
      </c>
      <c r="L1149">
        <v>23</v>
      </c>
      <c r="M1149" s="2">
        <v>445</v>
      </c>
    </row>
    <row r="1150" spans="1:13" s="18" customFormat="1" ht="12.75">
      <c r="A1150" s="1"/>
      <c r="B1150" s="67">
        <v>2000</v>
      </c>
      <c r="C1150" s="1" t="s">
        <v>40</v>
      </c>
      <c r="D1150" s="15" t="s">
        <v>12</v>
      </c>
      <c r="E1150" s="1" t="s">
        <v>53</v>
      </c>
      <c r="F1150" s="61" t="s">
        <v>473</v>
      </c>
      <c r="G1150" s="30" t="s">
        <v>457</v>
      </c>
      <c r="H1150" s="31">
        <f t="shared" si="46"/>
        <v>-4000</v>
      </c>
      <c r="I1150" s="25">
        <v>4</v>
      </c>
      <c r="J1150"/>
      <c r="K1150" t="s">
        <v>89</v>
      </c>
      <c r="L1150">
        <v>23</v>
      </c>
      <c r="M1150" s="2">
        <v>445</v>
      </c>
    </row>
    <row r="1151" spans="1:13" s="18" customFormat="1" ht="12.75">
      <c r="A1151" s="1"/>
      <c r="B1151" s="67">
        <v>2000</v>
      </c>
      <c r="C1151" s="1" t="s">
        <v>40</v>
      </c>
      <c r="D1151" s="15" t="s">
        <v>12</v>
      </c>
      <c r="E1151" s="1" t="s">
        <v>53</v>
      </c>
      <c r="F1151" s="61" t="s">
        <v>473</v>
      </c>
      <c r="G1151" s="30" t="s">
        <v>464</v>
      </c>
      <c r="H1151" s="31">
        <f t="shared" si="46"/>
        <v>-6000</v>
      </c>
      <c r="I1151" s="25">
        <v>4</v>
      </c>
      <c r="J1151"/>
      <c r="K1151" t="s">
        <v>89</v>
      </c>
      <c r="L1151">
        <v>23</v>
      </c>
      <c r="M1151" s="2">
        <v>445</v>
      </c>
    </row>
    <row r="1152" spans="1:13" s="18" customFormat="1" ht="12.75">
      <c r="A1152" s="14"/>
      <c r="B1152" s="68">
        <f>SUM(B1149:B1151)</f>
        <v>6000</v>
      </c>
      <c r="C1152" s="14" t="s">
        <v>40</v>
      </c>
      <c r="D1152" s="14"/>
      <c r="E1152" s="14"/>
      <c r="F1152" s="69"/>
      <c r="G1152" s="21"/>
      <c r="H1152" s="57">
        <v>0</v>
      </c>
      <c r="I1152" s="58">
        <f t="shared" si="45"/>
        <v>13.48314606741573</v>
      </c>
      <c r="J1152" s="59"/>
      <c r="K1152" s="59"/>
      <c r="L1152" s="59"/>
      <c r="M1152" s="2">
        <v>445</v>
      </c>
    </row>
    <row r="1153" spans="1:13" s="18" customFormat="1" ht="12.75">
      <c r="A1153" s="15"/>
      <c r="B1153" s="66"/>
      <c r="C1153" s="15"/>
      <c r="D1153" s="15"/>
      <c r="E1153" s="15"/>
      <c r="F1153" s="33"/>
      <c r="G1153" s="32"/>
      <c r="H1153" s="31">
        <f t="shared" si="46"/>
        <v>0</v>
      </c>
      <c r="I1153" s="42">
        <f t="shared" si="45"/>
        <v>0</v>
      </c>
      <c r="M1153" s="2">
        <v>445</v>
      </c>
    </row>
    <row r="1154" spans="1:13" s="59" customFormat="1" ht="12.75">
      <c r="A1154" s="15"/>
      <c r="B1154" s="66"/>
      <c r="C1154" s="15"/>
      <c r="D1154" s="15"/>
      <c r="E1154" s="15"/>
      <c r="F1154" s="33"/>
      <c r="G1154" s="32"/>
      <c r="H1154" s="31">
        <f t="shared" si="46"/>
        <v>0</v>
      </c>
      <c r="I1154" s="42">
        <f t="shared" si="45"/>
        <v>0</v>
      </c>
      <c r="J1154" s="18"/>
      <c r="K1154" s="18"/>
      <c r="L1154" s="18"/>
      <c r="M1154" s="2">
        <v>445</v>
      </c>
    </row>
    <row r="1155" spans="1:13" s="18" customFormat="1" ht="12.75">
      <c r="A1155" s="1"/>
      <c r="B1155" s="67">
        <v>1000</v>
      </c>
      <c r="C1155" s="1" t="s">
        <v>108</v>
      </c>
      <c r="D1155" s="15" t="s">
        <v>12</v>
      </c>
      <c r="E1155" s="1" t="s">
        <v>61</v>
      </c>
      <c r="F1155" s="61" t="s">
        <v>473</v>
      </c>
      <c r="G1155" s="30" t="s">
        <v>432</v>
      </c>
      <c r="H1155" s="31">
        <f t="shared" si="46"/>
        <v>-1000</v>
      </c>
      <c r="I1155" s="25">
        <v>2</v>
      </c>
      <c r="J1155"/>
      <c r="K1155" t="s">
        <v>89</v>
      </c>
      <c r="L1155">
        <v>23</v>
      </c>
      <c r="M1155" s="2">
        <v>445</v>
      </c>
    </row>
    <row r="1156" spans="1:13" s="18" customFormat="1" ht="12.75">
      <c r="A1156" s="1"/>
      <c r="B1156" s="67">
        <v>1000</v>
      </c>
      <c r="C1156" s="1" t="s">
        <v>108</v>
      </c>
      <c r="D1156" s="15" t="s">
        <v>12</v>
      </c>
      <c r="E1156" s="1" t="s">
        <v>61</v>
      </c>
      <c r="F1156" s="61" t="s">
        <v>473</v>
      </c>
      <c r="G1156" s="30" t="s">
        <v>457</v>
      </c>
      <c r="H1156" s="31">
        <f t="shared" si="46"/>
        <v>-2000</v>
      </c>
      <c r="I1156" s="25">
        <v>2</v>
      </c>
      <c r="J1156"/>
      <c r="K1156" t="s">
        <v>89</v>
      </c>
      <c r="L1156">
        <v>23</v>
      </c>
      <c r="M1156" s="2">
        <v>445</v>
      </c>
    </row>
    <row r="1157" spans="1:13" s="18" customFormat="1" ht="12.75">
      <c r="A1157" s="1"/>
      <c r="B1157" s="67">
        <v>1000</v>
      </c>
      <c r="C1157" s="1" t="s">
        <v>108</v>
      </c>
      <c r="D1157" s="15" t="s">
        <v>12</v>
      </c>
      <c r="E1157" s="1" t="s">
        <v>61</v>
      </c>
      <c r="F1157" s="61" t="s">
        <v>473</v>
      </c>
      <c r="G1157" s="30" t="s">
        <v>464</v>
      </c>
      <c r="H1157" s="31">
        <f t="shared" si="46"/>
        <v>-3000</v>
      </c>
      <c r="I1157" s="25">
        <v>2</v>
      </c>
      <c r="J1157"/>
      <c r="K1157" t="s">
        <v>89</v>
      </c>
      <c r="L1157">
        <v>23</v>
      </c>
      <c r="M1157" s="2">
        <v>445</v>
      </c>
    </row>
    <row r="1158" spans="1:13" s="18" customFormat="1" ht="12.75">
      <c r="A1158" s="14"/>
      <c r="B1158" s="68">
        <f>SUM(B1155:B1157)</f>
        <v>3000</v>
      </c>
      <c r="C1158" s="14"/>
      <c r="D1158" s="14"/>
      <c r="E1158" s="14" t="s">
        <v>61</v>
      </c>
      <c r="F1158" s="69"/>
      <c r="G1158" s="21"/>
      <c r="H1158" s="57">
        <v>0</v>
      </c>
      <c r="I1158" s="58">
        <f t="shared" si="45"/>
        <v>6.741573033707865</v>
      </c>
      <c r="J1158" s="59"/>
      <c r="K1158" s="59"/>
      <c r="L1158" s="59"/>
      <c r="M1158" s="2">
        <v>445</v>
      </c>
    </row>
    <row r="1159" spans="1:13" s="59" customFormat="1" ht="12.75">
      <c r="A1159" s="15"/>
      <c r="B1159" s="326"/>
      <c r="C1159" s="15"/>
      <c r="D1159" s="15"/>
      <c r="E1159" s="15"/>
      <c r="F1159" s="33"/>
      <c r="G1159" s="32"/>
      <c r="H1159" s="31">
        <f t="shared" si="46"/>
        <v>0</v>
      </c>
      <c r="I1159" s="42">
        <f t="shared" si="45"/>
        <v>0</v>
      </c>
      <c r="J1159" s="18"/>
      <c r="K1159" s="18"/>
      <c r="L1159" s="18"/>
      <c r="M1159" s="2">
        <v>445</v>
      </c>
    </row>
    <row r="1160" spans="1:13" s="18" customFormat="1" ht="12.75">
      <c r="A1160" s="15"/>
      <c r="B1160" s="326"/>
      <c r="C1160" s="15"/>
      <c r="D1160" s="15"/>
      <c r="E1160" s="15"/>
      <c r="F1160" s="33"/>
      <c r="G1160" s="32"/>
      <c r="H1160" s="31">
        <f t="shared" si="46"/>
        <v>0</v>
      </c>
      <c r="I1160" s="42">
        <f t="shared" si="45"/>
        <v>0</v>
      </c>
      <c r="M1160" s="2">
        <v>445</v>
      </c>
    </row>
    <row r="1161" spans="1:13" s="18" customFormat="1" ht="12.75">
      <c r="A1161" s="15"/>
      <c r="B1161" s="326"/>
      <c r="C1161" s="15"/>
      <c r="D1161" s="15"/>
      <c r="E1161" s="15"/>
      <c r="F1161" s="33"/>
      <c r="G1161" s="32"/>
      <c r="H1161" s="31">
        <f t="shared" si="46"/>
        <v>0</v>
      </c>
      <c r="I1161" s="42">
        <f t="shared" si="45"/>
        <v>0</v>
      </c>
      <c r="M1161" s="2">
        <v>445</v>
      </c>
    </row>
    <row r="1162" spans="1:13" s="18" customFormat="1" ht="12.75">
      <c r="A1162" s="15"/>
      <c r="B1162" s="66"/>
      <c r="C1162" s="15"/>
      <c r="D1162" s="15"/>
      <c r="E1162" s="15"/>
      <c r="F1162" s="33"/>
      <c r="G1162" s="32"/>
      <c r="H1162" s="31">
        <f t="shared" si="46"/>
        <v>0</v>
      </c>
      <c r="I1162" s="42">
        <f t="shared" si="45"/>
        <v>0</v>
      </c>
      <c r="M1162" s="2">
        <v>445</v>
      </c>
    </row>
    <row r="1163" spans="1:13" s="18" customFormat="1" ht="12.75">
      <c r="A1163" s="14"/>
      <c r="B1163" s="68">
        <f>+B1184+B1201+B1205+B1209+B1216+B1179</f>
        <v>72900</v>
      </c>
      <c r="C1163" s="54" t="s">
        <v>488</v>
      </c>
      <c r="D1163" s="55" t="s">
        <v>489</v>
      </c>
      <c r="E1163" s="54" t="s">
        <v>188</v>
      </c>
      <c r="F1163" s="56" t="s">
        <v>490</v>
      </c>
      <c r="G1163" s="299" t="s">
        <v>232</v>
      </c>
      <c r="H1163" s="57"/>
      <c r="I1163" s="58">
        <f>+B1163/M1163</f>
        <v>163.82022471910113</v>
      </c>
      <c r="J1163" s="58"/>
      <c r="K1163" s="58"/>
      <c r="L1163" s="59"/>
      <c r="M1163" s="2">
        <v>445</v>
      </c>
    </row>
    <row r="1164" spans="1:13" s="18" customFormat="1" ht="12.75">
      <c r="A1164" s="15"/>
      <c r="B1164" s="66"/>
      <c r="C1164" s="15"/>
      <c r="D1164" s="15"/>
      <c r="E1164" s="15"/>
      <c r="F1164" s="33"/>
      <c r="G1164" s="32"/>
      <c r="H1164" s="31">
        <f t="shared" si="46"/>
        <v>0</v>
      </c>
      <c r="I1164" s="42">
        <f t="shared" si="45"/>
        <v>0</v>
      </c>
      <c r="M1164" s="2">
        <v>445</v>
      </c>
    </row>
    <row r="1165" spans="1:13" s="18" customFormat="1" ht="12.75">
      <c r="A1165" s="1"/>
      <c r="B1165" s="67">
        <v>2500</v>
      </c>
      <c r="C1165" s="1" t="s">
        <v>0</v>
      </c>
      <c r="D1165" s="15" t="s">
        <v>12</v>
      </c>
      <c r="E1165" s="1" t="s">
        <v>18</v>
      </c>
      <c r="F1165" s="330" t="s">
        <v>491</v>
      </c>
      <c r="G1165" s="33" t="s">
        <v>106</v>
      </c>
      <c r="H1165" s="31">
        <f t="shared" si="46"/>
        <v>-2500</v>
      </c>
      <c r="I1165" s="25">
        <v>5</v>
      </c>
      <c r="J1165"/>
      <c r="K1165" t="s">
        <v>21</v>
      </c>
      <c r="L1165">
        <v>24</v>
      </c>
      <c r="M1165" s="2">
        <v>445</v>
      </c>
    </row>
    <row r="1166" spans="1:13" s="18" customFormat="1" ht="12.75">
      <c r="A1166" s="1"/>
      <c r="B1166" s="67">
        <v>2500</v>
      </c>
      <c r="C1166" s="1" t="s">
        <v>0</v>
      </c>
      <c r="D1166" s="1" t="s">
        <v>12</v>
      </c>
      <c r="E1166" s="1" t="s">
        <v>18</v>
      </c>
      <c r="F1166" s="330" t="s">
        <v>492</v>
      </c>
      <c r="G1166" s="30" t="s">
        <v>67</v>
      </c>
      <c r="H1166" s="31">
        <f t="shared" si="46"/>
        <v>-5000</v>
      </c>
      <c r="I1166" s="25">
        <v>5</v>
      </c>
      <c r="J1166"/>
      <c r="K1166" t="s">
        <v>21</v>
      </c>
      <c r="L1166">
        <v>24</v>
      </c>
      <c r="M1166" s="2">
        <v>445</v>
      </c>
    </row>
    <row r="1167" spans="1:13" s="18" customFormat="1" ht="12.75">
      <c r="A1167" s="1"/>
      <c r="B1167" s="67">
        <v>5000</v>
      </c>
      <c r="C1167" s="1" t="s">
        <v>0</v>
      </c>
      <c r="D1167" s="1" t="s">
        <v>12</v>
      </c>
      <c r="E1167" s="1" t="s">
        <v>18</v>
      </c>
      <c r="F1167" s="330" t="s">
        <v>493</v>
      </c>
      <c r="G1167" s="30" t="s">
        <v>147</v>
      </c>
      <c r="H1167" s="31">
        <f t="shared" si="46"/>
        <v>-10000</v>
      </c>
      <c r="I1167" s="25">
        <v>10</v>
      </c>
      <c r="J1167"/>
      <c r="K1167" t="s">
        <v>21</v>
      </c>
      <c r="L1167">
        <v>24</v>
      </c>
      <c r="M1167" s="2">
        <v>445</v>
      </c>
    </row>
    <row r="1168" spans="1:13" s="18" customFormat="1" ht="12.75">
      <c r="A1168" s="1"/>
      <c r="B1168" s="67">
        <v>2500</v>
      </c>
      <c r="C1168" s="1" t="s">
        <v>0</v>
      </c>
      <c r="D1168" s="1" t="s">
        <v>12</v>
      </c>
      <c r="E1168" s="1" t="s">
        <v>18</v>
      </c>
      <c r="F1168" s="330" t="s">
        <v>494</v>
      </c>
      <c r="G1168" s="30" t="s">
        <v>77</v>
      </c>
      <c r="H1168" s="31">
        <f t="shared" si="46"/>
        <v>-12500</v>
      </c>
      <c r="I1168" s="25">
        <v>5</v>
      </c>
      <c r="J1168"/>
      <c r="K1168" t="s">
        <v>21</v>
      </c>
      <c r="L1168">
        <v>24</v>
      </c>
      <c r="M1168" s="2">
        <v>445</v>
      </c>
    </row>
    <row r="1169" spans="1:13" s="18" customFormat="1" ht="12.75">
      <c r="A1169" s="1"/>
      <c r="B1169" s="67">
        <v>2500</v>
      </c>
      <c r="C1169" s="1" t="s">
        <v>0</v>
      </c>
      <c r="D1169" s="1" t="s">
        <v>12</v>
      </c>
      <c r="E1169" s="1" t="s">
        <v>18</v>
      </c>
      <c r="F1169" s="330" t="s">
        <v>495</v>
      </c>
      <c r="G1169" s="30" t="s">
        <v>79</v>
      </c>
      <c r="H1169" s="31">
        <f t="shared" si="46"/>
        <v>-15000</v>
      </c>
      <c r="I1169" s="25">
        <v>5</v>
      </c>
      <c r="J1169"/>
      <c r="K1169" t="s">
        <v>21</v>
      </c>
      <c r="L1169">
        <v>24</v>
      </c>
      <c r="M1169" s="2">
        <v>445</v>
      </c>
    </row>
    <row r="1170" spans="1:13" s="18" customFormat="1" ht="12.75">
      <c r="A1170" s="1"/>
      <c r="B1170" s="67">
        <v>2500</v>
      </c>
      <c r="C1170" s="1" t="s">
        <v>0</v>
      </c>
      <c r="D1170" s="1" t="s">
        <v>12</v>
      </c>
      <c r="E1170" s="1" t="s">
        <v>18</v>
      </c>
      <c r="F1170" s="330" t="s">
        <v>496</v>
      </c>
      <c r="G1170" s="30" t="s">
        <v>118</v>
      </c>
      <c r="H1170" s="31">
        <f t="shared" si="46"/>
        <v>-17500</v>
      </c>
      <c r="I1170" s="25">
        <v>5</v>
      </c>
      <c r="J1170"/>
      <c r="K1170" t="s">
        <v>21</v>
      </c>
      <c r="L1170">
        <v>24</v>
      </c>
      <c r="M1170" s="2">
        <v>445</v>
      </c>
    </row>
    <row r="1171" spans="1:13" s="18" customFormat="1" ht="12.75">
      <c r="A1171" s="1"/>
      <c r="B1171" s="67">
        <v>2500</v>
      </c>
      <c r="C1171" s="1" t="s">
        <v>0</v>
      </c>
      <c r="D1171" s="1" t="s">
        <v>12</v>
      </c>
      <c r="E1171" s="1" t="s">
        <v>18</v>
      </c>
      <c r="F1171" s="330" t="s">
        <v>497</v>
      </c>
      <c r="G1171" s="30" t="s">
        <v>122</v>
      </c>
      <c r="H1171" s="31">
        <f t="shared" si="46"/>
        <v>-20000</v>
      </c>
      <c r="I1171" s="25">
        <v>5</v>
      </c>
      <c r="J1171"/>
      <c r="K1171" t="s">
        <v>21</v>
      </c>
      <c r="L1171">
        <v>24</v>
      </c>
      <c r="M1171" s="2">
        <v>445</v>
      </c>
    </row>
    <row r="1172" spans="1:13" s="18" customFormat="1" ht="12.75">
      <c r="A1172" s="1"/>
      <c r="B1172" s="67">
        <v>2500</v>
      </c>
      <c r="C1172" s="1" t="s">
        <v>0</v>
      </c>
      <c r="D1172" s="1" t="s">
        <v>12</v>
      </c>
      <c r="E1172" s="1" t="s">
        <v>18</v>
      </c>
      <c r="F1172" s="330" t="s">
        <v>498</v>
      </c>
      <c r="G1172" s="30" t="s">
        <v>256</v>
      </c>
      <c r="H1172" s="31">
        <f t="shared" si="46"/>
        <v>-22500</v>
      </c>
      <c r="I1172" s="25">
        <v>5</v>
      </c>
      <c r="J1172"/>
      <c r="K1172" t="s">
        <v>21</v>
      </c>
      <c r="L1172">
        <v>24</v>
      </c>
      <c r="M1172" s="2">
        <v>445</v>
      </c>
    </row>
    <row r="1173" spans="1:13" s="18" customFormat="1" ht="12.75">
      <c r="A1173" s="1"/>
      <c r="B1173" s="67">
        <v>2500</v>
      </c>
      <c r="C1173" s="1" t="s">
        <v>0</v>
      </c>
      <c r="D1173" s="1" t="s">
        <v>12</v>
      </c>
      <c r="E1173" s="1" t="s">
        <v>18</v>
      </c>
      <c r="F1173" s="330" t="s">
        <v>499</v>
      </c>
      <c r="G1173" s="30" t="s">
        <v>260</v>
      </c>
      <c r="H1173" s="31">
        <f t="shared" si="46"/>
        <v>-25000</v>
      </c>
      <c r="I1173" s="25">
        <v>5</v>
      </c>
      <c r="J1173"/>
      <c r="K1173" t="s">
        <v>21</v>
      </c>
      <c r="L1173">
        <v>24</v>
      </c>
      <c r="M1173" s="2">
        <v>445</v>
      </c>
    </row>
    <row r="1174" spans="1:13" s="18" customFormat="1" ht="12.75">
      <c r="A1174" s="1"/>
      <c r="B1174" s="67">
        <v>2500</v>
      </c>
      <c r="C1174" s="1" t="s">
        <v>0</v>
      </c>
      <c r="D1174" s="1" t="s">
        <v>12</v>
      </c>
      <c r="E1174" s="1" t="s">
        <v>18</v>
      </c>
      <c r="F1174" s="330" t="s">
        <v>500</v>
      </c>
      <c r="G1174" s="30" t="s">
        <v>262</v>
      </c>
      <c r="H1174" s="6">
        <f t="shared" si="46"/>
        <v>-27500</v>
      </c>
      <c r="I1174" s="25">
        <v>5</v>
      </c>
      <c r="J1174"/>
      <c r="K1174" t="s">
        <v>21</v>
      </c>
      <c r="L1174">
        <v>24</v>
      </c>
      <c r="M1174" s="2">
        <v>445</v>
      </c>
    </row>
    <row r="1175" spans="1:13" s="59" customFormat="1" ht="12.75">
      <c r="A1175" s="1"/>
      <c r="B1175" s="67">
        <v>2500</v>
      </c>
      <c r="C1175" s="1" t="s">
        <v>0</v>
      </c>
      <c r="D1175" s="1" t="s">
        <v>12</v>
      </c>
      <c r="E1175" s="1" t="s">
        <v>18</v>
      </c>
      <c r="F1175" s="330" t="s">
        <v>501</v>
      </c>
      <c r="G1175" s="30" t="s">
        <v>264</v>
      </c>
      <c r="H1175" s="31">
        <f t="shared" si="46"/>
        <v>-30000</v>
      </c>
      <c r="I1175" s="25">
        <v>5</v>
      </c>
      <c r="J1175"/>
      <c r="K1175" t="s">
        <v>21</v>
      </c>
      <c r="L1175">
        <v>24</v>
      </c>
      <c r="M1175" s="2">
        <v>445</v>
      </c>
    </row>
    <row r="1176" spans="1:13" s="18" customFormat="1" ht="12.75">
      <c r="A1176" s="1"/>
      <c r="B1176" s="67">
        <v>5000</v>
      </c>
      <c r="C1176" s="1" t="s">
        <v>0</v>
      </c>
      <c r="D1176" s="1" t="s">
        <v>12</v>
      </c>
      <c r="E1176" s="1" t="s">
        <v>18</v>
      </c>
      <c r="F1176" s="330" t="s">
        <v>502</v>
      </c>
      <c r="G1176" s="30" t="s">
        <v>266</v>
      </c>
      <c r="H1176" s="31">
        <f t="shared" si="46"/>
        <v>-35000</v>
      </c>
      <c r="I1176" s="25">
        <v>10</v>
      </c>
      <c r="J1176"/>
      <c r="K1176" t="s">
        <v>21</v>
      </c>
      <c r="L1176">
        <v>24</v>
      </c>
      <c r="M1176" s="2">
        <v>445</v>
      </c>
    </row>
    <row r="1177" spans="1:13" s="18" customFormat="1" ht="12.75">
      <c r="A1177" s="1"/>
      <c r="B1177" s="67">
        <v>5000</v>
      </c>
      <c r="C1177" s="1" t="s">
        <v>0</v>
      </c>
      <c r="D1177" s="1" t="s">
        <v>12</v>
      </c>
      <c r="E1177" s="1" t="s">
        <v>18</v>
      </c>
      <c r="F1177" s="330" t="s">
        <v>503</v>
      </c>
      <c r="G1177" s="30" t="s">
        <v>420</v>
      </c>
      <c r="H1177" s="31">
        <f t="shared" si="46"/>
        <v>-40000</v>
      </c>
      <c r="I1177" s="25">
        <v>10</v>
      </c>
      <c r="J1177"/>
      <c r="K1177" t="s">
        <v>21</v>
      </c>
      <c r="L1177">
        <v>24</v>
      </c>
      <c r="M1177" s="2">
        <v>445</v>
      </c>
    </row>
    <row r="1178" spans="1:13" s="18" customFormat="1" ht="12.75">
      <c r="A1178" s="1"/>
      <c r="B1178" s="67">
        <v>2500</v>
      </c>
      <c r="C1178" s="1" t="s">
        <v>0</v>
      </c>
      <c r="D1178" s="1" t="s">
        <v>12</v>
      </c>
      <c r="E1178" s="1" t="s">
        <v>18</v>
      </c>
      <c r="F1178" s="330" t="s">
        <v>504</v>
      </c>
      <c r="G1178" s="30" t="s">
        <v>432</v>
      </c>
      <c r="H1178" s="31">
        <f t="shared" si="46"/>
        <v>-42500</v>
      </c>
      <c r="I1178" s="25">
        <v>5</v>
      </c>
      <c r="J1178"/>
      <c r="K1178" t="s">
        <v>21</v>
      </c>
      <c r="L1178">
        <v>24</v>
      </c>
      <c r="M1178" s="2">
        <v>445</v>
      </c>
    </row>
    <row r="1179" spans="1:13" s="18" customFormat="1" ht="12.75">
      <c r="A1179" s="14"/>
      <c r="B1179" s="68">
        <f>SUM(B1165:B1178)</f>
        <v>42500</v>
      </c>
      <c r="C1179" s="14" t="s">
        <v>0</v>
      </c>
      <c r="D1179" s="14"/>
      <c r="E1179" s="14"/>
      <c r="F1179" s="69"/>
      <c r="G1179" s="21"/>
      <c r="H1179" s="57">
        <v>0</v>
      </c>
      <c r="I1179" s="58">
        <f>+B1179/M1179</f>
        <v>95.50561797752809</v>
      </c>
      <c r="J1179" s="59"/>
      <c r="K1179" s="59"/>
      <c r="L1179" s="59"/>
      <c r="M1179" s="2">
        <v>445</v>
      </c>
    </row>
    <row r="1180" spans="1:13" s="59" customFormat="1" ht="12.75">
      <c r="A1180" s="15"/>
      <c r="B1180" s="66"/>
      <c r="C1180" s="15"/>
      <c r="D1180" s="15"/>
      <c r="E1180" s="15"/>
      <c r="F1180" s="33"/>
      <c r="G1180" s="32"/>
      <c r="H1180" s="31">
        <f t="shared" si="46"/>
        <v>0</v>
      </c>
      <c r="I1180" s="42">
        <f>+B1180/M1180</f>
        <v>0</v>
      </c>
      <c r="J1180" s="18"/>
      <c r="K1180" s="18"/>
      <c r="L1180" s="18"/>
      <c r="M1180" s="2">
        <v>445</v>
      </c>
    </row>
    <row r="1181" spans="1:13" s="18" customFormat="1" ht="12.75">
      <c r="A1181" s="15"/>
      <c r="B1181" s="66"/>
      <c r="C1181" s="15"/>
      <c r="D1181" s="15"/>
      <c r="E1181" s="15"/>
      <c r="F1181" s="33"/>
      <c r="G1181" s="32"/>
      <c r="H1181" s="31">
        <f t="shared" si="46"/>
        <v>0</v>
      </c>
      <c r="I1181" s="42">
        <f>+B1181/M1181</f>
        <v>0</v>
      </c>
      <c r="M1181" s="2">
        <v>445</v>
      </c>
    </row>
    <row r="1182" spans="1:13" s="18" customFormat="1" ht="12.75">
      <c r="A1182" s="1"/>
      <c r="B1182" s="67">
        <v>300</v>
      </c>
      <c r="C1182" s="1" t="s">
        <v>505</v>
      </c>
      <c r="D1182" s="1" t="s">
        <v>12</v>
      </c>
      <c r="E1182" s="1" t="s">
        <v>27</v>
      </c>
      <c r="F1182" s="61" t="s">
        <v>506</v>
      </c>
      <c r="G1182" s="30" t="s">
        <v>77</v>
      </c>
      <c r="H1182" s="31">
        <f t="shared" si="46"/>
        <v>-300</v>
      </c>
      <c r="I1182" s="25">
        <v>0.6</v>
      </c>
      <c r="J1182"/>
      <c r="K1182" s="18" t="s">
        <v>18</v>
      </c>
      <c r="L1182">
        <v>24</v>
      </c>
      <c r="M1182" s="2">
        <v>445</v>
      </c>
    </row>
    <row r="1183" spans="1:13" s="18" customFormat="1" ht="12.75">
      <c r="A1183" s="1"/>
      <c r="B1183" s="67">
        <v>1000</v>
      </c>
      <c r="C1183" s="1" t="s">
        <v>236</v>
      </c>
      <c r="D1183" s="1" t="s">
        <v>12</v>
      </c>
      <c r="E1183" s="1" t="s">
        <v>27</v>
      </c>
      <c r="F1183" s="61" t="s">
        <v>506</v>
      </c>
      <c r="G1183" s="30" t="s">
        <v>79</v>
      </c>
      <c r="H1183" s="31">
        <f t="shared" si="46"/>
        <v>-1300</v>
      </c>
      <c r="I1183" s="25">
        <v>2</v>
      </c>
      <c r="J1183"/>
      <c r="K1183" s="18" t="s">
        <v>18</v>
      </c>
      <c r="L1183">
        <v>24</v>
      </c>
      <c r="M1183" s="2">
        <v>445</v>
      </c>
    </row>
    <row r="1184" spans="1:13" s="18" customFormat="1" ht="12.75">
      <c r="A1184" s="14"/>
      <c r="B1184" s="68">
        <f>SUM(B1182:B1183)</f>
        <v>1300</v>
      </c>
      <c r="C1184" s="14" t="s">
        <v>34</v>
      </c>
      <c r="D1184" s="14"/>
      <c r="E1184" s="14"/>
      <c r="F1184" s="69"/>
      <c r="G1184" s="21"/>
      <c r="H1184" s="57">
        <v>0</v>
      </c>
      <c r="I1184" s="58">
        <f>+B1184/M1184</f>
        <v>2.9213483146067416</v>
      </c>
      <c r="J1184" s="59"/>
      <c r="K1184" s="59"/>
      <c r="L1184" s="59"/>
      <c r="M1184" s="2">
        <v>445</v>
      </c>
    </row>
    <row r="1185" spans="1:13" s="18" customFormat="1" ht="12.75">
      <c r="A1185" s="15"/>
      <c r="B1185" s="66"/>
      <c r="C1185" s="15"/>
      <c r="D1185" s="15"/>
      <c r="E1185" s="15"/>
      <c r="F1185" s="33"/>
      <c r="G1185" s="32"/>
      <c r="H1185" s="31">
        <f t="shared" si="46"/>
        <v>0</v>
      </c>
      <c r="I1185" s="42">
        <f>+B1185/M1185</f>
        <v>0</v>
      </c>
      <c r="M1185" s="2">
        <v>445</v>
      </c>
    </row>
    <row r="1186" spans="1:13" s="18" customFormat="1" ht="12.75">
      <c r="A1186" s="15"/>
      <c r="B1186" s="66"/>
      <c r="C1186" s="15"/>
      <c r="D1186" s="15"/>
      <c r="E1186" s="15"/>
      <c r="F1186" s="33"/>
      <c r="G1186" s="32"/>
      <c r="H1186" s="31">
        <f aca="true" t="shared" si="47" ref="H1186:H1200">H1185-B1186</f>
        <v>0</v>
      </c>
      <c r="I1186" s="42">
        <f>+B1186/M1186</f>
        <v>0</v>
      </c>
      <c r="M1186" s="2">
        <v>445</v>
      </c>
    </row>
    <row r="1187" spans="1:13" s="18" customFormat="1" ht="12.75">
      <c r="A1187" s="1"/>
      <c r="B1187" s="66">
        <v>1900</v>
      </c>
      <c r="C1187" s="15" t="s">
        <v>35</v>
      </c>
      <c r="D1187" s="1" t="s">
        <v>12</v>
      </c>
      <c r="E1187" s="15" t="s">
        <v>36</v>
      </c>
      <c r="F1187" s="33" t="s">
        <v>506</v>
      </c>
      <c r="G1187" s="30" t="s">
        <v>106</v>
      </c>
      <c r="H1187" s="31">
        <f t="shared" si="47"/>
        <v>-1900</v>
      </c>
      <c r="I1187" s="25">
        <v>4.2</v>
      </c>
      <c r="J1187"/>
      <c r="K1187" t="s">
        <v>18</v>
      </c>
      <c r="L1187">
        <v>24</v>
      </c>
      <c r="M1187" s="2">
        <v>445</v>
      </c>
    </row>
    <row r="1188" spans="1:13" s="18" customFormat="1" ht="12.75">
      <c r="A1188" s="1"/>
      <c r="B1188" s="67">
        <v>1100</v>
      </c>
      <c r="C1188" s="1" t="s">
        <v>35</v>
      </c>
      <c r="D1188" s="1" t="s">
        <v>12</v>
      </c>
      <c r="E1188" s="1" t="s">
        <v>37</v>
      </c>
      <c r="F1188" s="61" t="s">
        <v>506</v>
      </c>
      <c r="G1188" s="30" t="s">
        <v>67</v>
      </c>
      <c r="H1188" s="31">
        <f t="shared" si="47"/>
        <v>-3000</v>
      </c>
      <c r="I1188" s="25">
        <v>1.8</v>
      </c>
      <c r="J1188"/>
      <c r="K1188" s="18" t="s">
        <v>18</v>
      </c>
      <c r="L1188">
        <v>24</v>
      </c>
      <c r="M1188" s="2">
        <v>445</v>
      </c>
    </row>
    <row r="1189" spans="1:13" s="18" customFormat="1" ht="12.75">
      <c r="A1189" s="1"/>
      <c r="B1189" s="67">
        <v>1200</v>
      </c>
      <c r="C1189" s="1" t="s">
        <v>35</v>
      </c>
      <c r="D1189" s="1" t="s">
        <v>12</v>
      </c>
      <c r="E1189" s="1" t="s">
        <v>37</v>
      </c>
      <c r="F1189" s="61" t="s">
        <v>506</v>
      </c>
      <c r="G1189" s="30" t="s">
        <v>77</v>
      </c>
      <c r="H1189" s="31">
        <f t="shared" si="47"/>
        <v>-4200</v>
      </c>
      <c r="I1189" s="25">
        <v>2.4</v>
      </c>
      <c r="J1189"/>
      <c r="K1189" s="18" t="s">
        <v>18</v>
      </c>
      <c r="L1189">
        <v>24</v>
      </c>
      <c r="M1189" s="2">
        <v>445</v>
      </c>
    </row>
    <row r="1190" spans="1:13" s="18" customFormat="1" ht="12.75">
      <c r="A1190" s="1"/>
      <c r="B1190" s="67">
        <v>1200</v>
      </c>
      <c r="C1190" s="1" t="s">
        <v>35</v>
      </c>
      <c r="D1190" s="1" t="s">
        <v>12</v>
      </c>
      <c r="E1190" s="1" t="s">
        <v>37</v>
      </c>
      <c r="F1190" s="61" t="s">
        <v>506</v>
      </c>
      <c r="G1190" s="30" t="s">
        <v>79</v>
      </c>
      <c r="H1190" s="31">
        <f t="shared" si="47"/>
        <v>-5400</v>
      </c>
      <c r="I1190" s="25">
        <v>2.4</v>
      </c>
      <c r="J1190"/>
      <c r="K1190" s="18" t="s">
        <v>18</v>
      </c>
      <c r="L1190">
        <v>24</v>
      </c>
      <c r="M1190" s="2">
        <v>445</v>
      </c>
    </row>
    <row r="1191" spans="1:13" s="18" customFormat="1" ht="12.75">
      <c r="A1191" s="1"/>
      <c r="B1191" s="67">
        <v>800</v>
      </c>
      <c r="C1191" s="1" t="s">
        <v>35</v>
      </c>
      <c r="D1191" s="1" t="s">
        <v>12</v>
      </c>
      <c r="E1191" s="1" t="s">
        <v>37</v>
      </c>
      <c r="F1191" s="61" t="s">
        <v>506</v>
      </c>
      <c r="G1191" s="30" t="s">
        <v>118</v>
      </c>
      <c r="H1191" s="31">
        <f t="shared" si="47"/>
        <v>-6200</v>
      </c>
      <c r="I1191" s="25">
        <v>1.6</v>
      </c>
      <c r="J1191"/>
      <c r="K1191" s="18" t="s">
        <v>18</v>
      </c>
      <c r="L1191">
        <v>24</v>
      </c>
      <c r="M1191" s="2">
        <v>445</v>
      </c>
    </row>
    <row r="1192" spans="1:13" s="18" customFormat="1" ht="12.75">
      <c r="A1192" s="1"/>
      <c r="B1192" s="67">
        <v>800</v>
      </c>
      <c r="C1192" s="1" t="s">
        <v>35</v>
      </c>
      <c r="D1192" s="1" t="s">
        <v>12</v>
      </c>
      <c r="E1192" s="1" t="s">
        <v>37</v>
      </c>
      <c r="F1192" s="61" t="s">
        <v>506</v>
      </c>
      <c r="G1192" s="30" t="s">
        <v>122</v>
      </c>
      <c r="H1192" s="31">
        <f t="shared" si="47"/>
        <v>-7000</v>
      </c>
      <c r="I1192" s="25">
        <v>1.6</v>
      </c>
      <c r="J1192"/>
      <c r="K1192" s="18" t="s">
        <v>18</v>
      </c>
      <c r="L1192">
        <v>24</v>
      </c>
      <c r="M1192" s="2">
        <v>445</v>
      </c>
    </row>
    <row r="1193" spans="1:13" s="18" customFormat="1" ht="12.75">
      <c r="A1193" s="1"/>
      <c r="B1193" s="67">
        <v>1100</v>
      </c>
      <c r="C1193" s="1" t="s">
        <v>35</v>
      </c>
      <c r="D1193" s="1" t="s">
        <v>12</v>
      </c>
      <c r="E1193" s="1" t="s">
        <v>36</v>
      </c>
      <c r="F1193" s="61" t="s">
        <v>506</v>
      </c>
      <c r="G1193" s="30" t="s">
        <v>256</v>
      </c>
      <c r="H1193" s="31">
        <f t="shared" si="47"/>
        <v>-8100</v>
      </c>
      <c r="I1193" s="25">
        <v>2.2</v>
      </c>
      <c r="J1193"/>
      <c r="K1193" s="18" t="s">
        <v>18</v>
      </c>
      <c r="L1193">
        <v>24</v>
      </c>
      <c r="M1193" s="2">
        <v>445</v>
      </c>
    </row>
    <row r="1194" spans="1:13" s="18" customFormat="1" ht="12.75">
      <c r="A1194" s="1"/>
      <c r="B1194" s="67">
        <v>1000</v>
      </c>
      <c r="C1194" s="1" t="s">
        <v>35</v>
      </c>
      <c r="D1194" s="1" t="s">
        <v>12</v>
      </c>
      <c r="E1194" s="1" t="s">
        <v>36</v>
      </c>
      <c r="F1194" s="61" t="s">
        <v>506</v>
      </c>
      <c r="G1194" s="30" t="s">
        <v>258</v>
      </c>
      <c r="H1194" s="31">
        <f t="shared" si="47"/>
        <v>-9100</v>
      </c>
      <c r="I1194" s="25">
        <v>2</v>
      </c>
      <c r="J1194"/>
      <c r="K1194" s="18" t="s">
        <v>18</v>
      </c>
      <c r="L1194">
        <v>24</v>
      </c>
      <c r="M1194" s="2">
        <v>445</v>
      </c>
    </row>
    <row r="1195" spans="1:13" s="18" customFormat="1" ht="12.75">
      <c r="A1195" s="1"/>
      <c r="B1195" s="67">
        <v>800</v>
      </c>
      <c r="C1195" s="1" t="s">
        <v>35</v>
      </c>
      <c r="D1195" s="1" t="s">
        <v>12</v>
      </c>
      <c r="E1195" s="1" t="s">
        <v>36</v>
      </c>
      <c r="F1195" s="61" t="s">
        <v>506</v>
      </c>
      <c r="G1195" s="30" t="s">
        <v>260</v>
      </c>
      <c r="H1195" s="31">
        <f t="shared" si="47"/>
        <v>-9900</v>
      </c>
      <c r="I1195" s="25">
        <v>1.6</v>
      </c>
      <c r="J1195"/>
      <c r="K1195" s="18" t="s">
        <v>18</v>
      </c>
      <c r="L1195">
        <v>24</v>
      </c>
      <c r="M1195" s="2">
        <v>445</v>
      </c>
    </row>
    <row r="1196" spans="1:13" s="18" customFormat="1" ht="12.75">
      <c r="A1196" s="1"/>
      <c r="B1196" s="67">
        <v>1100</v>
      </c>
      <c r="C1196" s="1" t="s">
        <v>35</v>
      </c>
      <c r="D1196" s="1" t="s">
        <v>12</v>
      </c>
      <c r="E1196" s="1" t="s">
        <v>36</v>
      </c>
      <c r="F1196" s="61" t="s">
        <v>506</v>
      </c>
      <c r="G1196" s="30" t="s">
        <v>262</v>
      </c>
      <c r="H1196" s="31">
        <f t="shared" si="47"/>
        <v>-11000</v>
      </c>
      <c r="I1196" s="25">
        <v>2.2</v>
      </c>
      <c r="J1196"/>
      <c r="K1196" s="18" t="s">
        <v>18</v>
      </c>
      <c r="L1196">
        <v>24</v>
      </c>
      <c r="M1196" s="2">
        <v>445</v>
      </c>
    </row>
    <row r="1197" spans="1:13" s="59" customFormat="1" ht="12.75">
      <c r="A1197" s="1"/>
      <c r="B1197" s="67">
        <v>1300</v>
      </c>
      <c r="C1197" s="1" t="s">
        <v>35</v>
      </c>
      <c r="D1197" s="1" t="s">
        <v>12</v>
      </c>
      <c r="E1197" s="1" t="s">
        <v>36</v>
      </c>
      <c r="F1197" s="61" t="s">
        <v>506</v>
      </c>
      <c r="G1197" s="30" t="s">
        <v>264</v>
      </c>
      <c r="H1197" s="31">
        <f t="shared" si="47"/>
        <v>-12300</v>
      </c>
      <c r="I1197" s="25">
        <v>2.6</v>
      </c>
      <c r="J1197"/>
      <c r="K1197" s="18" t="s">
        <v>18</v>
      </c>
      <c r="L1197">
        <v>24</v>
      </c>
      <c r="M1197" s="2">
        <v>445</v>
      </c>
    </row>
    <row r="1198" spans="1:13" s="18" customFormat="1" ht="12.75">
      <c r="A1198" s="1"/>
      <c r="B1198" s="67">
        <v>1200</v>
      </c>
      <c r="C1198" s="1" t="s">
        <v>35</v>
      </c>
      <c r="D1198" s="1" t="s">
        <v>12</v>
      </c>
      <c r="E1198" s="1" t="s">
        <v>36</v>
      </c>
      <c r="F1198" s="61" t="s">
        <v>506</v>
      </c>
      <c r="G1198" s="30" t="s">
        <v>266</v>
      </c>
      <c r="H1198" s="31">
        <f t="shared" si="47"/>
        <v>-13500</v>
      </c>
      <c r="I1198" s="25">
        <v>2.4</v>
      </c>
      <c r="J1198"/>
      <c r="K1198" s="18" t="s">
        <v>18</v>
      </c>
      <c r="L1198">
        <v>24</v>
      </c>
      <c r="M1198" s="2">
        <v>445</v>
      </c>
    </row>
    <row r="1199" spans="1:13" s="18" customFormat="1" ht="12.75">
      <c r="A1199" s="1"/>
      <c r="B1199" s="67">
        <v>2000</v>
      </c>
      <c r="C1199" s="1" t="s">
        <v>35</v>
      </c>
      <c r="D1199" s="1" t="s">
        <v>12</v>
      </c>
      <c r="E1199" s="1" t="s">
        <v>36</v>
      </c>
      <c r="F1199" s="61" t="s">
        <v>506</v>
      </c>
      <c r="G1199" s="30" t="s">
        <v>420</v>
      </c>
      <c r="H1199" s="31">
        <f t="shared" si="47"/>
        <v>-15500</v>
      </c>
      <c r="I1199" s="25">
        <v>4.8</v>
      </c>
      <c r="J1199"/>
      <c r="K1199" s="18" t="s">
        <v>18</v>
      </c>
      <c r="L1199">
        <v>24</v>
      </c>
      <c r="M1199" s="2">
        <v>445</v>
      </c>
    </row>
    <row r="1200" spans="1:13" s="18" customFormat="1" ht="12.75">
      <c r="A1200" s="1"/>
      <c r="B1200" s="67">
        <v>1100</v>
      </c>
      <c r="C1200" s="1" t="s">
        <v>35</v>
      </c>
      <c r="D1200" s="1" t="s">
        <v>12</v>
      </c>
      <c r="E1200" s="1" t="s">
        <v>36</v>
      </c>
      <c r="F1200" s="61" t="s">
        <v>506</v>
      </c>
      <c r="G1200" s="30" t="s">
        <v>432</v>
      </c>
      <c r="H1200" s="31">
        <f t="shared" si="47"/>
        <v>-16600</v>
      </c>
      <c r="I1200" s="25">
        <v>1.8</v>
      </c>
      <c r="J1200"/>
      <c r="K1200" s="18" t="s">
        <v>18</v>
      </c>
      <c r="L1200">
        <v>24</v>
      </c>
      <c r="M1200" s="2">
        <v>445</v>
      </c>
    </row>
    <row r="1201" spans="1:13" s="59" customFormat="1" ht="12.75">
      <c r="A1201" s="14"/>
      <c r="B1201" s="68">
        <f>SUM(B1187:B1200)</f>
        <v>16600</v>
      </c>
      <c r="C1201" s="14"/>
      <c r="D1201" s="14"/>
      <c r="E1201" s="14" t="s">
        <v>36</v>
      </c>
      <c r="F1201" s="69"/>
      <c r="G1201" s="21"/>
      <c r="H1201" s="57">
        <v>0</v>
      </c>
      <c r="I1201" s="58">
        <f aca="true" t="shared" si="48" ref="I1201:I1211">+B1201/M1201</f>
        <v>37.30337078651685</v>
      </c>
      <c r="M1201" s="2">
        <v>445</v>
      </c>
    </row>
    <row r="1202" spans="1:13" s="18" customFormat="1" ht="12.75">
      <c r="A1202" s="15"/>
      <c r="B1202" s="66"/>
      <c r="C1202" s="15"/>
      <c r="D1202" s="15"/>
      <c r="E1202" s="15"/>
      <c r="F1202" s="33"/>
      <c r="G1202" s="32"/>
      <c r="H1202" s="31">
        <f>H1201-B1202</f>
        <v>0</v>
      </c>
      <c r="I1202" s="42">
        <f t="shared" si="48"/>
        <v>0</v>
      </c>
      <c r="M1202" s="2">
        <v>445</v>
      </c>
    </row>
    <row r="1203" spans="1:13" s="18" customFormat="1" ht="12.75">
      <c r="A1203" s="15"/>
      <c r="B1203" s="66"/>
      <c r="C1203" s="15"/>
      <c r="D1203" s="15"/>
      <c r="E1203" s="15"/>
      <c r="F1203" s="33"/>
      <c r="G1203" s="32"/>
      <c r="H1203" s="31">
        <f>H1202-B1203</f>
        <v>0</v>
      </c>
      <c r="I1203" s="42">
        <f t="shared" si="48"/>
        <v>0</v>
      </c>
      <c r="M1203" s="2">
        <v>445</v>
      </c>
    </row>
    <row r="1204" spans="1:13" s="18" customFormat="1" ht="12.75">
      <c r="A1204" s="1"/>
      <c r="B1204" s="67">
        <v>1000</v>
      </c>
      <c r="C1204" s="1" t="s">
        <v>41</v>
      </c>
      <c r="D1204" s="1" t="s">
        <v>12</v>
      </c>
      <c r="E1204" s="1" t="s">
        <v>42</v>
      </c>
      <c r="F1204" s="61" t="s">
        <v>506</v>
      </c>
      <c r="G1204" s="30" t="s">
        <v>420</v>
      </c>
      <c r="H1204" s="6">
        <f>H1203-B1204</f>
        <v>-1000</v>
      </c>
      <c r="I1204" s="25">
        <f t="shared" si="48"/>
        <v>2.247191011235955</v>
      </c>
      <c r="J1204"/>
      <c r="K1204" s="18" t="s">
        <v>18</v>
      </c>
      <c r="L1204">
        <v>24</v>
      </c>
      <c r="M1204" s="2">
        <v>445</v>
      </c>
    </row>
    <row r="1205" spans="1:13" s="59" customFormat="1" ht="12.75">
      <c r="A1205" s="14"/>
      <c r="B1205" s="68">
        <f>SUM(B1204)</f>
        <v>1000</v>
      </c>
      <c r="C1205" s="14"/>
      <c r="D1205" s="14"/>
      <c r="E1205" s="14" t="s">
        <v>42</v>
      </c>
      <c r="F1205" s="69"/>
      <c r="G1205" s="21"/>
      <c r="H1205" s="57">
        <v>0</v>
      </c>
      <c r="I1205" s="58">
        <f t="shared" si="48"/>
        <v>2.247191011235955</v>
      </c>
      <c r="M1205" s="2">
        <v>445</v>
      </c>
    </row>
    <row r="1206" spans="1:13" s="18" customFormat="1" ht="12.75">
      <c r="A1206" s="15"/>
      <c r="B1206" s="66"/>
      <c r="C1206" s="15"/>
      <c r="D1206" s="15"/>
      <c r="E1206" s="15"/>
      <c r="F1206" s="33"/>
      <c r="G1206" s="32"/>
      <c r="H1206" s="31">
        <f>H1205-B1206</f>
        <v>0</v>
      </c>
      <c r="I1206" s="42">
        <f t="shared" si="48"/>
        <v>0</v>
      </c>
      <c r="M1206" s="2">
        <v>445</v>
      </c>
    </row>
    <row r="1207" spans="1:13" s="18" customFormat="1" ht="12.75">
      <c r="A1207" s="15"/>
      <c r="B1207" s="66"/>
      <c r="C1207" s="15"/>
      <c r="D1207" s="15"/>
      <c r="E1207" s="15"/>
      <c r="F1207" s="33"/>
      <c r="G1207" s="32"/>
      <c r="H1207" s="31">
        <f>H1206-B1207</f>
        <v>0</v>
      </c>
      <c r="I1207" s="42">
        <f t="shared" si="48"/>
        <v>0</v>
      </c>
      <c r="M1207" s="2">
        <v>445</v>
      </c>
    </row>
    <row r="1208" spans="1:13" s="18" customFormat="1" ht="12.75">
      <c r="A1208" s="1"/>
      <c r="B1208" s="67">
        <v>900</v>
      </c>
      <c r="C1208" s="1" t="s">
        <v>44</v>
      </c>
      <c r="D1208" s="1" t="s">
        <v>12</v>
      </c>
      <c r="E1208" s="1" t="s">
        <v>45</v>
      </c>
      <c r="F1208" s="61" t="s">
        <v>506</v>
      </c>
      <c r="G1208" s="30" t="s">
        <v>258</v>
      </c>
      <c r="H1208" s="6">
        <f>H1207-B1208</f>
        <v>-900</v>
      </c>
      <c r="I1208" s="25">
        <f t="shared" si="48"/>
        <v>2.0224719101123596</v>
      </c>
      <c r="J1208"/>
      <c r="K1208" s="18" t="s">
        <v>18</v>
      </c>
      <c r="L1208">
        <v>24</v>
      </c>
      <c r="M1208" s="2">
        <v>445</v>
      </c>
    </row>
    <row r="1209" spans="1:13" s="18" customFormat="1" ht="12.75">
      <c r="A1209" s="14"/>
      <c r="B1209" s="68">
        <f>SUM(B1208)</f>
        <v>900</v>
      </c>
      <c r="C1209" s="14"/>
      <c r="D1209" s="14"/>
      <c r="E1209" s="14" t="s">
        <v>45</v>
      </c>
      <c r="F1209" s="69"/>
      <c r="G1209" s="21"/>
      <c r="H1209" s="57">
        <v>0</v>
      </c>
      <c r="I1209" s="58">
        <f t="shared" si="48"/>
        <v>2.0224719101123596</v>
      </c>
      <c r="J1209" s="59"/>
      <c r="K1209" s="59"/>
      <c r="L1209" s="59"/>
      <c r="M1209" s="2">
        <v>445</v>
      </c>
    </row>
    <row r="1210" spans="1:13" s="18" customFormat="1" ht="12.75">
      <c r="A1210" s="15"/>
      <c r="B1210" s="66"/>
      <c r="C1210" s="15"/>
      <c r="D1210" s="15"/>
      <c r="E1210" s="15"/>
      <c r="F1210" s="33"/>
      <c r="G1210" s="32"/>
      <c r="H1210" s="31">
        <f aca="true" t="shared" si="49" ref="H1210:H1215">H1209-B1210</f>
        <v>0</v>
      </c>
      <c r="I1210" s="42">
        <f t="shared" si="48"/>
        <v>0</v>
      </c>
      <c r="M1210" s="2">
        <v>445</v>
      </c>
    </row>
    <row r="1211" spans="1:13" s="18" customFormat="1" ht="12.75">
      <c r="A1211" s="15"/>
      <c r="B1211" s="66"/>
      <c r="C1211" s="15"/>
      <c r="D1211" s="15"/>
      <c r="E1211" s="15"/>
      <c r="F1211" s="33"/>
      <c r="G1211" s="32"/>
      <c r="H1211" s="31">
        <f t="shared" si="49"/>
        <v>0</v>
      </c>
      <c r="I1211" s="42">
        <f t="shared" si="48"/>
        <v>0</v>
      </c>
      <c r="M1211" s="2">
        <v>445</v>
      </c>
    </row>
    <row r="1212" spans="1:13" s="59" customFormat="1" ht="12.75">
      <c r="A1212" s="1"/>
      <c r="B1212" s="67">
        <v>5000</v>
      </c>
      <c r="C1212" s="1" t="s">
        <v>507</v>
      </c>
      <c r="D1212" s="1" t="s">
        <v>12</v>
      </c>
      <c r="E1212" s="1" t="s">
        <v>508</v>
      </c>
      <c r="F1212" s="61" t="s">
        <v>509</v>
      </c>
      <c r="G1212" s="30" t="s">
        <v>262</v>
      </c>
      <c r="H1212" s="31">
        <f t="shared" si="49"/>
        <v>-5000</v>
      </c>
      <c r="I1212" s="25">
        <v>10</v>
      </c>
      <c r="J1212"/>
      <c r="K1212" s="18" t="s">
        <v>18</v>
      </c>
      <c r="L1212">
        <v>24</v>
      </c>
      <c r="M1212" s="2">
        <v>445</v>
      </c>
    </row>
    <row r="1213" spans="1:13" s="18" customFormat="1" ht="12.75">
      <c r="A1213" s="1"/>
      <c r="B1213" s="67">
        <v>4000</v>
      </c>
      <c r="C1213" s="1" t="s">
        <v>510</v>
      </c>
      <c r="D1213" s="1" t="s">
        <v>12</v>
      </c>
      <c r="E1213" s="1" t="s">
        <v>508</v>
      </c>
      <c r="F1213" s="61" t="s">
        <v>511</v>
      </c>
      <c r="G1213" s="30" t="s">
        <v>262</v>
      </c>
      <c r="H1213" s="31">
        <f t="shared" si="49"/>
        <v>-9000</v>
      </c>
      <c r="I1213" s="25">
        <v>8</v>
      </c>
      <c r="J1213"/>
      <c r="K1213" s="18" t="s">
        <v>18</v>
      </c>
      <c r="L1213">
        <v>24</v>
      </c>
      <c r="M1213" s="2">
        <v>445</v>
      </c>
    </row>
    <row r="1214" spans="1:13" s="18" customFormat="1" ht="12.75">
      <c r="A1214" s="1"/>
      <c r="B1214" s="67">
        <v>1000</v>
      </c>
      <c r="C1214" s="1" t="s">
        <v>512</v>
      </c>
      <c r="D1214" s="1" t="s">
        <v>12</v>
      </c>
      <c r="E1214" s="1" t="s">
        <v>508</v>
      </c>
      <c r="F1214" s="61" t="s">
        <v>506</v>
      </c>
      <c r="G1214" s="30" t="s">
        <v>264</v>
      </c>
      <c r="H1214" s="31">
        <f t="shared" si="49"/>
        <v>-10000</v>
      </c>
      <c r="I1214" s="25">
        <v>2</v>
      </c>
      <c r="J1214"/>
      <c r="K1214" s="18" t="s">
        <v>18</v>
      </c>
      <c r="L1214">
        <v>24</v>
      </c>
      <c r="M1214" s="2">
        <v>445</v>
      </c>
    </row>
    <row r="1215" spans="1:13" s="18" customFormat="1" ht="12.75">
      <c r="A1215" s="1"/>
      <c r="B1215" s="67">
        <v>600</v>
      </c>
      <c r="C1215" s="1" t="s">
        <v>513</v>
      </c>
      <c r="D1215" s="1" t="s">
        <v>12</v>
      </c>
      <c r="E1215" s="1" t="s">
        <v>508</v>
      </c>
      <c r="F1215" s="61" t="s">
        <v>506</v>
      </c>
      <c r="G1215" s="30" t="s">
        <v>420</v>
      </c>
      <c r="H1215" s="31">
        <f t="shared" si="49"/>
        <v>-10600</v>
      </c>
      <c r="I1215" s="25">
        <v>1.2</v>
      </c>
      <c r="J1215"/>
      <c r="K1215" s="18" t="s">
        <v>18</v>
      </c>
      <c r="L1215">
        <v>24</v>
      </c>
      <c r="M1215" s="2">
        <v>445</v>
      </c>
    </row>
    <row r="1216" spans="1:13" s="18" customFormat="1" ht="12.75">
      <c r="A1216" s="14"/>
      <c r="B1216" s="68">
        <f>SUM(B1212:B1215)</f>
        <v>10600</v>
      </c>
      <c r="C1216" s="14"/>
      <c r="D1216" s="14"/>
      <c r="E1216" s="14" t="s">
        <v>508</v>
      </c>
      <c r="F1216" s="69"/>
      <c r="G1216" s="21"/>
      <c r="H1216" s="57">
        <v>0</v>
      </c>
      <c r="I1216" s="58">
        <f>+B1216/M1216</f>
        <v>23.820224719101123</v>
      </c>
      <c r="J1216" s="59"/>
      <c r="K1216" s="59"/>
      <c r="L1216" s="59"/>
      <c r="M1216" s="2">
        <v>445</v>
      </c>
    </row>
    <row r="1217" spans="1:13" s="59" customFormat="1" ht="12.75">
      <c r="A1217" s="15"/>
      <c r="B1217" s="66"/>
      <c r="C1217" s="15"/>
      <c r="D1217" s="15"/>
      <c r="E1217" s="15"/>
      <c r="F1217" s="33"/>
      <c r="G1217" s="32"/>
      <c r="H1217" s="31">
        <f>H1216-B1217</f>
        <v>0</v>
      </c>
      <c r="I1217" s="42">
        <f>+B1217/M1217</f>
        <v>0</v>
      </c>
      <c r="J1217" s="18"/>
      <c r="K1217" s="18"/>
      <c r="L1217" s="18"/>
      <c r="M1217" s="2">
        <v>445</v>
      </c>
    </row>
    <row r="1218" spans="1:13" s="18" customFormat="1" ht="12.75">
      <c r="A1218" s="15"/>
      <c r="B1218" s="66"/>
      <c r="C1218" s="15"/>
      <c r="D1218" s="15"/>
      <c r="E1218" s="15"/>
      <c r="F1218" s="33"/>
      <c r="G1218" s="32"/>
      <c r="H1218" s="31">
        <f aca="true" t="shared" si="50" ref="H1218:H1264">H1217-B1218</f>
        <v>0</v>
      </c>
      <c r="I1218" s="42">
        <f aca="true" t="shared" si="51" ref="I1218:I1285">+B1218/M1218</f>
        <v>0</v>
      </c>
      <c r="M1218" s="2">
        <v>445</v>
      </c>
    </row>
    <row r="1219" spans="1:13" s="18" customFormat="1" ht="12.75">
      <c r="A1219" s="15"/>
      <c r="B1219" s="66"/>
      <c r="C1219" s="15"/>
      <c r="D1219" s="15"/>
      <c r="E1219" s="15"/>
      <c r="F1219" s="33"/>
      <c r="G1219" s="32"/>
      <c r="H1219" s="31">
        <f t="shared" si="50"/>
        <v>0</v>
      </c>
      <c r="I1219" s="42">
        <f t="shared" si="51"/>
        <v>0</v>
      </c>
      <c r="M1219" s="2">
        <v>445</v>
      </c>
    </row>
    <row r="1220" spans="1:13" s="18" customFormat="1" ht="12.75">
      <c r="A1220" s="15"/>
      <c r="B1220" s="66"/>
      <c r="C1220" s="15"/>
      <c r="D1220" s="15"/>
      <c r="E1220" s="15"/>
      <c r="F1220" s="33"/>
      <c r="G1220" s="32"/>
      <c r="H1220" s="31">
        <f t="shared" si="50"/>
        <v>0</v>
      </c>
      <c r="I1220" s="42">
        <f t="shared" si="51"/>
        <v>0</v>
      </c>
      <c r="M1220" s="2">
        <v>445</v>
      </c>
    </row>
    <row r="1221" spans="1:13" s="18" customFormat="1" ht="12.75">
      <c r="A1221" s="14"/>
      <c r="B1221" s="68">
        <f>+B1229+B1234+B1242+B1247+B1260</f>
        <v>128000</v>
      </c>
      <c r="C1221" s="54" t="s">
        <v>514</v>
      </c>
      <c r="D1221" s="55" t="s">
        <v>515</v>
      </c>
      <c r="E1221" s="54" t="s">
        <v>15</v>
      </c>
      <c r="F1221" s="56" t="s">
        <v>16</v>
      </c>
      <c r="G1221" s="296" t="s">
        <v>113</v>
      </c>
      <c r="H1221" s="57">
        <f t="shared" si="50"/>
        <v>-128000</v>
      </c>
      <c r="I1221" s="58">
        <f t="shared" si="51"/>
        <v>287.64044943820227</v>
      </c>
      <c r="J1221" s="58"/>
      <c r="K1221" s="58"/>
      <c r="L1221" s="59"/>
      <c r="M1221" s="2">
        <v>445</v>
      </c>
    </row>
    <row r="1222" spans="1:13" s="18" customFormat="1" ht="12.75">
      <c r="A1222" s="15"/>
      <c r="B1222" s="66"/>
      <c r="C1222" s="15"/>
      <c r="D1222" s="15"/>
      <c r="E1222" s="15"/>
      <c r="F1222" s="33"/>
      <c r="G1222" s="32"/>
      <c r="H1222" s="31">
        <v>0</v>
      </c>
      <c r="I1222" s="42">
        <f t="shared" si="51"/>
        <v>0</v>
      </c>
      <c r="M1222" s="2">
        <v>445</v>
      </c>
    </row>
    <row r="1223" spans="1:13" s="18" customFormat="1" ht="12.75">
      <c r="A1223" s="1"/>
      <c r="B1223" s="67">
        <v>3000</v>
      </c>
      <c r="C1223" s="1" t="s">
        <v>0</v>
      </c>
      <c r="D1223" s="1" t="s">
        <v>12</v>
      </c>
      <c r="E1223" s="1" t="s">
        <v>73</v>
      </c>
      <c r="F1223" s="330" t="s">
        <v>516</v>
      </c>
      <c r="G1223" s="30" t="s">
        <v>334</v>
      </c>
      <c r="H1223" s="31">
        <f t="shared" si="50"/>
        <v>-3000</v>
      </c>
      <c r="I1223" s="25">
        <v>6</v>
      </c>
      <c r="J1223"/>
      <c r="K1223" t="s">
        <v>21</v>
      </c>
      <c r="L1223">
        <v>25</v>
      </c>
      <c r="M1223" s="2">
        <v>445</v>
      </c>
    </row>
    <row r="1224" spans="1:13" s="59" customFormat="1" ht="12.75">
      <c r="A1224" s="1"/>
      <c r="B1224" s="67">
        <v>2000</v>
      </c>
      <c r="C1224" s="1" t="s">
        <v>0</v>
      </c>
      <c r="D1224" s="1" t="s">
        <v>12</v>
      </c>
      <c r="E1224" s="1" t="s">
        <v>73</v>
      </c>
      <c r="F1224" s="330" t="s">
        <v>517</v>
      </c>
      <c r="G1224" s="30" t="s">
        <v>372</v>
      </c>
      <c r="H1224" s="31">
        <f t="shared" si="50"/>
        <v>-5000</v>
      </c>
      <c r="I1224" s="25">
        <v>4</v>
      </c>
      <c r="J1224"/>
      <c r="K1224" t="s">
        <v>21</v>
      </c>
      <c r="L1224">
        <v>25</v>
      </c>
      <c r="M1224" s="2">
        <v>445</v>
      </c>
    </row>
    <row r="1225" spans="1:13" s="18" customFormat="1" ht="12.75">
      <c r="A1225" s="1"/>
      <c r="B1225" s="67">
        <v>5000</v>
      </c>
      <c r="C1225" s="1" t="s">
        <v>0</v>
      </c>
      <c r="D1225" s="1" t="s">
        <v>12</v>
      </c>
      <c r="E1225" s="1" t="s">
        <v>73</v>
      </c>
      <c r="F1225" s="330" t="s">
        <v>518</v>
      </c>
      <c r="G1225" s="30" t="s">
        <v>374</v>
      </c>
      <c r="H1225" s="31">
        <f t="shared" si="50"/>
        <v>-10000</v>
      </c>
      <c r="I1225" s="25">
        <v>26</v>
      </c>
      <c r="J1225"/>
      <c r="K1225" t="s">
        <v>21</v>
      </c>
      <c r="L1225">
        <v>25</v>
      </c>
      <c r="M1225" s="2">
        <v>445</v>
      </c>
    </row>
    <row r="1226" spans="1:13" s="18" customFormat="1" ht="12.75">
      <c r="A1226" s="1"/>
      <c r="B1226" s="67">
        <v>5000</v>
      </c>
      <c r="C1226" s="1" t="s">
        <v>0</v>
      </c>
      <c r="D1226" s="1" t="s">
        <v>12</v>
      </c>
      <c r="E1226" s="1" t="s">
        <v>73</v>
      </c>
      <c r="F1226" s="330" t="s">
        <v>519</v>
      </c>
      <c r="G1226" s="30" t="s">
        <v>420</v>
      </c>
      <c r="H1226" s="31">
        <f t="shared" si="50"/>
        <v>-15000</v>
      </c>
      <c r="I1226" s="25">
        <v>10</v>
      </c>
      <c r="J1226"/>
      <c r="K1226" t="s">
        <v>21</v>
      </c>
      <c r="L1226">
        <v>25</v>
      </c>
      <c r="M1226" s="2">
        <v>445</v>
      </c>
    </row>
    <row r="1227" spans="2:13" ht="12.75">
      <c r="B1227" s="67">
        <v>2000</v>
      </c>
      <c r="C1227" s="1" t="s">
        <v>0</v>
      </c>
      <c r="D1227" s="1" t="s">
        <v>12</v>
      </c>
      <c r="E1227" s="1" t="s">
        <v>73</v>
      </c>
      <c r="F1227" s="330" t="s">
        <v>520</v>
      </c>
      <c r="G1227" s="30" t="s">
        <v>432</v>
      </c>
      <c r="H1227" s="31">
        <f t="shared" si="50"/>
        <v>-17000</v>
      </c>
      <c r="I1227" s="25">
        <v>4</v>
      </c>
      <c r="K1227" t="s">
        <v>21</v>
      </c>
      <c r="L1227">
        <v>25</v>
      </c>
      <c r="M1227" s="2">
        <v>445</v>
      </c>
    </row>
    <row r="1228" spans="1:13" s="18" customFormat="1" ht="12.75">
      <c r="A1228" s="15"/>
      <c r="B1228" s="66">
        <v>2500</v>
      </c>
      <c r="C1228" s="15" t="s">
        <v>0</v>
      </c>
      <c r="D1228" s="15" t="s">
        <v>12</v>
      </c>
      <c r="E1228" s="15" t="s">
        <v>1379</v>
      </c>
      <c r="F1228" s="120" t="s">
        <v>1381</v>
      </c>
      <c r="G1228" s="32" t="s">
        <v>420</v>
      </c>
      <c r="H1228" s="31">
        <f t="shared" si="50"/>
        <v>-19500</v>
      </c>
      <c r="I1228" s="42">
        <f>+B1228/M1228</f>
        <v>5.617977528089888</v>
      </c>
      <c r="K1228" s="18" t="s">
        <v>21</v>
      </c>
      <c r="L1228" s="18">
        <v>25</v>
      </c>
      <c r="M1228" s="2">
        <v>445</v>
      </c>
    </row>
    <row r="1229" spans="1:13" ht="12.75">
      <c r="A1229" s="14"/>
      <c r="B1229" s="68">
        <f>SUM(B1223:B1228)</f>
        <v>19500</v>
      </c>
      <c r="C1229" s="14" t="s">
        <v>0</v>
      </c>
      <c r="D1229" s="14"/>
      <c r="E1229" s="14"/>
      <c r="F1229" s="69"/>
      <c r="G1229" s="21"/>
      <c r="H1229" s="57">
        <v>0</v>
      </c>
      <c r="I1229" s="58">
        <f t="shared" si="51"/>
        <v>43.82022471910113</v>
      </c>
      <c r="J1229" s="59"/>
      <c r="K1229" s="59"/>
      <c r="L1229" s="59"/>
      <c r="M1229" s="2">
        <v>445</v>
      </c>
    </row>
    <row r="1230" spans="1:13" s="59" customFormat="1" ht="12.75">
      <c r="A1230" s="15"/>
      <c r="B1230" s="66"/>
      <c r="C1230" s="15"/>
      <c r="D1230" s="15"/>
      <c r="E1230" s="15"/>
      <c r="F1230" s="33"/>
      <c r="G1230" s="32"/>
      <c r="H1230" s="31">
        <f t="shared" si="50"/>
        <v>0</v>
      </c>
      <c r="I1230" s="42">
        <f t="shared" si="51"/>
        <v>0</v>
      </c>
      <c r="J1230" s="18"/>
      <c r="K1230" s="18"/>
      <c r="L1230" s="18"/>
      <c r="M1230" s="2">
        <v>445</v>
      </c>
    </row>
    <row r="1231" spans="1:13" s="18" customFormat="1" ht="12.75">
      <c r="A1231" s="15"/>
      <c r="B1231" s="66"/>
      <c r="C1231" s="15"/>
      <c r="D1231" s="15"/>
      <c r="E1231" s="15"/>
      <c r="F1231" s="33"/>
      <c r="G1231" s="32"/>
      <c r="H1231" s="31">
        <f t="shared" si="50"/>
        <v>0</v>
      </c>
      <c r="I1231" s="42">
        <f t="shared" si="51"/>
        <v>0</v>
      </c>
      <c r="M1231" s="2">
        <v>445</v>
      </c>
    </row>
    <row r="1232" spans="1:13" s="18" customFormat="1" ht="12.75">
      <c r="A1232" s="1"/>
      <c r="B1232" s="67">
        <v>3000</v>
      </c>
      <c r="C1232" s="1" t="s">
        <v>521</v>
      </c>
      <c r="D1232" s="15" t="s">
        <v>12</v>
      </c>
      <c r="E1232" s="1" t="s">
        <v>53</v>
      </c>
      <c r="F1232" s="61" t="s">
        <v>522</v>
      </c>
      <c r="G1232" s="30" t="s">
        <v>372</v>
      </c>
      <c r="H1232" s="31">
        <f t="shared" si="50"/>
        <v>-3000</v>
      </c>
      <c r="I1232" s="25">
        <f>+B1232/M1232</f>
        <v>6.741573033707865</v>
      </c>
      <c r="J1232"/>
      <c r="K1232" t="s">
        <v>73</v>
      </c>
      <c r="L1232">
        <v>25</v>
      </c>
      <c r="M1232" s="2">
        <v>445</v>
      </c>
    </row>
    <row r="1233" spans="2:13" ht="12.75">
      <c r="B1233" s="67">
        <v>3500</v>
      </c>
      <c r="C1233" s="1" t="s">
        <v>523</v>
      </c>
      <c r="D1233" s="15" t="s">
        <v>12</v>
      </c>
      <c r="E1233" s="1" t="s">
        <v>53</v>
      </c>
      <c r="F1233" s="61" t="s">
        <v>524</v>
      </c>
      <c r="G1233" s="30" t="s">
        <v>420</v>
      </c>
      <c r="H1233" s="31">
        <f t="shared" si="50"/>
        <v>-6500</v>
      </c>
      <c r="I1233" s="25">
        <f>+B1233/M1233</f>
        <v>7.865168539325842</v>
      </c>
      <c r="K1233" t="s">
        <v>73</v>
      </c>
      <c r="L1233">
        <v>25</v>
      </c>
      <c r="M1233" s="2">
        <v>445</v>
      </c>
    </row>
    <row r="1234" spans="1:13" ht="12.75">
      <c r="A1234" s="14"/>
      <c r="B1234" s="68">
        <f>SUM(B1232:B1233)</f>
        <v>6500</v>
      </c>
      <c r="C1234" s="14" t="s">
        <v>34</v>
      </c>
      <c r="D1234" s="14"/>
      <c r="E1234" s="14"/>
      <c r="F1234" s="69"/>
      <c r="G1234" s="21"/>
      <c r="H1234" s="57">
        <v>0</v>
      </c>
      <c r="I1234" s="58">
        <f t="shared" si="51"/>
        <v>14.606741573033707</v>
      </c>
      <c r="J1234" s="59"/>
      <c r="K1234" s="59"/>
      <c r="L1234" s="59"/>
      <c r="M1234" s="2">
        <v>445</v>
      </c>
    </row>
    <row r="1235" spans="1:13" ht="12.75">
      <c r="A1235" s="15"/>
      <c r="B1235" s="66"/>
      <c r="C1235" s="15"/>
      <c r="D1235" s="15"/>
      <c r="E1235" s="15"/>
      <c r="F1235" s="33"/>
      <c r="G1235" s="32"/>
      <c r="H1235" s="31">
        <v>0</v>
      </c>
      <c r="I1235" s="42">
        <f t="shared" si="51"/>
        <v>0</v>
      </c>
      <c r="J1235" s="18"/>
      <c r="K1235" s="18"/>
      <c r="L1235" s="18"/>
      <c r="M1235" s="2">
        <v>445</v>
      </c>
    </row>
    <row r="1236" spans="1:13" ht="12.75">
      <c r="A1236" s="15"/>
      <c r="B1236" s="66"/>
      <c r="C1236" s="15"/>
      <c r="D1236" s="15"/>
      <c r="E1236" s="15"/>
      <c r="F1236" s="33"/>
      <c r="G1236" s="32"/>
      <c r="H1236" s="31">
        <f t="shared" si="50"/>
        <v>0</v>
      </c>
      <c r="I1236" s="42">
        <f t="shared" si="51"/>
        <v>0</v>
      </c>
      <c r="J1236" s="18"/>
      <c r="K1236" s="18"/>
      <c r="L1236" s="18"/>
      <c r="M1236" s="2">
        <v>445</v>
      </c>
    </row>
    <row r="1237" spans="1:13" s="64" customFormat="1" ht="12.75">
      <c r="A1237" s="1"/>
      <c r="B1237" s="67">
        <v>2000</v>
      </c>
      <c r="C1237" s="1" t="s">
        <v>55</v>
      </c>
      <c r="D1237" s="15" t="s">
        <v>12</v>
      </c>
      <c r="E1237" s="1" t="s">
        <v>56</v>
      </c>
      <c r="F1237" s="61" t="s">
        <v>524</v>
      </c>
      <c r="G1237" s="30" t="s">
        <v>372</v>
      </c>
      <c r="H1237" s="31">
        <f t="shared" si="50"/>
        <v>-2000</v>
      </c>
      <c r="I1237" s="25">
        <f t="shared" si="51"/>
        <v>4.49438202247191</v>
      </c>
      <c r="J1237"/>
      <c r="K1237" t="s">
        <v>73</v>
      </c>
      <c r="L1237">
        <v>25</v>
      </c>
      <c r="M1237" s="2">
        <v>445</v>
      </c>
    </row>
    <row r="1238" spans="1:13" s="64" customFormat="1" ht="12.75">
      <c r="A1238" s="1"/>
      <c r="B1238" s="67">
        <v>8000</v>
      </c>
      <c r="C1238" s="1" t="s">
        <v>525</v>
      </c>
      <c r="D1238" s="15" t="s">
        <v>12</v>
      </c>
      <c r="E1238" s="1" t="s">
        <v>56</v>
      </c>
      <c r="F1238" s="61" t="s">
        <v>526</v>
      </c>
      <c r="G1238" s="30" t="s">
        <v>374</v>
      </c>
      <c r="H1238" s="31">
        <f t="shared" si="50"/>
        <v>-10000</v>
      </c>
      <c r="I1238" s="25">
        <f t="shared" si="51"/>
        <v>17.97752808988764</v>
      </c>
      <c r="J1238"/>
      <c r="K1238" t="s">
        <v>73</v>
      </c>
      <c r="L1238">
        <v>25</v>
      </c>
      <c r="M1238" s="2">
        <v>445</v>
      </c>
    </row>
    <row r="1239" spans="1:13" s="59" customFormat="1" ht="12.75">
      <c r="A1239" s="1"/>
      <c r="B1239" s="67">
        <v>3000</v>
      </c>
      <c r="C1239" s="1" t="s">
        <v>55</v>
      </c>
      <c r="D1239" s="15" t="s">
        <v>12</v>
      </c>
      <c r="E1239" s="1" t="s">
        <v>56</v>
      </c>
      <c r="F1239" s="61" t="s">
        <v>524</v>
      </c>
      <c r="G1239" s="30" t="s">
        <v>374</v>
      </c>
      <c r="H1239" s="31">
        <f t="shared" si="50"/>
        <v>-13000</v>
      </c>
      <c r="I1239" s="25">
        <f t="shared" si="51"/>
        <v>6.741573033707865</v>
      </c>
      <c r="J1239"/>
      <c r="K1239" t="s">
        <v>73</v>
      </c>
      <c r="L1239">
        <v>25</v>
      </c>
      <c r="M1239" s="2">
        <v>445</v>
      </c>
    </row>
    <row r="1240" spans="1:13" s="18" customFormat="1" ht="12.75">
      <c r="A1240" s="1"/>
      <c r="B1240" s="67">
        <v>3000</v>
      </c>
      <c r="C1240" s="1" t="s">
        <v>55</v>
      </c>
      <c r="D1240" s="15" t="s">
        <v>12</v>
      </c>
      <c r="E1240" s="1" t="s">
        <v>56</v>
      </c>
      <c r="F1240" s="61" t="s">
        <v>524</v>
      </c>
      <c r="G1240" s="30" t="s">
        <v>420</v>
      </c>
      <c r="H1240" s="31">
        <f t="shared" si="50"/>
        <v>-16000</v>
      </c>
      <c r="I1240" s="25">
        <f t="shared" si="51"/>
        <v>6.741573033707865</v>
      </c>
      <c r="J1240"/>
      <c r="K1240" t="s">
        <v>73</v>
      </c>
      <c r="L1240">
        <v>25</v>
      </c>
      <c r="M1240" s="2">
        <v>445</v>
      </c>
    </row>
    <row r="1241" spans="1:13" s="18" customFormat="1" ht="12.75">
      <c r="A1241" s="15"/>
      <c r="B1241" s="66">
        <v>10000</v>
      </c>
      <c r="C1241" s="15" t="s">
        <v>527</v>
      </c>
      <c r="D1241" s="15" t="s">
        <v>12</v>
      </c>
      <c r="E1241" s="15" t="s">
        <v>56</v>
      </c>
      <c r="F1241" s="33" t="s">
        <v>528</v>
      </c>
      <c r="G1241" s="32" t="s">
        <v>420</v>
      </c>
      <c r="H1241" s="31">
        <f t="shared" si="50"/>
        <v>-26000</v>
      </c>
      <c r="I1241" s="42">
        <f t="shared" si="51"/>
        <v>22.471910112359552</v>
      </c>
      <c r="K1241" s="18" t="s">
        <v>73</v>
      </c>
      <c r="L1241" s="18">
        <v>25</v>
      </c>
      <c r="M1241" s="2">
        <v>445</v>
      </c>
    </row>
    <row r="1242" spans="1:13" ht="12.75">
      <c r="A1242" s="14"/>
      <c r="B1242" s="68">
        <f>SUM(B1237:B1241)</f>
        <v>26000</v>
      </c>
      <c r="C1242" s="14"/>
      <c r="D1242" s="14"/>
      <c r="E1242" s="14" t="s">
        <v>37</v>
      </c>
      <c r="F1242" s="69"/>
      <c r="G1242" s="21"/>
      <c r="H1242" s="57">
        <v>0</v>
      </c>
      <c r="I1242" s="58">
        <f t="shared" si="51"/>
        <v>58.42696629213483</v>
      </c>
      <c r="J1242" s="59"/>
      <c r="K1242" s="59"/>
      <c r="L1242" s="59"/>
      <c r="M1242" s="2">
        <v>445</v>
      </c>
    </row>
    <row r="1243" spans="1:13" s="59" customFormat="1" ht="12.75">
      <c r="A1243" s="15"/>
      <c r="B1243" s="66"/>
      <c r="C1243" s="15"/>
      <c r="D1243" s="15"/>
      <c r="E1243" s="15"/>
      <c r="F1243" s="33"/>
      <c r="G1243" s="32"/>
      <c r="H1243" s="31">
        <f t="shared" si="50"/>
        <v>0</v>
      </c>
      <c r="I1243" s="42">
        <f t="shared" si="51"/>
        <v>0</v>
      </c>
      <c r="J1243" s="18"/>
      <c r="K1243" s="18"/>
      <c r="L1243" s="18"/>
      <c r="M1243" s="2">
        <v>445</v>
      </c>
    </row>
    <row r="1244" spans="1:13" s="18" customFormat="1" ht="12.75">
      <c r="A1244" s="15"/>
      <c r="B1244" s="66"/>
      <c r="C1244" s="15"/>
      <c r="D1244" s="15"/>
      <c r="E1244" s="15"/>
      <c r="F1244" s="33"/>
      <c r="G1244" s="32"/>
      <c r="H1244" s="31">
        <f t="shared" si="50"/>
        <v>0</v>
      </c>
      <c r="I1244" s="42">
        <f t="shared" si="51"/>
        <v>0</v>
      </c>
      <c r="M1244" s="2">
        <v>445</v>
      </c>
    </row>
    <row r="1245" spans="1:13" s="18" customFormat="1" ht="12.75">
      <c r="A1245" s="1"/>
      <c r="B1245" s="67">
        <v>8000</v>
      </c>
      <c r="C1245" s="1" t="s">
        <v>38</v>
      </c>
      <c r="D1245" s="15" t="s">
        <v>12</v>
      </c>
      <c r="E1245" s="1" t="s">
        <v>53</v>
      </c>
      <c r="F1245" s="61" t="s">
        <v>530</v>
      </c>
      <c r="G1245" s="30" t="s">
        <v>372</v>
      </c>
      <c r="H1245" s="6">
        <f t="shared" si="50"/>
        <v>-8000</v>
      </c>
      <c r="I1245" s="25">
        <f t="shared" si="51"/>
        <v>17.97752808988764</v>
      </c>
      <c r="J1245"/>
      <c r="K1245" t="s">
        <v>73</v>
      </c>
      <c r="L1245">
        <v>25</v>
      </c>
      <c r="M1245" s="2">
        <v>445</v>
      </c>
    </row>
    <row r="1246" spans="2:13" ht="12.75">
      <c r="B1246" s="67">
        <v>8000</v>
      </c>
      <c r="C1246" s="1" t="s">
        <v>38</v>
      </c>
      <c r="D1246" s="15" t="s">
        <v>12</v>
      </c>
      <c r="E1246" s="1" t="s">
        <v>53</v>
      </c>
      <c r="F1246" s="61" t="s">
        <v>530</v>
      </c>
      <c r="G1246" s="30" t="s">
        <v>374</v>
      </c>
      <c r="H1246" s="6">
        <f>H1245-B1246</f>
        <v>-16000</v>
      </c>
      <c r="I1246" s="25">
        <f>+B1246/M1246</f>
        <v>17.97752808988764</v>
      </c>
      <c r="K1246" t="s">
        <v>73</v>
      </c>
      <c r="L1246">
        <v>25</v>
      </c>
      <c r="M1246" s="2">
        <v>445</v>
      </c>
    </row>
    <row r="1247" spans="1:13" ht="12.75">
      <c r="A1247" s="14"/>
      <c r="B1247" s="68">
        <f>SUM(B1245:B1246)</f>
        <v>16000</v>
      </c>
      <c r="C1247" s="14" t="s">
        <v>38</v>
      </c>
      <c r="D1247" s="14"/>
      <c r="E1247" s="14"/>
      <c r="F1247" s="69"/>
      <c r="G1247" s="21"/>
      <c r="H1247" s="57">
        <v>0</v>
      </c>
      <c r="I1247" s="58">
        <f t="shared" si="51"/>
        <v>35.95505617977528</v>
      </c>
      <c r="J1247" s="59"/>
      <c r="K1247" s="59"/>
      <c r="L1247" s="59"/>
      <c r="M1247" s="2">
        <v>445</v>
      </c>
    </row>
    <row r="1248" spans="1:13" ht="12.75">
      <c r="A1248" s="15"/>
      <c r="B1248" s="66"/>
      <c r="C1248" s="15"/>
      <c r="D1248" s="15"/>
      <c r="E1248" s="15"/>
      <c r="F1248" s="33"/>
      <c r="G1248" s="32"/>
      <c r="H1248" s="31">
        <f t="shared" si="50"/>
        <v>0</v>
      </c>
      <c r="I1248" s="42">
        <f t="shared" si="51"/>
        <v>0</v>
      </c>
      <c r="J1248" s="18"/>
      <c r="K1248" s="18"/>
      <c r="L1248" s="18"/>
      <c r="M1248" s="2">
        <v>445</v>
      </c>
    </row>
    <row r="1249" spans="1:13" s="59" customFormat="1" ht="12.75">
      <c r="A1249" s="15"/>
      <c r="B1249" s="66"/>
      <c r="C1249" s="15"/>
      <c r="D1249" s="15"/>
      <c r="E1249" s="15"/>
      <c r="F1249" s="33"/>
      <c r="G1249" s="32"/>
      <c r="H1249" s="31">
        <f t="shared" si="50"/>
        <v>0</v>
      </c>
      <c r="I1249" s="42">
        <f t="shared" si="51"/>
        <v>0</v>
      </c>
      <c r="J1249" s="18"/>
      <c r="K1249" s="18"/>
      <c r="L1249" s="18"/>
      <c r="M1249" s="2">
        <v>445</v>
      </c>
    </row>
    <row r="1250" spans="1:13" s="18" customFormat="1" ht="12.75">
      <c r="A1250" s="1"/>
      <c r="B1250" s="67">
        <v>2000</v>
      </c>
      <c r="C1250" s="1" t="s">
        <v>40</v>
      </c>
      <c r="D1250" s="15" t="s">
        <v>12</v>
      </c>
      <c r="E1250" s="1" t="s">
        <v>53</v>
      </c>
      <c r="F1250" s="61" t="s">
        <v>524</v>
      </c>
      <c r="G1250" s="30" t="s">
        <v>372</v>
      </c>
      <c r="H1250" s="6">
        <f t="shared" si="50"/>
        <v>-2000</v>
      </c>
      <c r="I1250" s="25">
        <f t="shared" si="51"/>
        <v>4.49438202247191</v>
      </c>
      <c r="J1250"/>
      <c r="K1250" t="s">
        <v>73</v>
      </c>
      <c r="L1250">
        <v>25</v>
      </c>
      <c r="M1250" s="2">
        <v>445</v>
      </c>
    </row>
    <row r="1251" spans="1:13" s="18" customFormat="1" ht="12.75">
      <c r="A1251" s="1"/>
      <c r="B1251" s="67">
        <v>2000</v>
      </c>
      <c r="C1251" s="1" t="s">
        <v>40</v>
      </c>
      <c r="D1251" s="15" t="s">
        <v>12</v>
      </c>
      <c r="E1251" s="1" t="s">
        <v>53</v>
      </c>
      <c r="F1251" s="61" t="s">
        <v>524</v>
      </c>
      <c r="G1251" s="30" t="s">
        <v>374</v>
      </c>
      <c r="H1251" s="6">
        <f>H1250-B1251</f>
        <v>-4000</v>
      </c>
      <c r="I1251" s="25">
        <f t="shared" si="51"/>
        <v>4.49438202247191</v>
      </c>
      <c r="J1251"/>
      <c r="K1251" t="s">
        <v>73</v>
      </c>
      <c r="L1251">
        <v>25</v>
      </c>
      <c r="M1251" s="2">
        <v>445</v>
      </c>
    </row>
    <row r="1252" spans="2:13" ht="12.75">
      <c r="B1252" s="67">
        <v>2000</v>
      </c>
      <c r="C1252" s="1" t="s">
        <v>40</v>
      </c>
      <c r="D1252" s="15" t="s">
        <v>12</v>
      </c>
      <c r="E1252" s="1" t="s">
        <v>53</v>
      </c>
      <c r="F1252" s="61" t="s">
        <v>524</v>
      </c>
      <c r="G1252" s="30" t="s">
        <v>420</v>
      </c>
      <c r="H1252" s="6">
        <f>H1251-B1252</f>
        <v>-6000</v>
      </c>
      <c r="I1252" s="25">
        <f t="shared" si="51"/>
        <v>4.49438202247191</v>
      </c>
      <c r="K1252" t="s">
        <v>73</v>
      </c>
      <c r="L1252">
        <v>25</v>
      </c>
      <c r="M1252" s="2">
        <v>445</v>
      </c>
    </row>
    <row r="1253" spans="1:13" ht="12.75">
      <c r="A1253" s="14"/>
      <c r="B1253" s="68">
        <f>SUM(B1250:B1252)</f>
        <v>6000</v>
      </c>
      <c r="C1253" s="14" t="s">
        <v>40</v>
      </c>
      <c r="D1253" s="14"/>
      <c r="E1253" s="14"/>
      <c r="F1253" s="69"/>
      <c r="G1253" s="21"/>
      <c r="H1253" s="57">
        <v>0</v>
      </c>
      <c r="I1253" s="58">
        <f t="shared" si="51"/>
        <v>13.48314606741573</v>
      </c>
      <c r="J1253" s="59"/>
      <c r="K1253" s="59"/>
      <c r="L1253" s="59"/>
      <c r="M1253" s="2">
        <v>445</v>
      </c>
    </row>
    <row r="1254" spans="1:13" ht="12.75">
      <c r="A1254" s="15"/>
      <c r="B1254" s="66"/>
      <c r="C1254" s="15"/>
      <c r="D1254" s="15"/>
      <c r="E1254" s="15"/>
      <c r="F1254" s="33"/>
      <c r="G1254" s="32"/>
      <c r="H1254" s="31">
        <f t="shared" si="50"/>
        <v>0</v>
      </c>
      <c r="I1254" s="42">
        <f t="shared" si="51"/>
        <v>0</v>
      </c>
      <c r="J1254" s="18"/>
      <c r="K1254" s="18"/>
      <c r="L1254" s="18"/>
      <c r="M1254" s="2">
        <v>445</v>
      </c>
    </row>
    <row r="1255" spans="1:13" ht="12.75">
      <c r="A1255" s="15"/>
      <c r="B1255" s="66"/>
      <c r="C1255" s="15"/>
      <c r="D1255" s="15"/>
      <c r="E1255" s="15"/>
      <c r="F1255" s="33"/>
      <c r="G1255" s="32"/>
      <c r="H1255" s="31">
        <f t="shared" si="50"/>
        <v>0</v>
      </c>
      <c r="I1255" s="42">
        <f t="shared" si="51"/>
        <v>0</v>
      </c>
      <c r="J1255" s="18"/>
      <c r="K1255" s="18"/>
      <c r="L1255" s="18"/>
      <c r="M1255" s="2">
        <v>445</v>
      </c>
    </row>
    <row r="1256" spans="1:13" s="59" customFormat="1" ht="12.75">
      <c r="A1256" s="1"/>
      <c r="B1256" s="67">
        <v>20000</v>
      </c>
      <c r="C1256" s="1" t="s">
        <v>1500</v>
      </c>
      <c r="D1256" s="15" t="s">
        <v>12</v>
      </c>
      <c r="E1256" s="1" t="s">
        <v>532</v>
      </c>
      <c r="F1256" s="330" t="s">
        <v>533</v>
      </c>
      <c r="G1256" s="30" t="s">
        <v>374</v>
      </c>
      <c r="H1256" s="6">
        <f t="shared" si="50"/>
        <v>-20000</v>
      </c>
      <c r="I1256" s="25">
        <f t="shared" si="51"/>
        <v>44.943820224719104</v>
      </c>
      <c r="J1256"/>
      <c r="K1256" t="s">
        <v>73</v>
      </c>
      <c r="L1256">
        <v>25</v>
      </c>
      <c r="M1256" s="2">
        <v>445</v>
      </c>
    </row>
    <row r="1257" spans="1:13" s="18" customFormat="1" ht="12.75">
      <c r="A1257" s="1"/>
      <c r="B1257" s="67">
        <v>10000</v>
      </c>
      <c r="C1257" s="1" t="s">
        <v>534</v>
      </c>
      <c r="D1257" s="15" t="s">
        <v>12</v>
      </c>
      <c r="E1257" s="1" t="s">
        <v>532</v>
      </c>
      <c r="F1257" s="61" t="s">
        <v>535</v>
      </c>
      <c r="G1257" s="30" t="s">
        <v>374</v>
      </c>
      <c r="H1257" s="6">
        <f t="shared" si="50"/>
        <v>-30000</v>
      </c>
      <c r="I1257" s="25">
        <f t="shared" si="51"/>
        <v>22.471910112359552</v>
      </c>
      <c r="J1257"/>
      <c r="K1257" t="s">
        <v>73</v>
      </c>
      <c r="L1257">
        <v>25</v>
      </c>
      <c r="M1257" s="2">
        <v>445</v>
      </c>
    </row>
    <row r="1258" spans="1:13" s="18" customFormat="1" ht="12.75">
      <c r="A1258" s="1"/>
      <c r="B1258" s="67">
        <v>20000</v>
      </c>
      <c r="C1258" s="1" t="s">
        <v>1500</v>
      </c>
      <c r="D1258" s="15" t="s">
        <v>12</v>
      </c>
      <c r="E1258" s="1" t="s">
        <v>532</v>
      </c>
      <c r="F1258" s="330" t="s">
        <v>536</v>
      </c>
      <c r="G1258" s="30" t="s">
        <v>420</v>
      </c>
      <c r="H1258" s="6">
        <f t="shared" si="50"/>
        <v>-50000</v>
      </c>
      <c r="I1258" s="25">
        <f t="shared" si="51"/>
        <v>44.943820224719104</v>
      </c>
      <c r="J1258"/>
      <c r="K1258" t="s">
        <v>73</v>
      </c>
      <c r="L1258">
        <v>25</v>
      </c>
      <c r="M1258" s="2">
        <v>445</v>
      </c>
    </row>
    <row r="1259" spans="1:13" s="18" customFormat="1" ht="12.75">
      <c r="A1259" s="1"/>
      <c r="B1259" s="67">
        <v>10000</v>
      </c>
      <c r="C1259" s="1" t="s">
        <v>534</v>
      </c>
      <c r="D1259" s="15" t="s">
        <v>12</v>
      </c>
      <c r="E1259" s="1" t="s">
        <v>532</v>
      </c>
      <c r="F1259" s="61" t="s">
        <v>537</v>
      </c>
      <c r="G1259" s="30" t="s">
        <v>420</v>
      </c>
      <c r="H1259" s="6">
        <f t="shared" si="50"/>
        <v>-60000</v>
      </c>
      <c r="I1259" s="25">
        <f t="shared" si="51"/>
        <v>22.471910112359552</v>
      </c>
      <c r="J1259"/>
      <c r="K1259" t="s">
        <v>73</v>
      </c>
      <c r="L1259">
        <v>25</v>
      </c>
      <c r="M1259" s="2">
        <v>445</v>
      </c>
    </row>
    <row r="1260" spans="1:13" s="18" customFormat="1" ht="12.75">
      <c r="A1260" s="14"/>
      <c r="B1260" s="68">
        <f>SUM(B1256:B1259)</f>
        <v>60000</v>
      </c>
      <c r="C1260" s="14"/>
      <c r="D1260" s="14"/>
      <c r="E1260" s="14" t="s">
        <v>538</v>
      </c>
      <c r="F1260" s="69"/>
      <c r="G1260" s="21"/>
      <c r="H1260" s="57">
        <v>0</v>
      </c>
      <c r="I1260" s="58">
        <f t="shared" si="51"/>
        <v>134.8314606741573</v>
      </c>
      <c r="J1260" s="59"/>
      <c r="K1260" s="59"/>
      <c r="L1260" s="59"/>
      <c r="M1260" s="2">
        <v>445</v>
      </c>
    </row>
    <row r="1261" spans="1:13" s="18" customFormat="1" ht="12.75">
      <c r="A1261" s="15"/>
      <c r="B1261" s="66"/>
      <c r="C1261" s="15"/>
      <c r="D1261" s="15"/>
      <c r="E1261" s="15"/>
      <c r="F1261" s="33"/>
      <c r="G1261" s="32"/>
      <c r="H1261" s="31">
        <f t="shared" si="50"/>
        <v>0</v>
      </c>
      <c r="I1261" s="42">
        <f t="shared" si="51"/>
        <v>0</v>
      </c>
      <c r="M1261" s="2">
        <v>445</v>
      </c>
    </row>
    <row r="1262" spans="1:13" s="59" customFormat="1" ht="12.75">
      <c r="A1262" s="15"/>
      <c r="B1262" s="66"/>
      <c r="C1262" s="15"/>
      <c r="D1262" s="15"/>
      <c r="E1262" s="15"/>
      <c r="F1262" s="33"/>
      <c r="G1262" s="32"/>
      <c r="H1262" s="31">
        <f t="shared" si="50"/>
        <v>0</v>
      </c>
      <c r="I1262" s="42">
        <f t="shared" si="51"/>
        <v>0</v>
      </c>
      <c r="J1262" s="18"/>
      <c r="K1262" s="18"/>
      <c r="L1262" s="18"/>
      <c r="M1262" s="2">
        <v>445</v>
      </c>
    </row>
    <row r="1263" spans="1:13" s="18" customFormat="1" ht="12.75">
      <c r="A1263" s="15"/>
      <c r="B1263" s="66"/>
      <c r="C1263" s="15"/>
      <c r="D1263" s="15"/>
      <c r="E1263" s="15"/>
      <c r="F1263" s="33"/>
      <c r="G1263" s="32"/>
      <c r="H1263" s="31">
        <f t="shared" si="50"/>
        <v>0</v>
      </c>
      <c r="I1263" s="42">
        <f t="shared" si="51"/>
        <v>0</v>
      </c>
      <c r="M1263" s="2">
        <v>445</v>
      </c>
    </row>
    <row r="1264" spans="1:13" s="18" customFormat="1" ht="12.75">
      <c r="A1264" s="15"/>
      <c r="B1264" s="66"/>
      <c r="C1264" s="15"/>
      <c r="D1264" s="15"/>
      <c r="E1264" s="15"/>
      <c r="F1264" s="33"/>
      <c r="G1264" s="32"/>
      <c r="H1264" s="31">
        <f t="shared" si="50"/>
        <v>0</v>
      </c>
      <c r="I1264" s="42">
        <f t="shared" si="51"/>
        <v>0</v>
      </c>
      <c r="M1264" s="2">
        <v>445</v>
      </c>
    </row>
    <row r="1265" spans="1:13" s="18" customFormat="1" ht="12.75">
      <c r="A1265" s="15"/>
      <c r="B1265" s="66">
        <v>36000</v>
      </c>
      <c r="C1265" s="15" t="s">
        <v>539</v>
      </c>
      <c r="D1265" s="15" t="s">
        <v>12</v>
      </c>
      <c r="E1265" s="15" t="s">
        <v>228</v>
      </c>
      <c r="F1265" s="33" t="s">
        <v>540</v>
      </c>
      <c r="G1265" s="32" t="s">
        <v>67</v>
      </c>
      <c r="H1265" s="31">
        <f>H1263-B1265</f>
        <v>-36000</v>
      </c>
      <c r="I1265" s="42">
        <f t="shared" si="51"/>
        <v>80.89887640449439</v>
      </c>
      <c r="K1265" s="18" t="s">
        <v>89</v>
      </c>
      <c r="L1265" s="18">
        <v>4</v>
      </c>
      <c r="M1265" s="2">
        <v>445</v>
      </c>
    </row>
    <row r="1266" spans="1:13" ht="12.75">
      <c r="A1266" s="14"/>
      <c r="B1266" s="68">
        <f>SUM(B1265)</f>
        <v>36000</v>
      </c>
      <c r="C1266" s="14"/>
      <c r="D1266" s="14"/>
      <c r="E1266" s="14" t="s">
        <v>228</v>
      </c>
      <c r="F1266" s="69"/>
      <c r="G1266" s="21"/>
      <c r="H1266" s="57">
        <v>0</v>
      </c>
      <c r="I1266" s="58">
        <f t="shared" si="51"/>
        <v>80.89887640449439</v>
      </c>
      <c r="J1266" s="59"/>
      <c r="K1266" s="59"/>
      <c r="L1266" s="59"/>
      <c r="M1266" s="2">
        <v>445</v>
      </c>
    </row>
    <row r="1267" spans="1:13" ht="12.75">
      <c r="A1267" s="15"/>
      <c r="B1267" s="66"/>
      <c r="C1267" s="15"/>
      <c r="D1267" s="15"/>
      <c r="E1267" s="15"/>
      <c r="F1267" s="33"/>
      <c r="G1267" s="32"/>
      <c r="H1267" s="31">
        <f aca="true" t="shared" si="52" ref="H1267:H1275">H1266-B1267</f>
        <v>0</v>
      </c>
      <c r="I1267" s="42">
        <f t="shared" si="51"/>
        <v>0</v>
      </c>
      <c r="J1267" s="18"/>
      <c r="K1267" s="18"/>
      <c r="L1267" s="18"/>
      <c r="M1267" s="2">
        <v>445</v>
      </c>
    </row>
    <row r="1268" spans="1:13" ht="12.75">
      <c r="A1268" s="15"/>
      <c r="B1268" s="66"/>
      <c r="C1268" s="15"/>
      <c r="D1268" s="15"/>
      <c r="E1268" s="15"/>
      <c r="F1268" s="33"/>
      <c r="G1268" s="32"/>
      <c r="H1268" s="31">
        <f t="shared" si="52"/>
        <v>0</v>
      </c>
      <c r="I1268" s="42">
        <f t="shared" si="51"/>
        <v>0</v>
      </c>
      <c r="J1268" s="18"/>
      <c r="K1268" s="18"/>
      <c r="L1268" s="18"/>
      <c r="M1268" s="2">
        <v>445</v>
      </c>
    </row>
    <row r="1269" spans="1:13" s="18" customFormat="1" ht="12.75">
      <c r="A1269" s="15"/>
      <c r="B1269" s="66"/>
      <c r="C1269" s="15"/>
      <c r="D1269" s="15"/>
      <c r="E1269" s="15"/>
      <c r="F1269" s="33"/>
      <c r="G1269" s="32"/>
      <c r="H1269" s="31">
        <f t="shared" si="52"/>
        <v>0</v>
      </c>
      <c r="I1269" s="42">
        <f t="shared" si="51"/>
        <v>0</v>
      </c>
      <c r="M1269" s="2">
        <v>445</v>
      </c>
    </row>
    <row r="1270" spans="1:13" s="18" customFormat="1" ht="12.75">
      <c r="A1270" s="15"/>
      <c r="B1270" s="66">
        <v>180000</v>
      </c>
      <c r="C1270" s="15" t="s">
        <v>89</v>
      </c>
      <c r="D1270" s="1" t="s">
        <v>12</v>
      </c>
      <c r="E1270" s="1"/>
      <c r="F1270" s="61" t="s">
        <v>541</v>
      </c>
      <c r="G1270" s="32" t="s">
        <v>206</v>
      </c>
      <c r="H1270" s="6">
        <f t="shared" si="52"/>
        <v>-180000</v>
      </c>
      <c r="I1270" s="25">
        <f t="shared" si="51"/>
        <v>404.4943820224719</v>
      </c>
      <c r="M1270" s="2">
        <v>445</v>
      </c>
    </row>
    <row r="1271" spans="1:13" ht="12.75">
      <c r="A1271" s="15"/>
      <c r="B1271" s="66">
        <v>170000</v>
      </c>
      <c r="C1271" s="1" t="s">
        <v>542</v>
      </c>
      <c r="D1271" s="1" t="s">
        <v>543</v>
      </c>
      <c r="E1271" s="15"/>
      <c r="F1271" s="61" t="s">
        <v>541</v>
      </c>
      <c r="G1271" s="32" t="s">
        <v>206</v>
      </c>
      <c r="H1271" s="6">
        <f t="shared" si="52"/>
        <v>-350000</v>
      </c>
      <c r="I1271" s="25">
        <f t="shared" si="51"/>
        <v>382.02247191011236</v>
      </c>
      <c r="J1271" s="18"/>
      <c r="K1271" s="18"/>
      <c r="L1271" s="18"/>
      <c r="M1271" s="2">
        <v>445</v>
      </c>
    </row>
    <row r="1272" spans="1:13" s="18" customFormat="1" ht="12.75">
      <c r="A1272" s="1"/>
      <c r="B1272" s="67">
        <v>60000</v>
      </c>
      <c r="C1272" s="1" t="s">
        <v>50</v>
      </c>
      <c r="D1272" s="1" t="s">
        <v>543</v>
      </c>
      <c r="E1272" s="1"/>
      <c r="F1272" s="33" t="s">
        <v>532</v>
      </c>
      <c r="G1272" s="32" t="s">
        <v>206</v>
      </c>
      <c r="H1272" s="6">
        <f t="shared" si="52"/>
        <v>-410000</v>
      </c>
      <c r="I1272" s="25">
        <f t="shared" si="51"/>
        <v>134.8314606741573</v>
      </c>
      <c r="J1272"/>
      <c r="K1272"/>
      <c r="L1272"/>
      <c r="M1272" s="2">
        <v>445</v>
      </c>
    </row>
    <row r="1273" spans="1:13" s="18" customFormat="1" ht="12.75">
      <c r="A1273" s="1"/>
      <c r="B1273" s="67">
        <v>30000</v>
      </c>
      <c r="C1273" s="1" t="s">
        <v>50</v>
      </c>
      <c r="D1273" s="1" t="s">
        <v>12</v>
      </c>
      <c r="E1273" s="1"/>
      <c r="F1273" s="33" t="s">
        <v>532</v>
      </c>
      <c r="G1273" s="32" t="s">
        <v>206</v>
      </c>
      <c r="H1273" s="6">
        <f>H1272-B1273</f>
        <v>-440000</v>
      </c>
      <c r="I1273" s="25">
        <f>+B1273/M1273</f>
        <v>67.41573033707866</v>
      </c>
      <c r="J1273"/>
      <c r="K1273"/>
      <c r="L1273"/>
      <c r="M1273" s="2">
        <v>445</v>
      </c>
    </row>
    <row r="1274" spans="1:13" s="18" customFormat="1" ht="12.75">
      <c r="A1274" s="15"/>
      <c r="B1274" s="66">
        <v>120000</v>
      </c>
      <c r="C1274" s="15" t="s">
        <v>144</v>
      </c>
      <c r="D1274" s="15" t="s">
        <v>543</v>
      </c>
      <c r="E1274" s="15"/>
      <c r="F1274" s="33" t="s">
        <v>532</v>
      </c>
      <c r="G1274" s="32" t="s">
        <v>206</v>
      </c>
      <c r="H1274" s="6">
        <f>H1273-B1274</f>
        <v>-560000</v>
      </c>
      <c r="I1274" s="25">
        <f>+B1274/M1274</f>
        <v>269.6629213483146</v>
      </c>
      <c r="M1274" s="2">
        <v>445</v>
      </c>
    </row>
    <row r="1275" spans="1:13" s="18" customFormat="1" ht="12.75">
      <c r="A1275" s="15"/>
      <c r="B1275" s="66">
        <v>40000</v>
      </c>
      <c r="C1275" s="15" t="s">
        <v>144</v>
      </c>
      <c r="D1275" s="15" t="s">
        <v>543</v>
      </c>
      <c r="E1275" s="15"/>
      <c r="F1275" s="33" t="s">
        <v>532</v>
      </c>
      <c r="G1275" s="32" t="s">
        <v>206</v>
      </c>
      <c r="H1275" s="31">
        <f t="shared" si="52"/>
        <v>-600000</v>
      </c>
      <c r="I1275" s="42">
        <f t="shared" si="51"/>
        <v>89.88764044943821</v>
      </c>
      <c r="M1275" s="2">
        <v>445</v>
      </c>
    </row>
    <row r="1276" spans="1:13" s="18" customFormat="1" ht="12.75">
      <c r="A1276" s="15"/>
      <c r="B1276" s="66">
        <v>30000</v>
      </c>
      <c r="C1276" s="15" t="s">
        <v>144</v>
      </c>
      <c r="D1276" s="15" t="s">
        <v>12</v>
      </c>
      <c r="E1276" s="15"/>
      <c r="F1276" s="33" t="s">
        <v>532</v>
      </c>
      <c r="G1276" s="32" t="s">
        <v>206</v>
      </c>
      <c r="H1276" s="31">
        <f>H1275-B1276</f>
        <v>-630000</v>
      </c>
      <c r="I1276" s="42">
        <f>+B1276/M1276</f>
        <v>67.41573033707866</v>
      </c>
      <c r="M1276" s="2">
        <v>445</v>
      </c>
    </row>
    <row r="1277" spans="1:13" s="18" customFormat="1" ht="12.75">
      <c r="A1277" s="15"/>
      <c r="B1277" s="66">
        <v>46000</v>
      </c>
      <c r="C1277" s="15" t="s">
        <v>144</v>
      </c>
      <c r="D1277" s="15" t="s">
        <v>543</v>
      </c>
      <c r="E1277" s="15"/>
      <c r="F1277" s="33" t="s">
        <v>532</v>
      </c>
      <c r="G1277" s="32" t="s">
        <v>206</v>
      </c>
      <c r="H1277" s="31">
        <f>H1276-B1277</f>
        <v>-676000</v>
      </c>
      <c r="I1277" s="42">
        <f>+B1277/M1277</f>
        <v>103.37078651685393</v>
      </c>
      <c r="M1277" s="2">
        <v>445</v>
      </c>
    </row>
    <row r="1278" spans="1:13" s="18" customFormat="1" ht="12.75">
      <c r="A1278" s="14"/>
      <c r="B1278" s="68">
        <f>SUM(B1270:B1277)</f>
        <v>676000</v>
      </c>
      <c r="C1278" s="14" t="s">
        <v>544</v>
      </c>
      <c r="D1278" s="14"/>
      <c r="E1278" s="14"/>
      <c r="F1278" s="69"/>
      <c r="G1278" s="21"/>
      <c r="H1278" s="57">
        <v>0</v>
      </c>
      <c r="I1278" s="58">
        <f t="shared" si="51"/>
        <v>1519.1011235955057</v>
      </c>
      <c r="J1278" s="59"/>
      <c r="K1278" s="59"/>
      <c r="L1278" s="59"/>
      <c r="M1278" s="2">
        <v>445</v>
      </c>
    </row>
    <row r="1279" spans="1:13" ht="12.75">
      <c r="A1279" s="15"/>
      <c r="B1279" s="31"/>
      <c r="C1279" s="15"/>
      <c r="D1279" s="15"/>
      <c r="E1279" s="15"/>
      <c r="F1279" s="33"/>
      <c r="G1279" s="32"/>
      <c r="H1279" s="31">
        <f>H1278-B1279</f>
        <v>0</v>
      </c>
      <c r="I1279" s="42">
        <f t="shared" si="51"/>
        <v>0</v>
      </c>
      <c r="J1279" s="18"/>
      <c r="K1279" s="18"/>
      <c r="L1279" s="18"/>
      <c r="M1279" s="2">
        <v>445</v>
      </c>
    </row>
    <row r="1280" spans="1:13" ht="12.75">
      <c r="A1280" s="15"/>
      <c r="B1280" s="31"/>
      <c r="C1280" s="15"/>
      <c r="D1280" s="15"/>
      <c r="E1280" s="15"/>
      <c r="F1280" s="33"/>
      <c r="G1280" s="32"/>
      <c r="H1280" s="31">
        <f aca="true" t="shared" si="53" ref="H1280:H1343">H1279-B1280</f>
        <v>0</v>
      </c>
      <c r="I1280" s="42">
        <f t="shared" si="51"/>
        <v>0</v>
      </c>
      <c r="J1280" s="18"/>
      <c r="K1280" s="18"/>
      <c r="L1280" s="18"/>
      <c r="M1280" s="2">
        <v>445</v>
      </c>
    </row>
    <row r="1281" spans="1:13" s="18" customFormat="1" ht="12.75">
      <c r="A1281" s="15"/>
      <c r="B1281" s="31"/>
      <c r="C1281" s="15"/>
      <c r="D1281" s="15"/>
      <c r="E1281" s="15"/>
      <c r="F1281" s="33"/>
      <c r="G1281" s="32"/>
      <c r="H1281" s="31">
        <f>H1280-B1281</f>
        <v>0</v>
      </c>
      <c r="I1281" s="42">
        <f>+B1281/M1281</f>
        <v>0</v>
      </c>
      <c r="M1281" s="2">
        <v>445</v>
      </c>
    </row>
    <row r="1282" spans="1:13" s="59" customFormat="1" ht="12.75">
      <c r="A1282" s="15"/>
      <c r="B1282" s="31"/>
      <c r="C1282" s="15"/>
      <c r="D1282" s="15"/>
      <c r="E1282" s="15"/>
      <c r="F1282" s="33"/>
      <c r="G1282" s="32"/>
      <c r="H1282" s="31">
        <f>H1281-B1282</f>
        <v>0</v>
      </c>
      <c r="I1282" s="42">
        <f>+B1282/M1282</f>
        <v>0</v>
      </c>
      <c r="J1282" s="18"/>
      <c r="K1282" s="18"/>
      <c r="L1282" s="18"/>
      <c r="M1282" s="2">
        <v>445</v>
      </c>
    </row>
    <row r="1283" spans="1:13" s="18" customFormat="1" ht="13.5" thickBot="1">
      <c r="A1283" s="45"/>
      <c r="B1283" s="46">
        <f>+B1286+B1320+B1360+B1431+B1425+B1380</f>
        <v>888900</v>
      </c>
      <c r="C1283" s="45"/>
      <c r="D1283" s="47" t="s">
        <v>545</v>
      </c>
      <c r="E1283" s="48"/>
      <c r="F1283" s="70"/>
      <c r="G1283" s="49"/>
      <c r="H1283" s="10">
        <f>H1282-B1283</f>
        <v>-888900</v>
      </c>
      <c r="I1283" s="71">
        <f t="shared" si="51"/>
        <v>1997.5280898876404</v>
      </c>
      <c r="J1283" s="52"/>
      <c r="K1283" s="52"/>
      <c r="L1283" s="52"/>
      <c r="M1283" s="2">
        <v>445</v>
      </c>
    </row>
    <row r="1284" spans="1:13" s="18" customFormat="1" ht="12.75">
      <c r="A1284" s="15"/>
      <c r="B1284" s="31"/>
      <c r="C1284" s="15"/>
      <c r="D1284" s="15"/>
      <c r="E1284" s="15"/>
      <c r="F1284" s="33"/>
      <c r="G1284" s="32"/>
      <c r="H1284" s="31">
        <v>0</v>
      </c>
      <c r="I1284" s="42">
        <f t="shared" si="51"/>
        <v>0</v>
      </c>
      <c r="M1284" s="2">
        <v>445</v>
      </c>
    </row>
    <row r="1285" spans="1:13" s="18" customFormat="1" ht="12.75">
      <c r="A1285" s="15"/>
      <c r="B1285" s="31"/>
      <c r="C1285" s="15"/>
      <c r="D1285" s="15"/>
      <c r="E1285" s="15"/>
      <c r="F1285" s="33"/>
      <c r="G1285" s="32"/>
      <c r="H1285" s="31">
        <f t="shared" si="53"/>
        <v>0</v>
      </c>
      <c r="I1285" s="42">
        <f t="shared" si="51"/>
        <v>0</v>
      </c>
      <c r="M1285" s="2">
        <v>445</v>
      </c>
    </row>
    <row r="1286" spans="1:13" s="18" customFormat="1" ht="12.75">
      <c r="A1286" s="14"/>
      <c r="B1286" s="53">
        <f>+B1292+B1299+B1305+B1309+B1315</f>
        <v>178400</v>
      </c>
      <c r="C1286" s="54" t="s">
        <v>215</v>
      </c>
      <c r="D1286" s="55" t="s">
        <v>489</v>
      </c>
      <c r="E1286" s="54" t="s">
        <v>48</v>
      </c>
      <c r="F1286" s="56" t="s">
        <v>49</v>
      </c>
      <c r="G1286" s="299" t="s">
        <v>1492</v>
      </c>
      <c r="H1286" s="57"/>
      <c r="I1286" s="58">
        <f>+B1286/M1286</f>
        <v>400.8988764044944</v>
      </c>
      <c r="J1286" s="58"/>
      <c r="K1286" s="58"/>
      <c r="L1286" s="59"/>
      <c r="M1286" s="2">
        <v>445</v>
      </c>
    </row>
    <row r="1287" spans="1:13" s="18" customFormat="1" ht="12.75">
      <c r="A1287" s="15"/>
      <c r="B1287" s="31"/>
      <c r="C1287" s="15"/>
      <c r="D1287" s="15"/>
      <c r="E1287" s="15"/>
      <c r="F1287" s="33"/>
      <c r="G1287" s="32"/>
      <c r="H1287" s="31">
        <f t="shared" si="53"/>
        <v>0</v>
      </c>
      <c r="I1287" s="42">
        <f aca="true" t="shared" si="54" ref="I1287:I1351">+B1287/M1287</f>
        <v>0</v>
      </c>
      <c r="M1287" s="2">
        <v>445</v>
      </c>
    </row>
    <row r="1288" spans="1:13" s="59" customFormat="1" ht="12.75">
      <c r="A1288" s="1"/>
      <c r="B1288" s="276">
        <v>2000</v>
      </c>
      <c r="C1288" s="1" t="s">
        <v>0</v>
      </c>
      <c r="D1288" s="1" t="s">
        <v>546</v>
      </c>
      <c r="E1288" s="1" t="s">
        <v>73</v>
      </c>
      <c r="F1288" s="330" t="s">
        <v>547</v>
      </c>
      <c r="G1288" s="30" t="s">
        <v>122</v>
      </c>
      <c r="H1288" s="31">
        <f t="shared" si="53"/>
        <v>-2000</v>
      </c>
      <c r="I1288" s="25">
        <v>4</v>
      </c>
      <c r="J1288"/>
      <c r="K1288" t="s">
        <v>21</v>
      </c>
      <c r="L1288">
        <v>10</v>
      </c>
      <c r="M1288" s="2">
        <v>445</v>
      </c>
    </row>
    <row r="1289" spans="1:13" s="18" customFormat="1" ht="12.75">
      <c r="A1289" s="1"/>
      <c r="B1289" s="276">
        <v>2000</v>
      </c>
      <c r="C1289" s="1" t="s">
        <v>0</v>
      </c>
      <c r="D1289" s="1" t="s">
        <v>546</v>
      </c>
      <c r="E1289" s="1" t="s">
        <v>73</v>
      </c>
      <c r="F1289" s="330" t="s">
        <v>548</v>
      </c>
      <c r="G1289" s="30" t="s">
        <v>212</v>
      </c>
      <c r="H1289" s="31">
        <f t="shared" si="53"/>
        <v>-4000</v>
      </c>
      <c r="I1289" s="25">
        <v>4</v>
      </c>
      <c r="J1289"/>
      <c r="K1289" t="s">
        <v>21</v>
      </c>
      <c r="L1289">
        <v>10</v>
      </c>
      <c r="M1289" s="2">
        <v>445</v>
      </c>
    </row>
    <row r="1290" spans="1:13" s="18" customFormat="1" ht="12.75">
      <c r="A1290" s="1"/>
      <c r="B1290" s="276">
        <v>9000</v>
      </c>
      <c r="C1290" s="1" t="s">
        <v>0</v>
      </c>
      <c r="D1290" s="1" t="s">
        <v>546</v>
      </c>
      <c r="E1290" s="1" t="s">
        <v>73</v>
      </c>
      <c r="F1290" s="330" t="s">
        <v>549</v>
      </c>
      <c r="G1290" s="30" t="s">
        <v>206</v>
      </c>
      <c r="H1290" s="31">
        <f t="shared" si="53"/>
        <v>-13000</v>
      </c>
      <c r="I1290" s="25">
        <v>18</v>
      </c>
      <c r="J1290"/>
      <c r="K1290" t="s">
        <v>21</v>
      </c>
      <c r="L1290">
        <v>10</v>
      </c>
      <c r="M1290" s="2">
        <v>445</v>
      </c>
    </row>
    <row r="1291" spans="2:13" ht="12.75">
      <c r="B1291" s="276">
        <v>5000</v>
      </c>
      <c r="C1291" s="1" t="s">
        <v>0</v>
      </c>
      <c r="D1291" s="1" t="s">
        <v>546</v>
      </c>
      <c r="E1291" s="1" t="s">
        <v>73</v>
      </c>
      <c r="F1291" s="330" t="s">
        <v>550</v>
      </c>
      <c r="G1291" s="30" t="s">
        <v>220</v>
      </c>
      <c r="H1291" s="31">
        <f t="shared" si="53"/>
        <v>-18000</v>
      </c>
      <c r="I1291" s="25">
        <v>10</v>
      </c>
      <c r="K1291" t="s">
        <v>21</v>
      </c>
      <c r="L1291">
        <v>10</v>
      </c>
      <c r="M1291" s="2">
        <v>445</v>
      </c>
    </row>
    <row r="1292" spans="1:13" ht="12.75">
      <c r="A1292" s="14"/>
      <c r="B1292" s="286">
        <f>SUM(B1288:B1291)</f>
        <v>18000</v>
      </c>
      <c r="C1292" s="14" t="s">
        <v>0</v>
      </c>
      <c r="D1292" s="14"/>
      <c r="E1292" s="14"/>
      <c r="F1292" s="69"/>
      <c r="G1292" s="21"/>
      <c r="H1292" s="57">
        <v>0</v>
      </c>
      <c r="I1292" s="58">
        <f t="shared" si="54"/>
        <v>40.449438202247194</v>
      </c>
      <c r="J1292" s="59"/>
      <c r="K1292" s="59"/>
      <c r="L1292" s="59"/>
      <c r="M1292" s="2">
        <v>445</v>
      </c>
    </row>
    <row r="1293" spans="1:13" s="59" customFormat="1" ht="12.75">
      <c r="A1293" s="15"/>
      <c r="B1293" s="34"/>
      <c r="C1293" s="15"/>
      <c r="D1293" s="15"/>
      <c r="E1293" s="15"/>
      <c r="F1293" s="33"/>
      <c r="G1293" s="32"/>
      <c r="H1293" s="31">
        <f t="shared" si="53"/>
        <v>0</v>
      </c>
      <c r="I1293" s="42">
        <f t="shared" si="54"/>
        <v>0</v>
      </c>
      <c r="J1293" s="18"/>
      <c r="K1293" s="18"/>
      <c r="L1293" s="18"/>
      <c r="M1293" s="2">
        <v>445</v>
      </c>
    </row>
    <row r="1294" spans="1:13" s="18" customFormat="1" ht="12.75">
      <c r="A1294" s="15"/>
      <c r="B1294" s="34"/>
      <c r="C1294" s="15"/>
      <c r="D1294" s="15"/>
      <c r="E1294" s="15"/>
      <c r="F1294" s="33"/>
      <c r="G1294" s="32"/>
      <c r="H1294" s="31">
        <f t="shared" si="53"/>
        <v>0</v>
      </c>
      <c r="I1294" s="42">
        <f t="shared" si="54"/>
        <v>0</v>
      </c>
      <c r="M1294" s="2">
        <v>445</v>
      </c>
    </row>
    <row r="1295" spans="1:13" s="18" customFormat="1" ht="12.75">
      <c r="A1295" s="1"/>
      <c r="B1295" s="119">
        <v>1200</v>
      </c>
      <c r="C1295" s="35" t="s">
        <v>551</v>
      </c>
      <c r="D1295" s="1" t="s">
        <v>546</v>
      </c>
      <c r="E1295" s="35" t="s">
        <v>53</v>
      </c>
      <c r="F1295" s="61" t="s">
        <v>552</v>
      </c>
      <c r="G1295" s="33" t="s">
        <v>206</v>
      </c>
      <c r="H1295" s="6">
        <f>H1294-B1295</f>
        <v>-1200</v>
      </c>
      <c r="I1295" s="25">
        <f t="shared" si="54"/>
        <v>2.696629213483146</v>
      </c>
      <c r="J1295"/>
      <c r="K1295" t="s">
        <v>73</v>
      </c>
      <c r="L1295" s="18">
        <v>10</v>
      </c>
      <c r="M1295" s="2">
        <v>445</v>
      </c>
    </row>
    <row r="1296" spans="2:13" ht="12.75">
      <c r="B1296" s="119">
        <v>1200</v>
      </c>
      <c r="C1296" s="15" t="s">
        <v>80</v>
      </c>
      <c r="D1296" s="1" t="s">
        <v>546</v>
      </c>
      <c r="E1296" s="37" t="s">
        <v>53</v>
      </c>
      <c r="F1296" s="61" t="s">
        <v>552</v>
      </c>
      <c r="G1296" s="33" t="s">
        <v>206</v>
      </c>
      <c r="H1296" s="6">
        <f>H1295-B1296</f>
        <v>-2400</v>
      </c>
      <c r="I1296" s="25">
        <f t="shared" si="54"/>
        <v>2.696629213483146</v>
      </c>
      <c r="K1296" t="s">
        <v>73</v>
      </c>
      <c r="L1296" s="18">
        <v>10</v>
      </c>
      <c r="M1296" s="2">
        <v>445</v>
      </c>
    </row>
    <row r="1297" spans="2:13" ht="12.75">
      <c r="B1297" s="116">
        <v>42000</v>
      </c>
      <c r="C1297" s="1" t="s">
        <v>223</v>
      </c>
      <c r="D1297" s="1" t="s">
        <v>546</v>
      </c>
      <c r="E1297" s="1" t="s">
        <v>553</v>
      </c>
      <c r="F1297" s="61" t="s">
        <v>554</v>
      </c>
      <c r="G1297" s="30" t="s">
        <v>244</v>
      </c>
      <c r="H1297" s="6">
        <f>H1296-B1297</f>
        <v>-44400</v>
      </c>
      <c r="I1297" s="25">
        <f t="shared" si="54"/>
        <v>94.38202247191012</v>
      </c>
      <c r="K1297" t="s">
        <v>555</v>
      </c>
      <c r="M1297" s="2">
        <v>445</v>
      </c>
    </row>
    <row r="1298" spans="2:13" ht="12.75">
      <c r="B1298" s="116">
        <v>42000</v>
      </c>
      <c r="C1298" s="1" t="s">
        <v>289</v>
      </c>
      <c r="D1298" s="1" t="s">
        <v>546</v>
      </c>
      <c r="E1298" s="1" t="s">
        <v>553</v>
      </c>
      <c r="F1298" s="61" t="s">
        <v>556</v>
      </c>
      <c r="G1298" s="30" t="s">
        <v>256</v>
      </c>
      <c r="H1298" s="6">
        <f>H1297-B1298</f>
        <v>-86400</v>
      </c>
      <c r="I1298" s="25">
        <f t="shared" si="54"/>
        <v>94.38202247191012</v>
      </c>
      <c r="K1298" t="s">
        <v>555</v>
      </c>
      <c r="M1298" s="2">
        <v>445</v>
      </c>
    </row>
    <row r="1299" spans="1:13" s="18" customFormat="1" ht="12.75">
      <c r="A1299" s="14"/>
      <c r="B1299" s="117">
        <f>SUM(B1295:B1298)</f>
        <v>86400</v>
      </c>
      <c r="C1299" s="14" t="s">
        <v>34</v>
      </c>
      <c r="D1299" s="14"/>
      <c r="E1299" s="14"/>
      <c r="F1299" s="69"/>
      <c r="G1299" s="21"/>
      <c r="H1299" s="57">
        <v>0</v>
      </c>
      <c r="I1299" s="58">
        <f t="shared" si="54"/>
        <v>194.1573033707865</v>
      </c>
      <c r="J1299" s="59"/>
      <c r="K1299" s="59"/>
      <c r="L1299" s="59"/>
      <c r="M1299" s="2">
        <v>445</v>
      </c>
    </row>
    <row r="1300" spans="1:13" ht="12.75">
      <c r="A1300" s="15"/>
      <c r="B1300" s="119"/>
      <c r="C1300" s="15"/>
      <c r="D1300" s="15"/>
      <c r="E1300" s="15"/>
      <c r="F1300" s="33"/>
      <c r="G1300" s="32"/>
      <c r="H1300" s="31">
        <f t="shared" si="53"/>
        <v>0</v>
      </c>
      <c r="I1300" s="42">
        <f t="shared" si="54"/>
        <v>0</v>
      </c>
      <c r="J1300" s="18"/>
      <c r="K1300" s="18"/>
      <c r="L1300" s="18"/>
      <c r="M1300" s="2">
        <v>445</v>
      </c>
    </row>
    <row r="1301" spans="1:13" s="59" customFormat="1" ht="12.75">
      <c r="A1301" s="15"/>
      <c r="B1301" s="119"/>
      <c r="C1301" s="15"/>
      <c r="D1301" s="15"/>
      <c r="E1301" s="15"/>
      <c r="F1301" s="33"/>
      <c r="G1301" s="32"/>
      <c r="H1301" s="31">
        <f t="shared" si="53"/>
        <v>0</v>
      </c>
      <c r="I1301" s="42">
        <f t="shared" si="54"/>
        <v>0</v>
      </c>
      <c r="J1301" s="18"/>
      <c r="K1301" s="18"/>
      <c r="L1301" s="18"/>
      <c r="M1301" s="2">
        <v>445</v>
      </c>
    </row>
    <row r="1302" spans="1:13" s="18" customFormat="1" ht="12.75">
      <c r="A1302" s="1"/>
      <c r="B1302" s="119">
        <v>2000</v>
      </c>
      <c r="C1302" s="15" t="s">
        <v>55</v>
      </c>
      <c r="D1302" s="1" t="s">
        <v>546</v>
      </c>
      <c r="E1302" s="15" t="s">
        <v>56</v>
      </c>
      <c r="F1302" s="61" t="s">
        <v>552</v>
      </c>
      <c r="G1302" s="33" t="s">
        <v>206</v>
      </c>
      <c r="H1302" s="6">
        <f>H1301-B1302</f>
        <v>-2000</v>
      </c>
      <c r="I1302" s="25">
        <f t="shared" si="54"/>
        <v>4.49438202247191</v>
      </c>
      <c r="J1302"/>
      <c r="K1302" t="s">
        <v>73</v>
      </c>
      <c r="L1302" s="18">
        <v>10</v>
      </c>
      <c r="M1302" s="2">
        <v>445</v>
      </c>
    </row>
    <row r="1303" spans="1:13" s="18" customFormat="1" ht="12.75">
      <c r="A1303" s="15"/>
      <c r="B1303" s="119">
        <v>3000</v>
      </c>
      <c r="C1303" s="15" t="s">
        <v>529</v>
      </c>
      <c r="D1303" s="1" t="s">
        <v>546</v>
      </c>
      <c r="E1303" s="15" t="s">
        <v>56</v>
      </c>
      <c r="F1303" s="61" t="s">
        <v>552</v>
      </c>
      <c r="G1303" s="33" t="s">
        <v>206</v>
      </c>
      <c r="H1303" s="6">
        <f>H1302-B1303</f>
        <v>-5000</v>
      </c>
      <c r="I1303" s="42">
        <f t="shared" si="54"/>
        <v>6.741573033707865</v>
      </c>
      <c r="K1303" t="s">
        <v>73</v>
      </c>
      <c r="L1303" s="18">
        <v>10</v>
      </c>
      <c r="M1303" s="2">
        <v>445</v>
      </c>
    </row>
    <row r="1304" spans="2:13" ht="12.75">
      <c r="B1304" s="116">
        <v>7000</v>
      </c>
      <c r="C1304" s="15" t="s">
        <v>557</v>
      </c>
      <c r="D1304" s="1" t="s">
        <v>546</v>
      </c>
      <c r="E1304" s="1" t="s">
        <v>56</v>
      </c>
      <c r="F1304" s="61" t="s">
        <v>552</v>
      </c>
      <c r="G1304" s="33" t="s">
        <v>206</v>
      </c>
      <c r="H1304" s="6">
        <f>H1303-B1304</f>
        <v>-12000</v>
      </c>
      <c r="I1304" s="25">
        <f t="shared" si="54"/>
        <v>15.730337078651685</v>
      </c>
      <c r="K1304" t="s">
        <v>73</v>
      </c>
      <c r="L1304" s="18">
        <v>10</v>
      </c>
      <c r="M1304" s="2">
        <v>445</v>
      </c>
    </row>
    <row r="1305" spans="1:13" s="59" customFormat="1" ht="12.75">
      <c r="A1305" s="14"/>
      <c r="B1305" s="117">
        <f>SUM(B1302:B1304)</f>
        <v>12000</v>
      </c>
      <c r="C1305" s="14"/>
      <c r="D1305" s="14"/>
      <c r="E1305" s="14" t="s">
        <v>56</v>
      </c>
      <c r="F1305" s="69"/>
      <c r="G1305" s="21"/>
      <c r="H1305" s="57">
        <v>0</v>
      </c>
      <c r="I1305" s="58">
        <f t="shared" si="54"/>
        <v>26.96629213483146</v>
      </c>
      <c r="M1305" s="2">
        <v>445</v>
      </c>
    </row>
    <row r="1306" spans="1:13" s="18" customFormat="1" ht="12.75">
      <c r="A1306" s="15"/>
      <c r="B1306" s="119"/>
      <c r="C1306" s="15"/>
      <c r="D1306" s="15"/>
      <c r="E1306" s="15"/>
      <c r="F1306" s="33"/>
      <c r="G1306" s="32"/>
      <c r="H1306" s="31">
        <f t="shared" si="53"/>
        <v>0</v>
      </c>
      <c r="I1306" s="42">
        <f t="shared" si="54"/>
        <v>0</v>
      </c>
      <c r="M1306" s="2">
        <v>445</v>
      </c>
    </row>
    <row r="1307" spans="1:13" s="18" customFormat="1" ht="12.75">
      <c r="A1307" s="15"/>
      <c r="B1307" s="119"/>
      <c r="C1307" s="15"/>
      <c r="D1307" s="15"/>
      <c r="E1307" s="15"/>
      <c r="F1307" s="33"/>
      <c r="G1307" s="32"/>
      <c r="H1307" s="31">
        <f t="shared" si="53"/>
        <v>0</v>
      </c>
      <c r="I1307" s="42">
        <f t="shared" si="54"/>
        <v>0</v>
      </c>
      <c r="M1307" s="2">
        <v>445</v>
      </c>
    </row>
    <row r="1308" spans="2:13" ht="12.75">
      <c r="B1308" s="116">
        <v>2000</v>
      </c>
      <c r="C1308" s="1" t="s">
        <v>40</v>
      </c>
      <c r="D1308" s="1" t="s">
        <v>546</v>
      </c>
      <c r="E1308" s="1" t="s">
        <v>53</v>
      </c>
      <c r="F1308" s="61" t="s">
        <v>552</v>
      </c>
      <c r="G1308" s="33" t="s">
        <v>206</v>
      </c>
      <c r="H1308" s="6">
        <f t="shared" si="53"/>
        <v>-2000</v>
      </c>
      <c r="I1308" s="25">
        <f t="shared" si="54"/>
        <v>4.49438202247191</v>
      </c>
      <c r="K1308" t="s">
        <v>73</v>
      </c>
      <c r="L1308" s="18">
        <v>10</v>
      </c>
      <c r="M1308" s="2">
        <v>445</v>
      </c>
    </row>
    <row r="1309" spans="1:14" ht="12.75">
      <c r="A1309" s="14"/>
      <c r="B1309" s="117">
        <f>SUM(B1308)</f>
        <v>2000</v>
      </c>
      <c r="C1309" s="14" t="s">
        <v>40</v>
      </c>
      <c r="D1309" s="14"/>
      <c r="E1309" s="14"/>
      <c r="F1309" s="69"/>
      <c r="G1309" s="21"/>
      <c r="H1309" s="57">
        <v>0</v>
      </c>
      <c r="I1309" s="58">
        <f t="shared" si="54"/>
        <v>4.49438202247191</v>
      </c>
      <c r="J1309" s="59"/>
      <c r="K1309" s="59"/>
      <c r="L1309" s="59"/>
      <c r="M1309" s="2">
        <v>445</v>
      </c>
      <c r="N1309" s="41">
        <v>500</v>
      </c>
    </row>
    <row r="1310" spans="1:13" s="64" customFormat="1" ht="12.75">
      <c r="A1310" s="15"/>
      <c r="B1310" s="34"/>
      <c r="C1310" s="15"/>
      <c r="D1310" s="15"/>
      <c r="E1310" s="15"/>
      <c r="F1310" s="33"/>
      <c r="G1310" s="32"/>
      <c r="H1310" s="31">
        <f t="shared" si="53"/>
        <v>0</v>
      </c>
      <c r="I1310" s="42">
        <f t="shared" si="54"/>
        <v>0</v>
      </c>
      <c r="J1310" s="18"/>
      <c r="K1310" s="18"/>
      <c r="L1310" s="18"/>
      <c r="M1310" s="2">
        <v>445</v>
      </c>
    </row>
    <row r="1311" spans="1:13" s="59" customFormat="1" ht="12.75">
      <c r="A1311" s="15"/>
      <c r="B1311" s="34"/>
      <c r="C1311" s="15"/>
      <c r="D1311" s="15"/>
      <c r="E1311" s="15"/>
      <c r="F1311" s="33"/>
      <c r="G1311" s="32"/>
      <c r="H1311" s="31">
        <f t="shared" si="53"/>
        <v>0</v>
      </c>
      <c r="I1311" s="42">
        <f t="shared" si="54"/>
        <v>0</v>
      </c>
      <c r="J1311" s="18"/>
      <c r="K1311" s="18"/>
      <c r="L1311" s="18"/>
      <c r="M1311" s="2">
        <v>445</v>
      </c>
    </row>
    <row r="1312" spans="1:13" s="18" customFormat="1" ht="12.75">
      <c r="A1312" s="1"/>
      <c r="B1312" s="276">
        <v>30000</v>
      </c>
      <c r="C1312" s="1" t="s">
        <v>531</v>
      </c>
      <c r="D1312" s="1" t="s">
        <v>546</v>
      </c>
      <c r="E1312" s="1" t="s">
        <v>532</v>
      </c>
      <c r="F1312" s="61" t="s">
        <v>558</v>
      </c>
      <c r="G1312" s="33" t="s">
        <v>206</v>
      </c>
      <c r="H1312" s="6">
        <f>H1311-B1312</f>
        <v>-30000</v>
      </c>
      <c r="I1312" s="25">
        <f t="shared" si="54"/>
        <v>67.41573033707866</v>
      </c>
      <c r="J1312"/>
      <c r="K1312" t="s">
        <v>73</v>
      </c>
      <c r="L1312" s="18">
        <v>10</v>
      </c>
      <c r="M1312" s="2">
        <v>445</v>
      </c>
    </row>
    <row r="1313" spans="1:13" s="18" customFormat="1" ht="12.75">
      <c r="A1313" s="1"/>
      <c r="B1313" s="276">
        <v>10000</v>
      </c>
      <c r="C1313" s="40" t="s">
        <v>534</v>
      </c>
      <c r="D1313" s="1" t="s">
        <v>546</v>
      </c>
      <c r="E1313" s="40" t="s">
        <v>532</v>
      </c>
      <c r="F1313" s="61" t="s">
        <v>559</v>
      </c>
      <c r="G1313" s="33" t="s">
        <v>206</v>
      </c>
      <c r="H1313" s="6">
        <f>H1312-B1313</f>
        <v>-40000</v>
      </c>
      <c r="I1313" s="25">
        <f t="shared" si="54"/>
        <v>22.471910112359552</v>
      </c>
      <c r="J1313" s="39"/>
      <c r="K1313" t="s">
        <v>73</v>
      </c>
      <c r="L1313" s="18">
        <v>10</v>
      </c>
      <c r="M1313" s="2">
        <v>445</v>
      </c>
    </row>
    <row r="1314" spans="1:13" s="18" customFormat="1" ht="12.75">
      <c r="A1314" s="1"/>
      <c r="B1314" s="276">
        <v>20000</v>
      </c>
      <c r="C1314" s="1" t="s">
        <v>560</v>
      </c>
      <c r="D1314" s="1" t="s">
        <v>546</v>
      </c>
      <c r="E1314" s="15" t="s">
        <v>532</v>
      </c>
      <c r="F1314" s="61" t="s">
        <v>562</v>
      </c>
      <c r="G1314" s="30" t="s">
        <v>244</v>
      </c>
      <c r="H1314" s="6">
        <f>H1313-B1314</f>
        <v>-60000</v>
      </c>
      <c r="I1314" s="25">
        <f t="shared" si="54"/>
        <v>44.943820224719104</v>
      </c>
      <c r="J1314"/>
      <c r="K1314" s="72" t="s">
        <v>555</v>
      </c>
      <c r="L1314"/>
      <c r="M1314" s="2">
        <v>445</v>
      </c>
    </row>
    <row r="1315" spans="1:13" s="18" customFormat="1" ht="12.75">
      <c r="A1315" s="14"/>
      <c r="B1315" s="286">
        <f>SUM(B1312:B1314)</f>
        <v>60000</v>
      </c>
      <c r="C1315" s="14"/>
      <c r="D1315" s="14"/>
      <c r="E1315" s="14" t="s">
        <v>563</v>
      </c>
      <c r="F1315" s="69"/>
      <c r="G1315" s="21"/>
      <c r="H1315" s="57">
        <v>0</v>
      </c>
      <c r="I1315" s="58">
        <f t="shared" si="54"/>
        <v>134.8314606741573</v>
      </c>
      <c r="J1315" s="59"/>
      <c r="K1315" s="59"/>
      <c r="L1315" s="59"/>
      <c r="M1315" s="2">
        <v>445</v>
      </c>
    </row>
    <row r="1316" spans="1:13" s="59" customFormat="1" ht="12.75">
      <c r="A1316" s="15"/>
      <c r="B1316" s="34"/>
      <c r="C1316" s="15"/>
      <c r="D1316" s="15"/>
      <c r="E1316" s="15"/>
      <c r="F1316" s="33"/>
      <c r="G1316" s="32"/>
      <c r="H1316" s="31">
        <f t="shared" si="53"/>
        <v>0</v>
      </c>
      <c r="I1316" s="42">
        <f t="shared" si="54"/>
        <v>0</v>
      </c>
      <c r="J1316" s="18"/>
      <c r="K1316" s="18"/>
      <c r="L1316" s="18"/>
      <c r="M1316" s="2">
        <v>445</v>
      </c>
    </row>
    <row r="1317" spans="1:13" s="18" customFormat="1" ht="12.75">
      <c r="A1317" s="15"/>
      <c r="B1317" s="34"/>
      <c r="C1317" s="15"/>
      <c r="D1317" s="15"/>
      <c r="E1317" s="15"/>
      <c r="F1317" s="33"/>
      <c r="G1317" s="32"/>
      <c r="H1317" s="31">
        <f t="shared" si="53"/>
        <v>0</v>
      </c>
      <c r="I1317" s="42">
        <f t="shared" si="54"/>
        <v>0</v>
      </c>
      <c r="M1317" s="2">
        <v>445</v>
      </c>
    </row>
    <row r="1318" spans="1:13" s="18" customFormat="1" ht="12.75">
      <c r="A1318" s="15"/>
      <c r="B1318" s="34"/>
      <c r="C1318" s="15"/>
      <c r="D1318" s="15"/>
      <c r="E1318" s="15"/>
      <c r="F1318" s="33"/>
      <c r="G1318" s="32"/>
      <c r="H1318" s="31">
        <f t="shared" si="53"/>
        <v>0</v>
      </c>
      <c r="I1318" s="42">
        <f t="shared" si="54"/>
        <v>0</v>
      </c>
      <c r="M1318" s="2">
        <v>445</v>
      </c>
    </row>
    <row r="1319" spans="1:13" s="18" customFormat="1" ht="12.75">
      <c r="A1319" s="15"/>
      <c r="B1319" s="34"/>
      <c r="C1319" s="15"/>
      <c r="D1319" s="15"/>
      <c r="E1319" s="15"/>
      <c r="F1319" s="33"/>
      <c r="G1319" s="32"/>
      <c r="H1319" s="31">
        <f t="shared" si="53"/>
        <v>0</v>
      </c>
      <c r="I1319" s="42">
        <f t="shared" si="54"/>
        <v>0</v>
      </c>
      <c r="M1319" s="2">
        <v>445</v>
      </c>
    </row>
    <row r="1320" spans="1:13" s="18" customFormat="1" ht="12.75">
      <c r="A1320" s="14"/>
      <c r="B1320" s="53">
        <f>+B1325+B1329+B1336+B1342+B1348+B1355</f>
        <v>230000</v>
      </c>
      <c r="C1320" s="54" t="s">
        <v>248</v>
      </c>
      <c r="D1320" s="55" t="s">
        <v>564</v>
      </c>
      <c r="E1320" s="54" t="s">
        <v>15</v>
      </c>
      <c r="F1320" s="56" t="s">
        <v>250</v>
      </c>
      <c r="G1320" s="296" t="s">
        <v>113</v>
      </c>
      <c r="H1320" s="57"/>
      <c r="I1320" s="58">
        <f t="shared" si="54"/>
        <v>516.8539325842696</v>
      </c>
      <c r="J1320" s="58"/>
      <c r="K1320" s="58"/>
      <c r="L1320" s="59"/>
      <c r="M1320" s="2">
        <v>445</v>
      </c>
    </row>
    <row r="1321" spans="1:13" s="59" customFormat="1" ht="12.75">
      <c r="A1321" s="15"/>
      <c r="B1321" s="34"/>
      <c r="C1321" s="15"/>
      <c r="D1321" s="15"/>
      <c r="E1321" s="15"/>
      <c r="F1321" s="33"/>
      <c r="G1321" s="32"/>
      <c r="H1321" s="31">
        <f t="shared" si="53"/>
        <v>0</v>
      </c>
      <c r="I1321" s="42">
        <f t="shared" si="54"/>
        <v>0</v>
      </c>
      <c r="J1321" s="18"/>
      <c r="K1321" s="18"/>
      <c r="L1321" s="18"/>
      <c r="M1321" s="2">
        <v>445</v>
      </c>
    </row>
    <row r="1322" spans="1:13" s="18" customFormat="1" ht="12.75">
      <c r="A1322" s="1"/>
      <c r="B1322" s="276">
        <v>5000</v>
      </c>
      <c r="C1322" s="1" t="s">
        <v>0</v>
      </c>
      <c r="D1322" s="1" t="s">
        <v>546</v>
      </c>
      <c r="E1322" s="1" t="s">
        <v>73</v>
      </c>
      <c r="F1322" s="330" t="s">
        <v>565</v>
      </c>
      <c r="G1322" s="30" t="s">
        <v>260</v>
      </c>
      <c r="H1322" s="31">
        <f t="shared" si="53"/>
        <v>-5000</v>
      </c>
      <c r="I1322" s="25">
        <v>10</v>
      </c>
      <c r="J1322"/>
      <c r="K1322" t="s">
        <v>21</v>
      </c>
      <c r="L1322">
        <v>12</v>
      </c>
      <c r="M1322" s="2">
        <v>445</v>
      </c>
    </row>
    <row r="1323" spans="1:13" s="18" customFormat="1" ht="12.75">
      <c r="A1323" s="1"/>
      <c r="B1323" s="276">
        <v>5000</v>
      </c>
      <c r="C1323" s="1" t="s">
        <v>0</v>
      </c>
      <c r="D1323" s="1" t="s">
        <v>546</v>
      </c>
      <c r="E1323" s="1" t="s">
        <v>73</v>
      </c>
      <c r="F1323" s="330" t="s">
        <v>566</v>
      </c>
      <c r="G1323" s="30" t="s">
        <v>262</v>
      </c>
      <c r="H1323" s="31">
        <f t="shared" si="53"/>
        <v>-10000</v>
      </c>
      <c r="I1323" s="25">
        <v>10</v>
      </c>
      <c r="J1323"/>
      <c r="K1323" t="s">
        <v>21</v>
      </c>
      <c r="L1323">
        <v>12</v>
      </c>
      <c r="M1323" s="2">
        <v>445</v>
      </c>
    </row>
    <row r="1324" spans="2:13" ht="12.75">
      <c r="B1324" s="276">
        <v>12000</v>
      </c>
      <c r="C1324" s="1" t="s">
        <v>0</v>
      </c>
      <c r="D1324" s="1" t="s">
        <v>546</v>
      </c>
      <c r="E1324" s="1" t="s">
        <v>73</v>
      </c>
      <c r="F1324" s="330" t="s">
        <v>567</v>
      </c>
      <c r="G1324" s="30" t="s">
        <v>264</v>
      </c>
      <c r="H1324" s="31">
        <f t="shared" si="53"/>
        <v>-22000</v>
      </c>
      <c r="I1324" s="25">
        <v>24</v>
      </c>
      <c r="K1324" t="s">
        <v>21</v>
      </c>
      <c r="L1324">
        <v>12</v>
      </c>
      <c r="M1324" s="2">
        <v>445</v>
      </c>
    </row>
    <row r="1325" spans="1:13" s="59" customFormat="1" ht="12.75">
      <c r="A1325" s="14"/>
      <c r="B1325" s="286">
        <f>SUM(B1322:B1324)</f>
        <v>22000</v>
      </c>
      <c r="C1325" s="14" t="s">
        <v>0</v>
      </c>
      <c r="D1325" s="14"/>
      <c r="E1325" s="14"/>
      <c r="F1325" s="69"/>
      <c r="G1325" s="21"/>
      <c r="H1325" s="57">
        <v>0</v>
      </c>
      <c r="I1325" s="58">
        <f t="shared" si="54"/>
        <v>49.438202247191015</v>
      </c>
      <c r="M1325" s="2">
        <v>445</v>
      </c>
    </row>
    <row r="1326" spans="1:13" s="18" customFormat="1" ht="12.75">
      <c r="A1326" s="15"/>
      <c r="B1326" s="34"/>
      <c r="C1326" s="15"/>
      <c r="D1326" s="15"/>
      <c r="E1326" s="15"/>
      <c r="F1326" s="33"/>
      <c r="G1326" s="32"/>
      <c r="H1326" s="31">
        <f t="shared" si="53"/>
        <v>0</v>
      </c>
      <c r="I1326" s="42">
        <f t="shared" si="54"/>
        <v>0</v>
      </c>
      <c r="M1326" s="2">
        <v>445</v>
      </c>
    </row>
    <row r="1327" spans="1:13" s="18" customFormat="1" ht="12.75">
      <c r="A1327" s="15"/>
      <c r="B1327" s="34"/>
      <c r="C1327" s="15"/>
      <c r="D1327" s="15"/>
      <c r="E1327" s="15"/>
      <c r="F1327" s="33"/>
      <c r="G1327" s="32"/>
      <c r="H1327" s="31">
        <f t="shared" si="53"/>
        <v>0</v>
      </c>
      <c r="I1327" s="42">
        <f t="shared" si="54"/>
        <v>0</v>
      </c>
      <c r="M1327" s="2">
        <v>445</v>
      </c>
    </row>
    <row r="1328" spans="2:13" ht="12.75">
      <c r="B1328" s="116">
        <v>3000</v>
      </c>
      <c r="C1328" s="1" t="s">
        <v>521</v>
      </c>
      <c r="D1328" s="15" t="s">
        <v>546</v>
      </c>
      <c r="E1328" s="1" t="s">
        <v>53</v>
      </c>
      <c r="F1328" s="61" t="s">
        <v>568</v>
      </c>
      <c r="G1328" s="30" t="s">
        <v>262</v>
      </c>
      <c r="H1328" s="6">
        <f t="shared" si="53"/>
        <v>-3000</v>
      </c>
      <c r="I1328" s="25">
        <f t="shared" si="54"/>
        <v>6.741573033707865</v>
      </c>
      <c r="K1328" t="s">
        <v>73</v>
      </c>
      <c r="L1328">
        <v>12</v>
      </c>
      <c r="M1328" s="2">
        <v>445</v>
      </c>
    </row>
    <row r="1329" spans="1:13" ht="12.75">
      <c r="A1329" s="14"/>
      <c r="B1329" s="117">
        <f>SUM(B1328)</f>
        <v>3000</v>
      </c>
      <c r="C1329" s="14" t="s">
        <v>34</v>
      </c>
      <c r="D1329" s="14"/>
      <c r="E1329" s="14"/>
      <c r="F1329" s="69"/>
      <c r="G1329" s="21"/>
      <c r="H1329" s="57">
        <v>0</v>
      </c>
      <c r="I1329" s="58">
        <f t="shared" si="54"/>
        <v>6.741573033707865</v>
      </c>
      <c r="J1329" s="59"/>
      <c r="K1329" s="59"/>
      <c r="L1329" s="59"/>
      <c r="M1329" s="2">
        <v>445</v>
      </c>
    </row>
    <row r="1330" spans="1:13" s="64" customFormat="1" ht="12.75">
      <c r="A1330" s="15"/>
      <c r="B1330" s="119"/>
      <c r="C1330" s="15"/>
      <c r="D1330" s="15"/>
      <c r="E1330" s="15"/>
      <c r="F1330" s="33"/>
      <c r="G1330" s="32"/>
      <c r="H1330" s="31">
        <f t="shared" si="53"/>
        <v>0</v>
      </c>
      <c r="I1330" s="42">
        <f t="shared" si="54"/>
        <v>0</v>
      </c>
      <c r="J1330" s="18"/>
      <c r="K1330" s="18"/>
      <c r="L1330" s="18"/>
      <c r="M1330" s="2">
        <v>445</v>
      </c>
    </row>
    <row r="1331" spans="1:13" ht="12.75">
      <c r="A1331" s="15"/>
      <c r="B1331" s="119"/>
      <c r="C1331" s="15"/>
      <c r="D1331" s="15"/>
      <c r="E1331" s="15"/>
      <c r="F1331" s="33"/>
      <c r="G1331" s="32"/>
      <c r="H1331" s="31">
        <f t="shared" si="53"/>
        <v>0</v>
      </c>
      <c r="I1331" s="42">
        <f t="shared" si="54"/>
        <v>0</v>
      </c>
      <c r="J1331" s="18"/>
      <c r="K1331" s="18"/>
      <c r="L1331" s="18"/>
      <c r="M1331" s="2">
        <v>445</v>
      </c>
    </row>
    <row r="1332" spans="1:13" s="59" customFormat="1" ht="12.75">
      <c r="A1332" s="1"/>
      <c r="B1332" s="116">
        <v>2000</v>
      </c>
      <c r="C1332" s="1" t="s">
        <v>55</v>
      </c>
      <c r="D1332" s="15" t="s">
        <v>546</v>
      </c>
      <c r="E1332" s="1" t="s">
        <v>56</v>
      </c>
      <c r="F1332" s="61" t="s">
        <v>569</v>
      </c>
      <c r="G1332" s="30" t="s">
        <v>262</v>
      </c>
      <c r="H1332" s="6">
        <f t="shared" si="53"/>
        <v>-2000</v>
      </c>
      <c r="I1332" s="25">
        <f t="shared" si="54"/>
        <v>4.49438202247191</v>
      </c>
      <c r="J1332"/>
      <c r="K1332" t="s">
        <v>73</v>
      </c>
      <c r="L1332">
        <v>12</v>
      </c>
      <c r="M1332" s="2">
        <v>445</v>
      </c>
    </row>
    <row r="1333" spans="1:13" s="18" customFormat="1" ht="12.75">
      <c r="A1333" s="1"/>
      <c r="B1333" s="116">
        <v>2000</v>
      </c>
      <c r="C1333" s="1" t="s">
        <v>55</v>
      </c>
      <c r="D1333" s="15" t="s">
        <v>546</v>
      </c>
      <c r="E1333" s="1" t="s">
        <v>56</v>
      </c>
      <c r="F1333" s="61" t="s">
        <v>569</v>
      </c>
      <c r="G1333" s="30" t="s">
        <v>264</v>
      </c>
      <c r="H1333" s="6">
        <f t="shared" si="53"/>
        <v>-4000</v>
      </c>
      <c r="I1333" s="25">
        <f t="shared" si="54"/>
        <v>4.49438202247191</v>
      </c>
      <c r="J1333"/>
      <c r="K1333" t="s">
        <v>73</v>
      </c>
      <c r="L1333">
        <v>12</v>
      </c>
      <c r="M1333" s="2">
        <v>445</v>
      </c>
    </row>
    <row r="1334" spans="1:13" s="18" customFormat="1" ht="12.75">
      <c r="A1334" s="15"/>
      <c r="B1334" s="119">
        <v>20000</v>
      </c>
      <c r="C1334" s="15" t="s">
        <v>570</v>
      </c>
      <c r="D1334" s="15" t="s">
        <v>546</v>
      </c>
      <c r="E1334" s="15" t="s">
        <v>56</v>
      </c>
      <c r="F1334" s="120" t="s">
        <v>571</v>
      </c>
      <c r="G1334" s="32" t="s">
        <v>264</v>
      </c>
      <c r="H1334" s="31">
        <f t="shared" si="53"/>
        <v>-24000</v>
      </c>
      <c r="I1334" s="42">
        <f t="shared" si="54"/>
        <v>44.943820224719104</v>
      </c>
      <c r="K1334" s="18" t="s">
        <v>73</v>
      </c>
      <c r="L1334" s="18">
        <v>12</v>
      </c>
      <c r="M1334" s="2">
        <v>445</v>
      </c>
    </row>
    <row r="1335" spans="2:13" ht="12.75">
      <c r="B1335" s="116">
        <v>6000</v>
      </c>
      <c r="C1335" s="1" t="s">
        <v>572</v>
      </c>
      <c r="D1335" s="15" t="s">
        <v>546</v>
      </c>
      <c r="E1335" s="1" t="s">
        <v>56</v>
      </c>
      <c r="F1335" s="61" t="s">
        <v>569</v>
      </c>
      <c r="G1335" s="30" t="s">
        <v>264</v>
      </c>
      <c r="H1335" s="6">
        <f t="shared" si="53"/>
        <v>-30000</v>
      </c>
      <c r="I1335" s="25">
        <f t="shared" si="54"/>
        <v>13.48314606741573</v>
      </c>
      <c r="K1335" t="s">
        <v>73</v>
      </c>
      <c r="L1335">
        <v>12</v>
      </c>
      <c r="M1335" s="2">
        <v>445</v>
      </c>
    </row>
    <row r="1336" spans="1:13" ht="12.75">
      <c r="A1336" s="14"/>
      <c r="B1336" s="117">
        <f>SUM(B1332:B1335)</f>
        <v>30000</v>
      </c>
      <c r="C1336" s="14"/>
      <c r="D1336" s="14"/>
      <c r="E1336" s="14" t="s">
        <v>56</v>
      </c>
      <c r="F1336" s="69"/>
      <c r="G1336" s="21"/>
      <c r="H1336" s="57">
        <v>0</v>
      </c>
      <c r="I1336" s="58">
        <f t="shared" si="54"/>
        <v>67.41573033707866</v>
      </c>
      <c r="J1336" s="59"/>
      <c r="K1336" s="59"/>
      <c r="L1336" s="59"/>
      <c r="M1336" s="2">
        <v>445</v>
      </c>
    </row>
    <row r="1337" spans="1:13" ht="12.75">
      <c r="A1337" s="15"/>
      <c r="B1337" s="119"/>
      <c r="C1337" s="15"/>
      <c r="D1337" s="15"/>
      <c r="E1337" s="15"/>
      <c r="F1337" s="33"/>
      <c r="G1337" s="32"/>
      <c r="H1337" s="31">
        <f t="shared" si="53"/>
        <v>0</v>
      </c>
      <c r="I1337" s="42">
        <f t="shared" si="54"/>
        <v>0</v>
      </c>
      <c r="J1337" s="18"/>
      <c r="K1337" s="18"/>
      <c r="L1337" s="18"/>
      <c r="M1337" s="2">
        <v>445</v>
      </c>
    </row>
    <row r="1338" spans="1:13" s="59" customFormat="1" ht="12.75">
      <c r="A1338" s="15"/>
      <c r="B1338" s="119"/>
      <c r="C1338" s="15"/>
      <c r="D1338" s="15"/>
      <c r="E1338" s="15"/>
      <c r="F1338" s="33"/>
      <c r="G1338" s="32"/>
      <c r="H1338" s="31">
        <f t="shared" si="53"/>
        <v>0</v>
      </c>
      <c r="I1338" s="42">
        <f t="shared" si="54"/>
        <v>0</v>
      </c>
      <c r="J1338" s="18"/>
      <c r="K1338" s="18"/>
      <c r="L1338" s="18"/>
      <c r="M1338" s="2">
        <v>445</v>
      </c>
    </row>
    <row r="1339" spans="1:13" s="18" customFormat="1" ht="12.75">
      <c r="A1339" s="1"/>
      <c r="B1339" s="116">
        <v>8000</v>
      </c>
      <c r="C1339" s="1" t="s">
        <v>38</v>
      </c>
      <c r="D1339" s="15" t="s">
        <v>546</v>
      </c>
      <c r="E1339" s="1" t="s">
        <v>53</v>
      </c>
      <c r="F1339" s="61" t="s">
        <v>573</v>
      </c>
      <c r="G1339" s="30" t="s">
        <v>262</v>
      </c>
      <c r="H1339" s="6">
        <f t="shared" si="53"/>
        <v>-8000</v>
      </c>
      <c r="I1339" s="25">
        <f t="shared" si="54"/>
        <v>17.97752808988764</v>
      </c>
      <c r="J1339"/>
      <c r="K1339" t="s">
        <v>73</v>
      </c>
      <c r="L1339">
        <v>12</v>
      </c>
      <c r="M1339" s="2">
        <v>445</v>
      </c>
    </row>
    <row r="1340" spans="1:13" s="18" customFormat="1" ht="12.75">
      <c r="A1340" s="1"/>
      <c r="B1340" s="116">
        <v>8000</v>
      </c>
      <c r="C1340" s="1" t="s">
        <v>38</v>
      </c>
      <c r="D1340" s="15" t="s">
        <v>546</v>
      </c>
      <c r="E1340" s="1" t="s">
        <v>53</v>
      </c>
      <c r="F1340" s="61" t="s">
        <v>574</v>
      </c>
      <c r="G1340" s="30" t="s">
        <v>264</v>
      </c>
      <c r="H1340" s="6">
        <f t="shared" si="53"/>
        <v>-16000</v>
      </c>
      <c r="I1340" s="25">
        <f t="shared" si="54"/>
        <v>17.97752808988764</v>
      </c>
      <c r="J1340"/>
      <c r="K1340" t="s">
        <v>73</v>
      </c>
      <c r="L1340">
        <v>12</v>
      </c>
      <c r="M1340" s="2">
        <v>445</v>
      </c>
    </row>
    <row r="1341" spans="2:13" ht="12.75">
      <c r="B1341" s="116">
        <v>8000</v>
      </c>
      <c r="C1341" s="1" t="s">
        <v>38</v>
      </c>
      <c r="D1341" s="15" t="s">
        <v>546</v>
      </c>
      <c r="E1341" s="1" t="s">
        <v>53</v>
      </c>
      <c r="F1341" s="61" t="s">
        <v>575</v>
      </c>
      <c r="G1341" s="30" t="s">
        <v>264</v>
      </c>
      <c r="H1341" s="6">
        <f t="shared" si="53"/>
        <v>-24000</v>
      </c>
      <c r="I1341" s="25">
        <f t="shared" si="54"/>
        <v>17.97752808988764</v>
      </c>
      <c r="K1341" t="s">
        <v>73</v>
      </c>
      <c r="L1341">
        <v>12</v>
      </c>
      <c r="M1341" s="2">
        <v>445</v>
      </c>
    </row>
    <row r="1342" spans="1:13" ht="12.75">
      <c r="A1342" s="14"/>
      <c r="B1342" s="117">
        <f>SUM(B1339:B1341)</f>
        <v>24000</v>
      </c>
      <c r="C1342" s="14" t="s">
        <v>38</v>
      </c>
      <c r="D1342" s="14"/>
      <c r="E1342" s="14"/>
      <c r="F1342" s="69"/>
      <c r="G1342" s="21"/>
      <c r="H1342" s="57">
        <v>0</v>
      </c>
      <c r="I1342" s="58">
        <f t="shared" si="54"/>
        <v>53.93258426966292</v>
      </c>
      <c r="J1342" s="59"/>
      <c r="K1342" s="59"/>
      <c r="L1342" s="59"/>
      <c r="M1342" s="2">
        <v>445</v>
      </c>
    </row>
    <row r="1343" spans="1:13" ht="12.75">
      <c r="A1343" s="15"/>
      <c r="B1343" s="119"/>
      <c r="C1343" s="15"/>
      <c r="D1343" s="15"/>
      <c r="E1343" s="15"/>
      <c r="F1343" s="33"/>
      <c r="G1343" s="32"/>
      <c r="H1343" s="31">
        <f t="shared" si="53"/>
        <v>0</v>
      </c>
      <c r="I1343" s="42">
        <f t="shared" si="54"/>
        <v>0</v>
      </c>
      <c r="J1343" s="18"/>
      <c r="K1343" s="18"/>
      <c r="L1343" s="18"/>
      <c r="M1343" s="2">
        <v>445</v>
      </c>
    </row>
    <row r="1344" spans="1:13" s="59" customFormat="1" ht="12.75">
      <c r="A1344" s="15"/>
      <c r="B1344" s="119"/>
      <c r="C1344" s="15"/>
      <c r="D1344" s="15"/>
      <c r="E1344" s="15"/>
      <c r="F1344" s="33"/>
      <c r="G1344" s="32"/>
      <c r="H1344" s="31">
        <f aca="true" t="shared" si="55" ref="H1344:H1432">H1343-B1344</f>
        <v>0</v>
      </c>
      <c r="I1344" s="42">
        <f t="shared" si="54"/>
        <v>0</v>
      </c>
      <c r="J1344" s="18"/>
      <c r="K1344" s="18"/>
      <c r="L1344" s="18"/>
      <c r="M1344" s="2">
        <v>445</v>
      </c>
    </row>
    <row r="1345" spans="1:13" s="18" customFormat="1" ht="12.75">
      <c r="A1345" s="1"/>
      <c r="B1345" s="116">
        <v>2000</v>
      </c>
      <c r="C1345" s="1" t="s">
        <v>40</v>
      </c>
      <c r="D1345" s="15" t="s">
        <v>546</v>
      </c>
      <c r="E1345" s="1" t="s">
        <v>53</v>
      </c>
      <c r="F1345" s="61" t="s">
        <v>569</v>
      </c>
      <c r="G1345" s="30" t="s">
        <v>262</v>
      </c>
      <c r="H1345" s="6">
        <f t="shared" si="55"/>
        <v>-2000</v>
      </c>
      <c r="I1345" s="25">
        <f t="shared" si="54"/>
        <v>4.49438202247191</v>
      </c>
      <c r="J1345"/>
      <c r="K1345" t="s">
        <v>73</v>
      </c>
      <c r="L1345">
        <v>12</v>
      </c>
      <c r="M1345" s="2">
        <v>445</v>
      </c>
    </row>
    <row r="1346" spans="1:13" s="18" customFormat="1" ht="12.75">
      <c r="A1346" s="1"/>
      <c r="B1346" s="116">
        <v>2000</v>
      </c>
      <c r="C1346" s="1" t="s">
        <v>40</v>
      </c>
      <c r="D1346" s="15" t="s">
        <v>546</v>
      </c>
      <c r="E1346" s="1" t="s">
        <v>53</v>
      </c>
      <c r="F1346" s="61" t="s">
        <v>569</v>
      </c>
      <c r="G1346" s="30" t="s">
        <v>264</v>
      </c>
      <c r="H1346" s="6">
        <f t="shared" si="55"/>
        <v>-4000</v>
      </c>
      <c r="I1346" s="25">
        <f t="shared" si="54"/>
        <v>4.49438202247191</v>
      </c>
      <c r="J1346"/>
      <c r="K1346" t="s">
        <v>73</v>
      </c>
      <c r="L1346">
        <v>12</v>
      </c>
      <c r="M1346" s="2">
        <v>445</v>
      </c>
    </row>
    <row r="1347" spans="1:13" s="64" customFormat="1" ht="12.75">
      <c r="A1347" s="1"/>
      <c r="B1347" s="116">
        <v>2000</v>
      </c>
      <c r="C1347" s="1" t="s">
        <v>40</v>
      </c>
      <c r="D1347" s="15" t="s">
        <v>546</v>
      </c>
      <c r="E1347" s="1" t="s">
        <v>53</v>
      </c>
      <c r="F1347" s="61" t="s">
        <v>569</v>
      </c>
      <c r="G1347" s="30" t="s">
        <v>264</v>
      </c>
      <c r="H1347" s="6">
        <f>H1346-B1347</f>
        <v>-6000</v>
      </c>
      <c r="I1347" s="25">
        <f t="shared" si="54"/>
        <v>4.49438202247191</v>
      </c>
      <c r="J1347"/>
      <c r="K1347" t="s">
        <v>73</v>
      </c>
      <c r="L1347">
        <v>12</v>
      </c>
      <c r="M1347" s="2">
        <v>445</v>
      </c>
    </row>
    <row r="1348" spans="1:13" s="64" customFormat="1" ht="12.75">
      <c r="A1348" s="14"/>
      <c r="B1348" s="117">
        <f>SUM(B1345:B1347)</f>
        <v>6000</v>
      </c>
      <c r="C1348" s="14" t="s">
        <v>40</v>
      </c>
      <c r="D1348" s="14"/>
      <c r="E1348" s="14"/>
      <c r="F1348" s="69"/>
      <c r="G1348" s="21"/>
      <c r="H1348" s="57">
        <v>0</v>
      </c>
      <c r="I1348" s="58">
        <f t="shared" si="54"/>
        <v>13.48314606741573</v>
      </c>
      <c r="J1348" s="59"/>
      <c r="K1348" s="59"/>
      <c r="L1348" s="59"/>
      <c r="M1348" s="2">
        <v>445</v>
      </c>
    </row>
    <row r="1349" spans="1:13" ht="12.75">
      <c r="A1349" s="15"/>
      <c r="B1349" s="34"/>
      <c r="C1349" s="15"/>
      <c r="D1349" s="15"/>
      <c r="E1349" s="15"/>
      <c r="F1349" s="33"/>
      <c r="G1349" s="32"/>
      <c r="H1349" s="31">
        <f t="shared" si="55"/>
        <v>0</v>
      </c>
      <c r="I1349" s="42">
        <f t="shared" si="54"/>
        <v>0</v>
      </c>
      <c r="J1349" s="18"/>
      <c r="K1349" s="18"/>
      <c r="L1349" s="18"/>
      <c r="M1349" s="2">
        <v>445</v>
      </c>
    </row>
    <row r="1350" spans="1:13" ht="12.75">
      <c r="A1350" s="15"/>
      <c r="B1350" s="34"/>
      <c r="C1350" s="15"/>
      <c r="D1350" s="15"/>
      <c r="E1350" s="15"/>
      <c r="F1350" s="33"/>
      <c r="G1350" s="32"/>
      <c r="H1350" s="31">
        <f t="shared" si="55"/>
        <v>0</v>
      </c>
      <c r="I1350" s="42">
        <f t="shared" si="54"/>
        <v>0</v>
      </c>
      <c r="J1350" s="18"/>
      <c r="K1350" s="18"/>
      <c r="L1350" s="18"/>
      <c r="M1350" s="2">
        <v>445</v>
      </c>
    </row>
    <row r="1351" spans="1:13" s="18" customFormat="1" ht="12.75">
      <c r="A1351" s="15"/>
      <c r="B1351" s="292">
        <v>15000</v>
      </c>
      <c r="C1351" s="15" t="s">
        <v>531</v>
      </c>
      <c r="D1351" s="15" t="s">
        <v>546</v>
      </c>
      <c r="E1351" s="15" t="s">
        <v>532</v>
      </c>
      <c r="F1351" s="33" t="s">
        <v>576</v>
      </c>
      <c r="G1351" s="32" t="s">
        <v>264</v>
      </c>
      <c r="H1351" s="31">
        <f t="shared" si="55"/>
        <v>-15000</v>
      </c>
      <c r="I1351" s="42">
        <f t="shared" si="54"/>
        <v>33.70786516853933</v>
      </c>
      <c r="K1351" s="18" t="s">
        <v>73</v>
      </c>
      <c r="L1351" s="18">
        <v>12</v>
      </c>
      <c r="M1351" s="2">
        <v>445</v>
      </c>
    </row>
    <row r="1352" spans="1:13" s="18" customFormat="1" ht="12.75">
      <c r="A1352" s="15"/>
      <c r="B1352" s="292">
        <v>10000</v>
      </c>
      <c r="C1352" s="15" t="s">
        <v>534</v>
      </c>
      <c r="D1352" s="15" t="s">
        <v>546</v>
      </c>
      <c r="E1352" s="15" t="s">
        <v>532</v>
      </c>
      <c r="F1352" s="33" t="s">
        <v>577</v>
      </c>
      <c r="G1352" s="32" t="s">
        <v>264</v>
      </c>
      <c r="H1352" s="31">
        <f t="shared" si="55"/>
        <v>-25000</v>
      </c>
      <c r="I1352" s="42">
        <f>+B1352/M1352</f>
        <v>22.471910112359552</v>
      </c>
      <c r="K1352" s="18" t="s">
        <v>73</v>
      </c>
      <c r="L1352" s="18">
        <v>12</v>
      </c>
      <c r="M1352" s="2">
        <v>445</v>
      </c>
    </row>
    <row r="1353" spans="1:13" s="18" customFormat="1" ht="12.75">
      <c r="A1353" s="15"/>
      <c r="B1353" s="292">
        <v>100000</v>
      </c>
      <c r="C1353" s="15" t="s">
        <v>578</v>
      </c>
      <c r="D1353" s="15" t="s">
        <v>546</v>
      </c>
      <c r="E1353" s="15" t="s">
        <v>532</v>
      </c>
      <c r="F1353" s="120" t="s">
        <v>579</v>
      </c>
      <c r="G1353" s="32" t="s">
        <v>264</v>
      </c>
      <c r="H1353" s="31">
        <f t="shared" si="55"/>
        <v>-125000</v>
      </c>
      <c r="I1353" s="42">
        <f>+B1353/M1353</f>
        <v>224.7191011235955</v>
      </c>
      <c r="K1353" s="18" t="s">
        <v>73</v>
      </c>
      <c r="L1353" s="18">
        <v>12</v>
      </c>
      <c r="M1353" s="2">
        <v>445</v>
      </c>
    </row>
    <row r="1354" spans="1:13" s="18" customFormat="1" ht="12.75">
      <c r="A1354" s="1"/>
      <c r="B1354" s="276">
        <v>20000</v>
      </c>
      <c r="C1354" s="1" t="s">
        <v>580</v>
      </c>
      <c r="D1354" s="15" t="s">
        <v>546</v>
      </c>
      <c r="E1354" s="1" t="s">
        <v>532</v>
      </c>
      <c r="F1354" s="330" t="s">
        <v>581</v>
      </c>
      <c r="G1354" s="30" t="s">
        <v>264</v>
      </c>
      <c r="H1354" s="31">
        <f t="shared" si="55"/>
        <v>-145000</v>
      </c>
      <c r="I1354" s="25">
        <f>+B1354/M1354</f>
        <v>44.943820224719104</v>
      </c>
      <c r="J1354"/>
      <c r="K1354" t="s">
        <v>73</v>
      </c>
      <c r="L1354">
        <v>12</v>
      </c>
      <c r="M1354" s="2">
        <v>445</v>
      </c>
    </row>
    <row r="1355" spans="1:13" s="18" customFormat="1" ht="12.75">
      <c r="A1355" s="14"/>
      <c r="B1355" s="286">
        <f>SUM(B1351:B1354)</f>
        <v>145000</v>
      </c>
      <c r="C1355" s="14"/>
      <c r="D1355" s="14"/>
      <c r="E1355" s="14" t="s">
        <v>538</v>
      </c>
      <c r="F1355" s="69"/>
      <c r="G1355" s="21"/>
      <c r="H1355" s="57">
        <v>0</v>
      </c>
      <c r="I1355" s="58">
        <f aca="true" t="shared" si="56" ref="I1355:I1435">+B1355/M1355</f>
        <v>325.8426966292135</v>
      </c>
      <c r="J1355" s="59"/>
      <c r="K1355" s="59"/>
      <c r="L1355" s="59"/>
      <c r="M1355" s="2">
        <v>445</v>
      </c>
    </row>
    <row r="1356" spans="1:13" s="59" customFormat="1" ht="12.75">
      <c r="A1356" s="15"/>
      <c r="B1356" s="34"/>
      <c r="C1356" s="15"/>
      <c r="D1356" s="15"/>
      <c r="E1356" s="15"/>
      <c r="F1356" s="33"/>
      <c r="G1356" s="32"/>
      <c r="H1356" s="31">
        <f t="shared" si="55"/>
        <v>0</v>
      </c>
      <c r="I1356" s="42">
        <f t="shared" si="56"/>
        <v>0</v>
      </c>
      <c r="J1356" s="18"/>
      <c r="K1356" s="18"/>
      <c r="L1356" s="18"/>
      <c r="M1356" s="2">
        <v>445</v>
      </c>
    </row>
    <row r="1357" spans="1:13" s="18" customFormat="1" ht="12.75">
      <c r="A1357" s="15"/>
      <c r="B1357" s="34"/>
      <c r="C1357" s="15"/>
      <c r="D1357" s="15"/>
      <c r="E1357" s="15"/>
      <c r="F1357" s="33"/>
      <c r="G1357" s="32"/>
      <c r="H1357" s="31">
        <f t="shared" si="55"/>
        <v>0</v>
      </c>
      <c r="I1357" s="42">
        <f t="shared" si="56"/>
        <v>0</v>
      </c>
      <c r="M1357" s="2">
        <v>445</v>
      </c>
    </row>
    <row r="1358" spans="1:13" s="18" customFormat="1" ht="12.75">
      <c r="A1358" s="15"/>
      <c r="B1358" s="34"/>
      <c r="C1358" s="15"/>
      <c r="D1358" s="15"/>
      <c r="E1358" s="15"/>
      <c r="F1358" s="33"/>
      <c r="G1358" s="32"/>
      <c r="H1358" s="31">
        <f t="shared" si="55"/>
        <v>0</v>
      </c>
      <c r="I1358" s="42">
        <f t="shared" si="56"/>
        <v>0</v>
      </c>
      <c r="M1358" s="2">
        <v>445</v>
      </c>
    </row>
    <row r="1359" spans="1:13" s="59" customFormat="1" ht="12.75">
      <c r="A1359" s="15"/>
      <c r="B1359" s="34"/>
      <c r="C1359" s="15"/>
      <c r="D1359" s="15"/>
      <c r="E1359" s="15"/>
      <c r="F1359" s="33"/>
      <c r="G1359" s="32"/>
      <c r="H1359" s="31">
        <f t="shared" si="55"/>
        <v>0</v>
      </c>
      <c r="I1359" s="42">
        <f t="shared" si="56"/>
        <v>0</v>
      </c>
      <c r="J1359" s="18"/>
      <c r="K1359" s="18"/>
      <c r="L1359" s="18"/>
      <c r="M1359" s="2">
        <v>445</v>
      </c>
    </row>
    <row r="1360" spans="1:13" s="18" customFormat="1" ht="12.75">
      <c r="A1360" s="14"/>
      <c r="B1360" s="53">
        <f>+B1363+B1368+B1375</f>
        <v>130000</v>
      </c>
      <c r="C1360" s="54" t="s">
        <v>361</v>
      </c>
      <c r="D1360" s="55" t="s">
        <v>582</v>
      </c>
      <c r="E1360" s="54" t="s">
        <v>15</v>
      </c>
      <c r="F1360" s="56" t="s">
        <v>16</v>
      </c>
      <c r="G1360" s="299" t="s">
        <v>363</v>
      </c>
      <c r="H1360" s="57"/>
      <c r="I1360" s="58">
        <f t="shared" si="56"/>
        <v>292.13483146067415</v>
      </c>
      <c r="J1360" s="58"/>
      <c r="K1360" s="58"/>
      <c r="L1360" s="59"/>
      <c r="M1360" s="2">
        <v>445</v>
      </c>
    </row>
    <row r="1361" spans="1:13" s="18" customFormat="1" ht="12.75">
      <c r="A1361" s="15"/>
      <c r="B1361" s="34"/>
      <c r="C1361" s="15"/>
      <c r="D1361" s="15"/>
      <c r="E1361" s="15"/>
      <c r="F1361" s="33"/>
      <c r="G1361" s="32"/>
      <c r="H1361" s="31">
        <f t="shared" si="55"/>
        <v>0</v>
      </c>
      <c r="I1361" s="42">
        <f t="shared" si="56"/>
        <v>0</v>
      </c>
      <c r="M1361" s="2">
        <v>445</v>
      </c>
    </row>
    <row r="1362" spans="2:13" ht="12.75">
      <c r="B1362" s="276">
        <v>5000</v>
      </c>
      <c r="C1362" s="1" t="s">
        <v>0</v>
      </c>
      <c r="D1362" s="15" t="s">
        <v>546</v>
      </c>
      <c r="E1362" s="1" t="s">
        <v>73</v>
      </c>
      <c r="F1362" s="330" t="s">
        <v>583</v>
      </c>
      <c r="G1362" s="30" t="s">
        <v>266</v>
      </c>
      <c r="H1362" s="6">
        <f t="shared" si="55"/>
        <v>-5000</v>
      </c>
      <c r="I1362" s="25">
        <f t="shared" si="56"/>
        <v>11.235955056179776</v>
      </c>
      <c r="K1362" t="s">
        <v>21</v>
      </c>
      <c r="L1362">
        <v>17</v>
      </c>
      <c r="M1362" s="2">
        <v>445</v>
      </c>
    </row>
    <row r="1363" spans="1:13" ht="12.75">
      <c r="A1363" s="14"/>
      <c r="B1363" s="286">
        <f>SUM(B1362)</f>
        <v>5000</v>
      </c>
      <c r="C1363" s="14" t="s">
        <v>0</v>
      </c>
      <c r="D1363" s="14"/>
      <c r="E1363" s="14"/>
      <c r="F1363" s="69"/>
      <c r="G1363" s="21"/>
      <c r="H1363" s="57">
        <v>0</v>
      </c>
      <c r="I1363" s="58">
        <f t="shared" si="56"/>
        <v>11.235955056179776</v>
      </c>
      <c r="J1363" s="59"/>
      <c r="K1363" s="59"/>
      <c r="L1363" s="59"/>
      <c r="M1363" s="2">
        <v>445</v>
      </c>
    </row>
    <row r="1364" spans="1:13" s="59" customFormat="1" ht="12.75">
      <c r="A1364" s="15"/>
      <c r="B1364" s="34"/>
      <c r="C1364" s="15"/>
      <c r="D1364" s="15"/>
      <c r="E1364" s="15"/>
      <c r="F1364" s="33"/>
      <c r="G1364" s="32"/>
      <c r="H1364" s="31">
        <f t="shared" si="55"/>
        <v>0</v>
      </c>
      <c r="I1364" s="42">
        <f t="shared" si="56"/>
        <v>0</v>
      </c>
      <c r="J1364" s="18"/>
      <c r="K1364" s="18"/>
      <c r="L1364" s="18"/>
      <c r="M1364" s="2">
        <v>445</v>
      </c>
    </row>
    <row r="1365" spans="1:13" s="18" customFormat="1" ht="12.75">
      <c r="A1365" s="15"/>
      <c r="B1365" s="34"/>
      <c r="C1365" s="15"/>
      <c r="D1365" s="15"/>
      <c r="E1365" s="15"/>
      <c r="F1365" s="33"/>
      <c r="G1365" s="32"/>
      <c r="H1365" s="31">
        <f t="shared" si="55"/>
        <v>0</v>
      </c>
      <c r="I1365" s="42">
        <f t="shared" si="56"/>
        <v>0</v>
      </c>
      <c r="M1365" s="2">
        <v>445</v>
      </c>
    </row>
    <row r="1366" spans="1:13" s="18" customFormat="1" ht="12.75">
      <c r="A1366" s="1"/>
      <c r="B1366" s="116">
        <v>3000</v>
      </c>
      <c r="C1366" s="1" t="s">
        <v>529</v>
      </c>
      <c r="D1366" s="15" t="s">
        <v>546</v>
      </c>
      <c r="E1366" s="1" t="s">
        <v>56</v>
      </c>
      <c r="F1366" s="61" t="s">
        <v>584</v>
      </c>
      <c r="G1366" s="30" t="s">
        <v>264</v>
      </c>
      <c r="H1366" s="31">
        <f t="shared" si="55"/>
        <v>-3000</v>
      </c>
      <c r="I1366" s="25">
        <f t="shared" si="56"/>
        <v>6.741573033707865</v>
      </c>
      <c r="J1366"/>
      <c r="K1366" t="s">
        <v>73</v>
      </c>
      <c r="L1366">
        <v>17</v>
      </c>
      <c r="M1366" s="2">
        <v>445</v>
      </c>
    </row>
    <row r="1367" spans="2:13" ht="12.75">
      <c r="B1367" s="116">
        <v>2000</v>
      </c>
      <c r="C1367" s="1" t="s">
        <v>55</v>
      </c>
      <c r="D1367" s="15" t="s">
        <v>546</v>
      </c>
      <c r="E1367" s="1" t="s">
        <v>56</v>
      </c>
      <c r="F1367" s="61" t="s">
        <v>584</v>
      </c>
      <c r="G1367" s="30" t="s">
        <v>264</v>
      </c>
      <c r="H1367" s="6">
        <f>H1366-B1367</f>
        <v>-5000</v>
      </c>
      <c r="I1367" s="25">
        <f t="shared" si="56"/>
        <v>4.49438202247191</v>
      </c>
      <c r="K1367" t="s">
        <v>73</v>
      </c>
      <c r="L1367">
        <v>17</v>
      </c>
      <c r="M1367" s="2">
        <v>445</v>
      </c>
    </row>
    <row r="1368" spans="1:13" ht="12.75">
      <c r="A1368" s="14"/>
      <c r="B1368" s="117">
        <f>SUM(B1366:B1367)</f>
        <v>5000</v>
      </c>
      <c r="C1368" s="14"/>
      <c r="D1368" s="14"/>
      <c r="E1368" s="14" t="s">
        <v>56</v>
      </c>
      <c r="F1368" s="69"/>
      <c r="G1368" s="21"/>
      <c r="H1368" s="57">
        <v>0</v>
      </c>
      <c r="I1368" s="58">
        <f t="shared" si="56"/>
        <v>11.235955056179776</v>
      </c>
      <c r="J1368" s="59"/>
      <c r="K1368" s="59"/>
      <c r="L1368" s="59"/>
      <c r="M1368" s="2">
        <v>445</v>
      </c>
    </row>
    <row r="1369" spans="1:13" s="18" customFormat="1" ht="12.75">
      <c r="A1369" s="15"/>
      <c r="B1369" s="34"/>
      <c r="C1369" s="15"/>
      <c r="D1369" s="15"/>
      <c r="E1369" s="15"/>
      <c r="F1369" s="33"/>
      <c r="G1369" s="32"/>
      <c r="H1369" s="31">
        <f t="shared" si="55"/>
        <v>0</v>
      </c>
      <c r="I1369" s="42">
        <f t="shared" si="56"/>
        <v>0</v>
      </c>
      <c r="M1369" s="2">
        <v>445</v>
      </c>
    </row>
    <row r="1370" spans="1:13" s="64" customFormat="1" ht="12.75">
      <c r="A1370" s="15"/>
      <c r="B1370" s="34"/>
      <c r="C1370" s="15"/>
      <c r="D1370" s="15"/>
      <c r="E1370" s="15"/>
      <c r="F1370" s="33"/>
      <c r="G1370" s="32"/>
      <c r="H1370" s="31">
        <f t="shared" si="55"/>
        <v>0</v>
      </c>
      <c r="I1370" s="42">
        <f t="shared" si="56"/>
        <v>0</v>
      </c>
      <c r="J1370" s="18"/>
      <c r="K1370" s="18"/>
      <c r="L1370" s="18"/>
      <c r="M1370" s="2">
        <v>445</v>
      </c>
    </row>
    <row r="1371" spans="1:13" s="59" customFormat="1" ht="12.75">
      <c r="A1371" s="1"/>
      <c r="B1371" s="276">
        <v>30000</v>
      </c>
      <c r="C1371" s="1" t="s">
        <v>531</v>
      </c>
      <c r="D1371" s="15" t="s">
        <v>546</v>
      </c>
      <c r="E1371" s="1" t="s">
        <v>532</v>
      </c>
      <c r="F1371" s="61" t="s">
        <v>585</v>
      </c>
      <c r="G1371" s="30" t="s">
        <v>264</v>
      </c>
      <c r="H1371" s="31">
        <f t="shared" si="55"/>
        <v>-30000</v>
      </c>
      <c r="I1371" s="25">
        <f t="shared" si="56"/>
        <v>67.41573033707866</v>
      </c>
      <c r="J1371"/>
      <c r="K1371" t="s">
        <v>73</v>
      </c>
      <c r="L1371">
        <v>17</v>
      </c>
      <c r="M1371" s="2">
        <v>445</v>
      </c>
    </row>
    <row r="1372" spans="1:13" s="18" customFormat="1" ht="12.75">
      <c r="A1372" s="1"/>
      <c r="B1372" s="276">
        <v>10000</v>
      </c>
      <c r="C1372" s="1" t="s">
        <v>534</v>
      </c>
      <c r="D1372" s="15" t="s">
        <v>546</v>
      </c>
      <c r="E1372" s="1" t="s">
        <v>532</v>
      </c>
      <c r="F1372" s="61" t="s">
        <v>586</v>
      </c>
      <c r="G1372" s="30" t="s">
        <v>264</v>
      </c>
      <c r="H1372" s="31">
        <f t="shared" si="55"/>
        <v>-40000</v>
      </c>
      <c r="I1372" s="25">
        <f t="shared" si="56"/>
        <v>22.471910112359552</v>
      </c>
      <c r="J1372"/>
      <c r="K1372" t="s">
        <v>73</v>
      </c>
      <c r="L1372">
        <v>17</v>
      </c>
      <c r="M1372" s="2">
        <v>445</v>
      </c>
    </row>
    <row r="1373" spans="1:13" s="18" customFormat="1" ht="12.75">
      <c r="A1373" s="15"/>
      <c r="B1373" s="292">
        <v>60000</v>
      </c>
      <c r="C1373" s="15" t="s">
        <v>587</v>
      </c>
      <c r="D1373" s="15" t="s">
        <v>546</v>
      </c>
      <c r="E1373" s="15" t="s">
        <v>532</v>
      </c>
      <c r="F1373" s="33" t="s">
        <v>588</v>
      </c>
      <c r="G1373" s="30" t="s">
        <v>264</v>
      </c>
      <c r="H1373" s="31">
        <f t="shared" si="55"/>
        <v>-100000</v>
      </c>
      <c r="I1373" s="42">
        <f>+B1373/M1373</f>
        <v>134.8314606741573</v>
      </c>
      <c r="K1373" s="18" t="s">
        <v>73</v>
      </c>
      <c r="L1373">
        <v>17</v>
      </c>
      <c r="M1373" s="2">
        <v>445</v>
      </c>
    </row>
    <row r="1374" spans="1:13" s="18" customFormat="1" ht="12.75">
      <c r="A1374" s="15"/>
      <c r="B1374" s="292">
        <v>20000</v>
      </c>
      <c r="C1374" s="15" t="s">
        <v>1500</v>
      </c>
      <c r="D1374" s="15" t="s">
        <v>546</v>
      </c>
      <c r="E1374" s="15" t="s">
        <v>532</v>
      </c>
      <c r="F1374" s="33" t="s">
        <v>589</v>
      </c>
      <c r="G1374" s="32" t="s">
        <v>264</v>
      </c>
      <c r="H1374" s="31">
        <f t="shared" si="55"/>
        <v>-120000</v>
      </c>
      <c r="I1374" s="42">
        <f>+B1374/M1374</f>
        <v>44.943820224719104</v>
      </c>
      <c r="K1374" s="18" t="s">
        <v>73</v>
      </c>
      <c r="L1374" s="18">
        <v>17</v>
      </c>
      <c r="M1374" s="2">
        <v>445</v>
      </c>
    </row>
    <row r="1375" spans="1:13" s="18" customFormat="1" ht="12.75">
      <c r="A1375" s="14"/>
      <c r="B1375" s="286">
        <f>SUM(B1371:B1374)</f>
        <v>120000</v>
      </c>
      <c r="C1375" s="14"/>
      <c r="D1375" s="14"/>
      <c r="E1375" s="14" t="s">
        <v>538</v>
      </c>
      <c r="F1375" s="69"/>
      <c r="G1375" s="21"/>
      <c r="H1375" s="57">
        <v>0</v>
      </c>
      <c r="I1375" s="58">
        <f t="shared" si="56"/>
        <v>269.6629213483146</v>
      </c>
      <c r="J1375" s="59"/>
      <c r="K1375" s="59"/>
      <c r="L1375" s="59"/>
      <c r="M1375" s="2">
        <v>445</v>
      </c>
    </row>
    <row r="1376" spans="1:13" s="59" customFormat="1" ht="12.75">
      <c r="A1376" s="15"/>
      <c r="B1376" s="34"/>
      <c r="C1376" s="15"/>
      <c r="D1376" s="15"/>
      <c r="E1376" s="15"/>
      <c r="F1376" s="33"/>
      <c r="G1376" s="32"/>
      <c r="H1376" s="31">
        <f t="shared" si="55"/>
        <v>0</v>
      </c>
      <c r="I1376" s="42">
        <f t="shared" si="56"/>
        <v>0</v>
      </c>
      <c r="J1376" s="18"/>
      <c r="K1376" s="18"/>
      <c r="L1376" s="18"/>
      <c r="M1376" s="2">
        <v>445</v>
      </c>
    </row>
    <row r="1377" spans="1:13" s="18" customFormat="1" ht="12.75">
      <c r="A1377" s="15"/>
      <c r="B1377" s="34"/>
      <c r="C1377" s="15"/>
      <c r="D1377" s="15"/>
      <c r="E1377" s="15"/>
      <c r="F1377" s="33"/>
      <c r="G1377" s="32"/>
      <c r="H1377" s="31">
        <f t="shared" si="55"/>
        <v>0</v>
      </c>
      <c r="I1377" s="42">
        <f t="shared" si="56"/>
        <v>0</v>
      </c>
      <c r="M1377" s="2">
        <v>445</v>
      </c>
    </row>
    <row r="1378" spans="1:13" s="18" customFormat="1" ht="12.75">
      <c r="A1378" s="15"/>
      <c r="B1378" s="34"/>
      <c r="C1378" s="15"/>
      <c r="D1378" s="15"/>
      <c r="E1378" s="15"/>
      <c r="F1378" s="33"/>
      <c r="G1378" s="32"/>
      <c r="H1378" s="31">
        <f t="shared" si="55"/>
        <v>0</v>
      </c>
      <c r="I1378" s="42">
        <f t="shared" si="56"/>
        <v>0</v>
      </c>
      <c r="M1378" s="2">
        <v>445</v>
      </c>
    </row>
    <row r="1379" spans="1:13" s="18" customFormat="1" ht="12.75">
      <c r="A1379" s="15"/>
      <c r="B1379" s="34"/>
      <c r="C1379" s="15"/>
      <c r="D1379" s="15"/>
      <c r="E1379" s="15"/>
      <c r="F1379" s="33"/>
      <c r="G1379" s="32"/>
      <c r="H1379" s="31">
        <f t="shared" si="55"/>
        <v>0</v>
      </c>
      <c r="I1379" s="42">
        <f t="shared" si="56"/>
        <v>0</v>
      </c>
      <c r="M1379" s="2">
        <v>445</v>
      </c>
    </row>
    <row r="1380" spans="1:13" s="18" customFormat="1" ht="12.75">
      <c r="A1380" s="14"/>
      <c r="B1380" s="53">
        <f>+B1390+B1394+B1401+B1407+B1415</f>
        <v>158000</v>
      </c>
      <c r="C1380" s="54" t="s">
        <v>379</v>
      </c>
      <c r="D1380" s="55" t="s">
        <v>590</v>
      </c>
      <c r="E1380" s="54" t="s">
        <v>15</v>
      </c>
      <c r="F1380" s="56" t="s">
        <v>16</v>
      </c>
      <c r="G1380" s="299" t="s">
        <v>1493</v>
      </c>
      <c r="H1380" s="57"/>
      <c r="I1380" s="58">
        <f t="shared" si="56"/>
        <v>355.0561797752809</v>
      </c>
      <c r="J1380" s="58"/>
      <c r="K1380" s="58"/>
      <c r="L1380" s="59"/>
      <c r="M1380" s="2">
        <v>445</v>
      </c>
    </row>
    <row r="1381" spans="1:13" s="59" customFormat="1" ht="12.75">
      <c r="A1381" s="15"/>
      <c r="B1381" s="34"/>
      <c r="C1381" s="15"/>
      <c r="D1381" s="15"/>
      <c r="E1381" s="15"/>
      <c r="F1381" s="33"/>
      <c r="G1381" s="32"/>
      <c r="H1381" s="31">
        <f t="shared" si="55"/>
        <v>0</v>
      </c>
      <c r="I1381" s="42">
        <f t="shared" si="56"/>
        <v>0</v>
      </c>
      <c r="J1381" s="18"/>
      <c r="K1381" s="18"/>
      <c r="L1381" s="18"/>
      <c r="M1381" s="2">
        <v>445</v>
      </c>
    </row>
    <row r="1382" spans="1:13" s="18" customFormat="1" ht="12.75">
      <c r="A1382" s="1"/>
      <c r="B1382" s="276">
        <v>7000</v>
      </c>
      <c r="C1382" s="1" t="s">
        <v>0</v>
      </c>
      <c r="D1382" s="15" t="s">
        <v>12</v>
      </c>
      <c r="E1382" s="1" t="s">
        <v>73</v>
      </c>
      <c r="F1382" s="330" t="s">
        <v>591</v>
      </c>
      <c r="G1382" s="30" t="s">
        <v>328</v>
      </c>
      <c r="H1382" s="31">
        <f t="shared" si="55"/>
        <v>-7000</v>
      </c>
      <c r="I1382" s="25">
        <v>14</v>
      </c>
      <c r="J1382"/>
      <c r="K1382" t="s">
        <v>21</v>
      </c>
      <c r="L1382">
        <v>18</v>
      </c>
      <c r="M1382" s="2">
        <v>445</v>
      </c>
    </row>
    <row r="1383" spans="1:13" s="18" customFormat="1" ht="12.75">
      <c r="A1383" s="1"/>
      <c r="B1383" s="276">
        <v>9000</v>
      </c>
      <c r="C1383" s="1" t="s">
        <v>0</v>
      </c>
      <c r="D1383" s="15" t="s">
        <v>12</v>
      </c>
      <c r="E1383" s="1" t="s">
        <v>73</v>
      </c>
      <c r="F1383" s="330" t="s">
        <v>592</v>
      </c>
      <c r="G1383" s="30" t="s">
        <v>330</v>
      </c>
      <c r="H1383" s="31">
        <f t="shared" si="55"/>
        <v>-16000</v>
      </c>
      <c r="I1383" s="25">
        <v>18</v>
      </c>
      <c r="J1383"/>
      <c r="K1383" t="s">
        <v>21</v>
      </c>
      <c r="L1383">
        <v>18</v>
      </c>
      <c r="M1383" s="2">
        <v>445</v>
      </c>
    </row>
    <row r="1384" spans="2:13" ht="12.75">
      <c r="B1384" s="276">
        <v>3000</v>
      </c>
      <c r="C1384" s="1" t="s">
        <v>0</v>
      </c>
      <c r="D1384" s="15" t="s">
        <v>12</v>
      </c>
      <c r="E1384" s="1" t="s">
        <v>73</v>
      </c>
      <c r="F1384" s="330" t="s">
        <v>593</v>
      </c>
      <c r="G1384" s="30" t="s">
        <v>332</v>
      </c>
      <c r="H1384" s="31">
        <f t="shared" si="55"/>
        <v>-19000</v>
      </c>
      <c r="I1384" s="25">
        <v>6</v>
      </c>
      <c r="K1384" t="s">
        <v>21</v>
      </c>
      <c r="L1384">
        <v>18</v>
      </c>
      <c r="M1384" s="2">
        <v>445</v>
      </c>
    </row>
    <row r="1385" spans="1:13" s="18" customFormat="1" ht="12.75">
      <c r="A1385" s="15"/>
      <c r="B1385" s="292">
        <v>2500</v>
      </c>
      <c r="C1385" s="15" t="s">
        <v>0</v>
      </c>
      <c r="D1385" s="15" t="s">
        <v>12</v>
      </c>
      <c r="E1385" s="15" t="s">
        <v>1379</v>
      </c>
      <c r="F1385" s="120" t="s">
        <v>1380</v>
      </c>
      <c r="G1385" s="32" t="s">
        <v>330</v>
      </c>
      <c r="H1385" s="31">
        <f t="shared" si="55"/>
        <v>-21500</v>
      </c>
      <c r="I1385" s="42">
        <f>+B1385/M1385</f>
        <v>5.617977528089888</v>
      </c>
      <c r="K1385" s="18" t="s">
        <v>21</v>
      </c>
      <c r="L1385" s="18">
        <v>18</v>
      </c>
      <c r="M1385" s="2">
        <v>445</v>
      </c>
    </row>
    <row r="1386" spans="1:13" s="18" customFormat="1" ht="12.75">
      <c r="A1386" s="1"/>
      <c r="B1386" s="276">
        <v>5000</v>
      </c>
      <c r="C1386" s="1" t="s">
        <v>0</v>
      </c>
      <c r="D1386" s="15" t="s">
        <v>12</v>
      </c>
      <c r="E1386" s="1" t="s">
        <v>1382</v>
      </c>
      <c r="F1386" s="330" t="s">
        <v>1384</v>
      </c>
      <c r="G1386" s="30" t="s">
        <v>264</v>
      </c>
      <c r="H1386" s="31">
        <f t="shared" si="55"/>
        <v>-26500</v>
      </c>
      <c r="I1386" s="25">
        <v>10</v>
      </c>
      <c r="J1386"/>
      <c r="K1386" t="s">
        <v>21</v>
      </c>
      <c r="L1386">
        <v>18</v>
      </c>
      <c r="M1386" s="2">
        <v>445</v>
      </c>
    </row>
    <row r="1387" spans="1:13" s="18" customFormat="1" ht="12.75">
      <c r="A1387" s="1"/>
      <c r="B1387" s="276">
        <v>5000</v>
      </c>
      <c r="C1387" s="1" t="s">
        <v>0</v>
      </c>
      <c r="D1387" s="15" t="s">
        <v>12</v>
      </c>
      <c r="E1387" s="1" t="s">
        <v>1382</v>
      </c>
      <c r="F1387" s="330" t="s">
        <v>1385</v>
      </c>
      <c r="G1387" s="30" t="s">
        <v>328</v>
      </c>
      <c r="H1387" s="31">
        <f t="shared" si="55"/>
        <v>-31500</v>
      </c>
      <c r="I1387" s="25">
        <v>10</v>
      </c>
      <c r="J1387"/>
      <c r="K1387" t="s">
        <v>21</v>
      </c>
      <c r="L1387">
        <v>18</v>
      </c>
      <c r="M1387" s="2">
        <v>445</v>
      </c>
    </row>
    <row r="1388" spans="1:13" s="18" customFormat="1" ht="12.75">
      <c r="A1388" s="1"/>
      <c r="B1388" s="276">
        <v>7500</v>
      </c>
      <c r="C1388" s="1" t="s">
        <v>0</v>
      </c>
      <c r="D1388" s="15" t="s">
        <v>12</v>
      </c>
      <c r="E1388" s="1" t="s">
        <v>1382</v>
      </c>
      <c r="F1388" s="330" t="s">
        <v>1386</v>
      </c>
      <c r="G1388" s="30" t="s">
        <v>330</v>
      </c>
      <c r="H1388" s="31">
        <f t="shared" si="55"/>
        <v>-39000</v>
      </c>
      <c r="I1388" s="25">
        <v>15</v>
      </c>
      <c r="J1388"/>
      <c r="K1388" t="s">
        <v>21</v>
      </c>
      <c r="L1388">
        <v>18</v>
      </c>
      <c r="M1388" s="2">
        <v>445</v>
      </c>
    </row>
    <row r="1389" spans="1:13" s="18" customFormat="1" ht="12.75">
      <c r="A1389" s="1"/>
      <c r="B1389" s="276">
        <v>2500</v>
      </c>
      <c r="C1389" s="1" t="s">
        <v>0</v>
      </c>
      <c r="D1389" s="15" t="s">
        <v>12</v>
      </c>
      <c r="E1389" s="1" t="s">
        <v>1382</v>
      </c>
      <c r="F1389" s="330" t="s">
        <v>1387</v>
      </c>
      <c r="G1389" s="30" t="s">
        <v>420</v>
      </c>
      <c r="H1389" s="31">
        <f t="shared" si="55"/>
        <v>-41500</v>
      </c>
      <c r="I1389" s="25">
        <v>5</v>
      </c>
      <c r="J1389"/>
      <c r="K1389" t="s">
        <v>21</v>
      </c>
      <c r="L1389">
        <v>18</v>
      </c>
      <c r="M1389" s="2">
        <v>445</v>
      </c>
    </row>
    <row r="1390" spans="1:13" s="59" customFormat="1" ht="12.75">
      <c r="A1390" s="14"/>
      <c r="B1390" s="286">
        <f>SUM(B1382:B1389)</f>
        <v>41500</v>
      </c>
      <c r="C1390" s="14" t="s">
        <v>0</v>
      </c>
      <c r="D1390" s="14"/>
      <c r="E1390" s="14"/>
      <c r="F1390" s="69"/>
      <c r="G1390" s="21"/>
      <c r="H1390" s="57">
        <v>0</v>
      </c>
      <c r="I1390" s="58">
        <f t="shared" si="56"/>
        <v>93.25842696629213</v>
      </c>
      <c r="M1390" s="2">
        <v>445</v>
      </c>
    </row>
    <row r="1391" spans="1:13" s="18" customFormat="1" ht="12.75">
      <c r="A1391" s="15"/>
      <c r="B1391" s="34"/>
      <c r="C1391" s="15"/>
      <c r="D1391" s="15"/>
      <c r="E1391" s="15"/>
      <c r="F1391" s="33"/>
      <c r="G1391" s="32"/>
      <c r="H1391" s="31">
        <f t="shared" si="55"/>
        <v>0</v>
      </c>
      <c r="I1391" s="42">
        <f t="shared" si="56"/>
        <v>0</v>
      </c>
      <c r="M1391" s="2">
        <v>445</v>
      </c>
    </row>
    <row r="1392" spans="1:13" s="18" customFormat="1" ht="12.75">
      <c r="A1392" s="15"/>
      <c r="B1392" s="34"/>
      <c r="C1392" s="15"/>
      <c r="D1392" s="15"/>
      <c r="E1392" s="15"/>
      <c r="F1392" s="33"/>
      <c r="G1392" s="32"/>
      <c r="H1392" s="31">
        <f t="shared" si="55"/>
        <v>0</v>
      </c>
      <c r="I1392" s="42">
        <f t="shared" si="56"/>
        <v>0</v>
      </c>
      <c r="M1392" s="2">
        <v>445</v>
      </c>
    </row>
    <row r="1393" spans="1:13" s="18" customFormat="1" ht="12.75">
      <c r="A1393" s="1"/>
      <c r="B1393" s="116">
        <v>3500</v>
      </c>
      <c r="C1393" s="1" t="s">
        <v>523</v>
      </c>
      <c r="D1393" s="15" t="s">
        <v>546</v>
      </c>
      <c r="E1393" s="1" t="s">
        <v>53</v>
      </c>
      <c r="F1393" s="61" t="s">
        <v>594</v>
      </c>
      <c r="G1393" s="32" t="s">
        <v>330</v>
      </c>
      <c r="H1393" s="31">
        <f t="shared" si="55"/>
        <v>-3500</v>
      </c>
      <c r="I1393" s="25">
        <f>+B1393/M1393</f>
        <v>7.865168539325842</v>
      </c>
      <c r="J1393"/>
      <c r="K1393" t="s">
        <v>73</v>
      </c>
      <c r="L1393">
        <v>18</v>
      </c>
      <c r="M1393" s="2">
        <v>445</v>
      </c>
    </row>
    <row r="1394" spans="1:13" s="18" customFormat="1" ht="12.75">
      <c r="A1394" s="14"/>
      <c r="B1394" s="117">
        <f>SUM(B1393:B1393)</f>
        <v>3500</v>
      </c>
      <c r="C1394" s="14" t="s">
        <v>34</v>
      </c>
      <c r="D1394" s="14"/>
      <c r="E1394" s="14"/>
      <c r="F1394" s="69"/>
      <c r="G1394" s="21"/>
      <c r="H1394" s="57">
        <v>0</v>
      </c>
      <c r="I1394" s="58">
        <f t="shared" si="56"/>
        <v>7.865168539325842</v>
      </c>
      <c r="J1394" s="59"/>
      <c r="K1394" s="59"/>
      <c r="L1394" s="59"/>
      <c r="M1394" s="2">
        <v>445</v>
      </c>
    </row>
    <row r="1395" spans="1:13" s="59" customFormat="1" ht="12.75">
      <c r="A1395" s="15"/>
      <c r="B1395" s="119"/>
      <c r="C1395" s="15"/>
      <c r="D1395" s="15"/>
      <c r="E1395" s="15"/>
      <c r="F1395" s="33"/>
      <c r="G1395" s="32"/>
      <c r="H1395" s="31">
        <f t="shared" si="55"/>
        <v>0</v>
      </c>
      <c r="I1395" s="42">
        <f t="shared" si="56"/>
        <v>0</v>
      </c>
      <c r="J1395" s="18"/>
      <c r="K1395" s="18"/>
      <c r="L1395" s="18"/>
      <c r="M1395" s="2">
        <v>445</v>
      </c>
    </row>
    <row r="1396" spans="1:13" s="18" customFormat="1" ht="12.75">
      <c r="A1396" s="15"/>
      <c r="B1396" s="119"/>
      <c r="C1396" s="15"/>
      <c r="D1396" s="15"/>
      <c r="E1396" s="15"/>
      <c r="F1396" s="33"/>
      <c r="G1396" s="32"/>
      <c r="H1396" s="31">
        <f t="shared" si="55"/>
        <v>0</v>
      </c>
      <c r="I1396" s="42">
        <f t="shared" si="56"/>
        <v>0</v>
      </c>
      <c r="M1396" s="2">
        <v>445</v>
      </c>
    </row>
    <row r="1397" spans="1:13" s="18" customFormat="1" ht="12.75">
      <c r="A1397" s="15"/>
      <c r="B1397" s="119">
        <v>3000</v>
      </c>
      <c r="C1397" s="15" t="s">
        <v>595</v>
      </c>
      <c r="D1397" s="15" t="s">
        <v>546</v>
      </c>
      <c r="E1397" s="15" t="s">
        <v>56</v>
      </c>
      <c r="F1397" s="33" t="s">
        <v>594</v>
      </c>
      <c r="G1397" s="32" t="s">
        <v>330</v>
      </c>
      <c r="H1397" s="31">
        <f t="shared" si="55"/>
        <v>-3000</v>
      </c>
      <c r="I1397" s="42">
        <f t="shared" si="56"/>
        <v>6.741573033707865</v>
      </c>
      <c r="K1397" s="18" t="s">
        <v>73</v>
      </c>
      <c r="L1397">
        <v>18</v>
      </c>
      <c r="M1397" s="2">
        <v>445</v>
      </c>
    </row>
    <row r="1398" spans="1:13" ht="12.75">
      <c r="A1398" s="15"/>
      <c r="B1398" s="119">
        <v>10000</v>
      </c>
      <c r="C1398" s="15" t="s">
        <v>525</v>
      </c>
      <c r="D1398" s="15" t="s">
        <v>546</v>
      </c>
      <c r="E1398" s="15" t="s">
        <v>56</v>
      </c>
      <c r="F1398" s="33" t="s">
        <v>596</v>
      </c>
      <c r="G1398" s="32" t="s">
        <v>330</v>
      </c>
      <c r="H1398" s="31">
        <f t="shared" si="55"/>
        <v>-13000</v>
      </c>
      <c r="I1398" s="42">
        <f t="shared" si="56"/>
        <v>22.471910112359552</v>
      </c>
      <c r="J1398" s="18"/>
      <c r="K1398" s="18" t="s">
        <v>73</v>
      </c>
      <c r="L1398">
        <v>18</v>
      </c>
      <c r="M1398" s="2">
        <v>445</v>
      </c>
    </row>
    <row r="1399" spans="1:13" s="18" customFormat="1" ht="12.75">
      <c r="A1399" s="15"/>
      <c r="B1399" s="116">
        <v>2000</v>
      </c>
      <c r="C1399" s="15" t="s">
        <v>55</v>
      </c>
      <c r="D1399" s="15" t="s">
        <v>546</v>
      </c>
      <c r="E1399" s="37" t="s">
        <v>56</v>
      </c>
      <c r="F1399" s="33" t="s">
        <v>1383</v>
      </c>
      <c r="G1399" s="38" t="s">
        <v>330</v>
      </c>
      <c r="H1399" s="31">
        <f>H1398-B1399</f>
        <v>-15000</v>
      </c>
      <c r="I1399" s="42">
        <f t="shared" si="56"/>
        <v>4.49438202247191</v>
      </c>
      <c r="K1399" s="18" t="s">
        <v>1382</v>
      </c>
      <c r="L1399" s="18">
        <v>18</v>
      </c>
      <c r="M1399" s="2">
        <v>445</v>
      </c>
    </row>
    <row r="1400" spans="1:13" s="18" customFormat="1" ht="12.75">
      <c r="A1400" s="15"/>
      <c r="B1400" s="305">
        <v>2000</v>
      </c>
      <c r="C1400" s="15" t="s">
        <v>55</v>
      </c>
      <c r="D1400" s="15" t="s">
        <v>546</v>
      </c>
      <c r="E1400" s="15" t="s">
        <v>56</v>
      </c>
      <c r="F1400" s="33" t="s">
        <v>1383</v>
      </c>
      <c r="G1400" s="32" t="s">
        <v>332</v>
      </c>
      <c r="H1400" s="31">
        <f>H1399-B1400</f>
        <v>-17000</v>
      </c>
      <c r="I1400" s="42">
        <f t="shared" si="56"/>
        <v>4.49438202247191</v>
      </c>
      <c r="K1400" s="18" t="s">
        <v>1382</v>
      </c>
      <c r="L1400" s="18">
        <v>18</v>
      </c>
      <c r="M1400" s="2">
        <v>445</v>
      </c>
    </row>
    <row r="1401" spans="1:13" s="59" customFormat="1" ht="12.75">
      <c r="A1401" s="14"/>
      <c r="B1401" s="117">
        <f>SUM(B1397:B1400)</f>
        <v>17000</v>
      </c>
      <c r="C1401" s="14"/>
      <c r="D1401" s="14"/>
      <c r="E1401" s="14" t="s">
        <v>56</v>
      </c>
      <c r="F1401" s="69"/>
      <c r="G1401" s="21"/>
      <c r="H1401" s="57">
        <v>0</v>
      </c>
      <c r="I1401" s="58">
        <f t="shared" si="56"/>
        <v>38.20224719101124</v>
      </c>
      <c r="M1401" s="2">
        <v>445</v>
      </c>
    </row>
    <row r="1402" spans="1:13" s="18" customFormat="1" ht="12.75">
      <c r="A1402" s="15"/>
      <c r="B1402" s="119"/>
      <c r="C1402" s="15"/>
      <c r="D1402" s="15"/>
      <c r="E1402" s="15"/>
      <c r="F1402" s="33"/>
      <c r="G1402" s="32"/>
      <c r="H1402" s="31">
        <f t="shared" si="55"/>
        <v>0</v>
      </c>
      <c r="I1402" s="42">
        <f t="shared" si="56"/>
        <v>0</v>
      </c>
      <c r="M1402" s="2">
        <v>445</v>
      </c>
    </row>
    <row r="1403" spans="1:13" s="18" customFormat="1" ht="12.75">
      <c r="A1403" s="15"/>
      <c r="B1403" s="116"/>
      <c r="C1403" s="35"/>
      <c r="D1403" s="15"/>
      <c r="E1403" s="35"/>
      <c r="F1403" s="33"/>
      <c r="G1403" s="33"/>
      <c r="H1403" s="31">
        <f t="shared" si="55"/>
        <v>0</v>
      </c>
      <c r="I1403" s="42">
        <f>+B1403/M1403</f>
        <v>0</v>
      </c>
      <c r="M1403" s="2">
        <v>445</v>
      </c>
    </row>
    <row r="1404" spans="1:13" s="18" customFormat="1" ht="12.75">
      <c r="A1404" s="1"/>
      <c r="B1404" s="116">
        <v>2000</v>
      </c>
      <c r="C1404" s="1" t="s">
        <v>40</v>
      </c>
      <c r="D1404" s="15" t="s">
        <v>546</v>
      </c>
      <c r="E1404" s="1" t="s">
        <v>53</v>
      </c>
      <c r="F1404" s="61" t="s">
        <v>597</v>
      </c>
      <c r="G1404" s="30" t="s">
        <v>330</v>
      </c>
      <c r="H1404" s="31">
        <f>H1403-B1404</f>
        <v>-2000</v>
      </c>
      <c r="I1404" s="25">
        <f t="shared" si="56"/>
        <v>4.49438202247191</v>
      </c>
      <c r="J1404"/>
      <c r="K1404" t="s">
        <v>73</v>
      </c>
      <c r="L1404"/>
      <c r="M1404" s="2">
        <v>445</v>
      </c>
    </row>
    <row r="1405" spans="1:13" s="18" customFormat="1" ht="12.75">
      <c r="A1405" s="15"/>
      <c r="B1405" s="116">
        <v>2000</v>
      </c>
      <c r="C1405" s="15" t="s">
        <v>40</v>
      </c>
      <c r="D1405" s="15" t="s">
        <v>546</v>
      </c>
      <c r="E1405" s="15" t="s">
        <v>53</v>
      </c>
      <c r="F1405" s="33" t="s">
        <v>1383</v>
      </c>
      <c r="G1405" s="32" t="s">
        <v>330</v>
      </c>
      <c r="H1405" s="31">
        <f>H1404-B1405</f>
        <v>-4000</v>
      </c>
      <c r="I1405" s="42">
        <f t="shared" si="56"/>
        <v>4.49438202247191</v>
      </c>
      <c r="K1405" s="18" t="s">
        <v>1382</v>
      </c>
      <c r="L1405" s="18">
        <v>18</v>
      </c>
      <c r="M1405" s="2">
        <v>445</v>
      </c>
    </row>
    <row r="1406" spans="1:13" s="18" customFormat="1" ht="12.75">
      <c r="A1406" s="15"/>
      <c r="B1406" s="116">
        <v>2000</v>
      </c>
      <c r="C1406" s="15" t="s">
        <v>40</v>
      </c>
      <c r="D1406" s="15" t="s">
        <v>546</v>
      </c>
      <c r="E1406" s="15" t="s">
        <v>53</v>
      </c>
      <c r="F1406" s="33" t="s">
        <v>1383</v>
      </c>
      <c r="G1406" s="32" t="s">
        <v>332</v>
      </c>
      <c r="H1406" s="31">
        <f>H1405-B1406</f>
        <v>-6000</v>
      </c>
      <c r="I1406" s="42">
        <f t="shared" si="56"/>
        <v>4.49438202247191</v>
      </c>
      <c r="K1406" s="18" t="s">
        <v>1382</v>
      </c>
      <c r="L1406" s="18">
        <v>18</v>
      </c>
      <c r="M1406" s="2">
        <v>445</v>
      </c>
    </row>
    <row r="1407" spans="1:13" s="18" customFormat="1" ht="12.75">
      <c r="A1407" s="14"/>
      <c r="B1407" s="117">
        <f>SUM(B1404:B1406)</f>
        <v>6000</v>
      </c>
      <c r="C1407" s="14" t="s">
        <v>40</v>
      </c>
      <c r="D1407" s="14"/>
      <c r="E1407" s="14"/>
      <c r="F1407" s="69"/>
      <c r="G1407" s="21"/>
      <c r="H1407" s="57">
        <v>0</v>
      </c>
      <c r="I1407" s="58">
        <f t="shared" si="56"/>
        <v>13.48314606741573</v>
      </c>
      <c r="J1407" s="59"/>
      <c r="K1407" s="59"/>
      <c r="L1407" s="59"/>
      <c r="M1407" s="2">
        <v>445</v>
      </c>
    </row>
    <row r="1408" spans="1:13" s="59" customFormat="1" ht="12.75">
      <c r="A1408" s="15"/>
      <c r="B1408" s="34"/>
      <c r="C1408" s="15"/>
      <c r="D1408" s="15"/>
      <c r="E1408" s="15"/>
      <c r="F1408" s="33"/>
      <c r="G1408" s="32"/>
      <c r="H1408" s="31">
        <f t="shared" si="55"/>
        <v>0</v>
      </c>
      <c r="I1408" s="42">
        <f t="shared" si="56"/>
        <v>0</v>
      </c>
      <c r="J1408" s="18"/>
      <c r="K1408" s="18"/>
      <c r="L1408" s="18"/>
      <c r="M1408" s="2">
        <v>445</v>
      </c>
    </row>
    <row r="1409" spans="1:13" s="18" customFormat="1" ht="12.75">
      <c r="A1409" s="15"/>
      <c r="B1409" s="34"/>
      <c r="C1409" s="15"/>
      <c r="D1409" s="15"/>
      <c r="E1409" s="15"/>
      <c r="F1409" s="33"/>
      <c r="G1409" s="32"/>
      <c r="H1409" s="31">
        <f t="shared" si="55"/>
        <v>0</v>
      </c>
      <c r="I1409" s="42">
        <f t="shared" si="56"/>
        <v>0</v>
      </c>
      <c r="M1409" s="2">
        <v>445</v>
      </c>
    </row>
    <row r="1410" spans="1:13" s="18" customFormat="1" ht="12.75">
      <c r="A1410" s="15"/>
      <c r="B1410" s="292">
        <v>30000</v>
      </c>
      <c r="C1410" s="15" t="s">
        <v>531</v>
      </c>
      <c r="D1410" s="15" t="s">
        <v>546</v>
      </c>
      <c r="E1410" s="15" t="s">
        <v>532</v>
      </c>
      <c r="F1410" s="33" t="s">
        <v>598</v>
      </c>
      <c r="G1410" s="32" t="s">
        <v>330</v>
      </c>
      <c r="H1410" s="31">
        <f t="shared" si="55"/>
        <v>-30000</v>
      </c>
      <c r="I1410" s="42">
        <f t="shared" si="56"/>
        <v>67.41573033707866</v>
      </c>
      <c r="K1410" s="18" t="s">
        <v>73</v>
      </c>
      <c r="L1410">
        <v>18</v>
      </c>
      <c r="M1410" s="2">
        <v>445</v>
      </c>
    </row>
    <row r="1411" spans="1:13" ht="12.75">
      <c r="A1411" s="15"/>
      <c r="B1411" s="292">
        <v>10000</v>
      </c>
      <c r="C1411" s="15" t="s">
        <v>534</v>
      </c>
      <c r="D1411" s="15" t="s">
        <v>546</v>
      </c>
      <c r="E1411" s="15" t="s">
        <v>532</v>
      </c>
      <c r="F1411" s="33" t="s">
        <v>599</v>
      </c>
      <c r="G1411" s="32" t="s">
        <v>330</v>
      </c>
      <c r="H1411" s="31">
        <f t="shared" si="55"/>
        <v>-40000</v>
      </c>
      <c r="I1411" s="42">
        <f t="shared" si="56"/>
        <v>22.471910112359552</v>
      </c>
      <c r="J1411" s="18"/>
      <c r="K1411" s="18" t="s">
        <v>73</v>
      </c>
      <c r="L1411">
        <v>18</v>
      </c>
      <c r="M1411" s="2">
        <v>445</v>
      </c>
    </row>
    <row r="1412" spans="2:13" ht="12.75">
      <c r="B1412" s="304">
        <v>5000</v>
      </c>
      <c r="C1412" s="1" t="s">
        <v>600</v>
      </c>
      <c r="D1412" s="15" t="s">
        <v>546</v>
      </c>
      <c r="E1412" s="15" t="s">
        <v>532</v>
      </c>
      <c r="F1412" s="33" t="s">
        <v>601</v>
      </c>
      <c r="G1412" s="30" t="s">
        <v>420</v>
      </c>
      <c r="H1412" s="6">
        <f t="shared" si="55"/>
        <v>-45000</v>
      </c>
      <c r="I1412" s="25">
        <f t="shared" si="56"/>
        <v>11.235955056179776</v>
      </c>
      <c r="K1412" s="72" t="s">
        <v>602</v>
      </c>
      <c r="M1412" s="2">
        <v>445</v>
      </c>
    </row>
    <row r="1413" spans="1:13" s="18" customFormat="1" ht="12.75">
      <c r="A1413" s="1"/>
      <c r="B1413" s="304">
        <v>5000</v>
      </c>
      <c r="C1413" s="1" t="s">
        <v>600</v>
      </c>
      <c r="D1413" s="15" t="s">
        <v>546</v>
      </c>
      <c r="E1413" s="15" t="s">
        <v>532</v>
      </c>
      <c r="F1413" s="33" t="s">
        <v>601</v>
      </c>
      <c r="G1413" s="30" t="s">
        <v>420</v>
      </c>
      <c r="H1413" s="6">
        <f t="shared" si="55"/>
        <v>-50000</v>
      </c>
      <c r="I1413" s="25">
        <f t="shared" si="56"/>
        <v>11.235955056179776</v>
      </c>
      <c r="J1413"/>
      <c r="K1413" s="72" t="s">
        <v>602</v>
      </c>
      <c r="L1413"/>
      <c r="M1413" s="2">
        <v>445</v>
      </c>
    </row>
    <row r="1414" spans="1:13" s="18" customFormat="1" ht="12.75">
      <c r="A1414" s="15"/>
      <c r="B1414" s="276">
        <v>40000</v>
      </c>
      <c r="C1414" s="15" t="s">
        <v>560</v>
      </c>
      <c r="D1414" s="15" t="s">
        <v>546</v>
      </c>
      <c r="E1414" s="15" t="s">
        <v>1313</v>
      </c>
      <c r="F1414" s="33" t="s">
        <v>1383</v>
      </c>
      <c r="G1414" s="32" t="s">
        <v>332</v>
      </c>
      <c r="H1414" s="31">
        <f>H1413-B1414</f>
        <v>-90000</v>
      </c>
      <c r="I1414" s="42">
        <f t="shared" si="56"/>
        <v>89.88764044943821</v>
      </c>
      <c r="K1414" s="18" t="s">
        <v>1382</v>
      </c>
      <c r="L1414" s="18">
        <v>18</v>
      </c>
      <c r="M1414" s="2">
        <v>445</v>
      </c>
    </row>
    <row r="1415" spans="1:14" ht="12.75">
      <c r="A1415" s="14"/>
      <c r="B1415" s="286">
        <f>SUM(B1410:B1414)</f>
        <v>90000</v>
      </c>
      <c r="C1415" s="14"/>
      <c r="D1415" s="14"/>
      <c r="E1415" s="14" t="s">
        <v>538</v>
      </c>
      <c r="F1415" s="69"/>
      <c r="G1415" s="21"/>
      <c r="H1415" s="57">
        <v>0</v>
      </c>
      <c r="I1415" s="58">
        <f t="shared" si="56"/>
        <v>202.24719101123594</v>
      </c>
      <c r="J1415" s="59"/>
      <c r="K1415" s="59"/>
      <c r="L1415" s="59"/>
      <c r="M1415" s="2">
        <v>445</v>
      </c>
      <c r="N1415" s="41">
        <v>500</v>
      </c>
    </row>
    <row r="1416" spans="1:14" ht="12.75">
      <c r="A1416" s="15"/>
      <c r="B1416" s="34"/>
      <c r="C1416" s="15"/>
      <c r="D1416" s="15"/>
      <c r="E1416" s="15"/>
      <c r="F1416" s="33"/>
      <c r="G1416" s="32"/>
      <c r="H1416" s="31">
        <f t="shared" si="55"/>
        <v>0</v>
      </c>
      <c r="I1416" s="42">
        <f t="shared" si="56"/>
        <v>0</v>
      </c>
      <c r="J1416" s="18"/>
      <c r="K1416" s="18"/>
      <c r="L1416" s="18"/>
      <c r="M1416" s="2">
        <v>445</v>
      </c>
      <c r="N1416" s="41"/>
    </row>
    <row r="1417" spans="1:14" ht="12.75">
      <c r="A1417" s="15"/>
      <c r="B1417" s="34"/>
      <c r="C1417" s="15"/>
      <c r="D1417" s="15"/>
      <c r="E1417" s="15"/>
      <c r="F1417" s="33"/>
      <c r="G1417" s="32"/>
      <c r="H1417" s="31">
        <f t="shared" si="55"/>
        <v>0</v>
      </c>
      <c r="I1417" s="42">
        <f t="shared" si="56"/>
        <v>0</v>
      </c>
      <c r="J1417" s="18"/>
      <c r="K1417" s="18"/>
      <c r="L1417" s="18"/>
      <c r="M1417" s="2">
        <v>445</v>
      </c>
      <c r="N1417" s="41"/>
    </row>
    <row r="1418" spans="1:14" ht="12.75">
      <c r="A1418" s="15"/>
      <c r="B1418" s="34"/>
      <c r="C1418" s="15"/>
      <c r="D1418" s="15"/>
      <c r="E1418" s="15"/>
      <c r="F1418" s="33"/>
      <c r="G1418" s="32"/>
      <c r="H1418" s="31">
        <f>H1417-B1418</f>
        <v>0</v>
      </c>
      <c r="I1418" s="42">
        <f>+B1418/M1418</f>
        <v>0</v>
      </c>
      <c r="J1418" s="18"/>
      <c r="K1418" s="18"/>
      <c r="L1418" s="18"/>
      <c r="M1418" s="2">
        <v>445</v>
      </c>
      <c r="N1418" s="41"/>
    </row>
    <row r="1419" spans="1:13" ht="12.75">
      <c r="A1419" s="15"/>
      <c r="B1419" s="34"/>
      <c r="C1419" s="15"/>
      <c r="D1419" s="15"/>
      <c r="E1419" s="15"/>
      <c r="F1419" s="33"/>
      <c r="G1419" s="32"/>
      <c r="H1419" s="31">
        <f>H1418-B1419</f>
        <v>0</v>
      </c>
      <c r="I1419" s="42">
        <f>+B1419/M1419</f>
        <v>0</v>
      </c>
      <c r="J1419" s="18"/>
      <c r="K1419" s="18"/>
      <c r="L1419" s="18"/>
      <c r="M1419" s="2">
        <v>445</v>
      </c>
    </row>
    <row r="1420" spans="1:13" ht="12.75">
      <c r="A1420" s="15"/>
      <c r="B1420" s="292">
        <v>700</v>
      </c>
      <c r="C1420" s="15" t="s">
        <v>1096</v>
      </c>
      <c r="D1420" s="15" t="s">
        <v>545</v>
      </c>
      <c r="E1420" s="15" t="s">
        <v>1292</v>
      </c>
      <c r="F1420" s="61" t="s">
        <v>1097</v>
      </c>
      <c r="G1420" s="32" t="s">
        <v>20</v>
      </c>
      <c r="H1420" s="31">
        <f>H1419-B1420</f>
        <v>-700</v>
      </c>
      <c r="I1420" s="42">
        <f>+B1420/M1420</f>
        <v>1.5730337078651686</v>
      </c>
      <c r="J1420" s="18"/>
      <c r="K1420" t="s">
        <v>919</v>
      </c>
      <c r="L1420" s="18"/>
      <c r="M1420" s="2">
        <v>445</v>
      </c>
    </row>
    <row r="1421" spans="2:13" ht="12.75">
      <c r="B1421" s="276">
        <v>1200</v>
      </c>
      <c r="C1421" s="15" t="s">
        <v>1098</v>
      </c>
      <c r="D1421" s="15" t="s">
        <v>545</v>
      </c>
      <c r="E1421" s="15" t="s">
        <v>1292</v>
      </c>
      <c r="F1421" s="61" t="s">
        <v>1099</v>
      </c>
      <c r="G1421" s="30" t="s">
        <v>122</v>
      </c>
      <c r="H1421" s="6">
        <f t="shared" si="55"/>
        <v>-1900</v>
      </c>
      <c r="I1421" s="25">
        <v>2.4</v>
      </c>
      <c r="K1421" t="s">
        <v>919</v>
      </c>
      <c r="M1421" s="2">
        <v>445</v>
      </c>
    </row>
    <row r="1422" spans="2:13" ht="12.75">
      <c r="B1422" s="276">
        <v>400</v>
      </c>
      <c r="C1422" s="15" t="s">
        <v>1100</v>
      </c>
      <c r="D1422" s="15" t="s">
        <v>545</v>
      </c>
      <c r="E1422" s="15" t="s">
        <v>1292</v>
      </c>
      <c r="F1422" s="61" t="s">
        <v>1101</v>
      </c>
      <c r="G1422" s="30" t="s">
        <v>122</v>
      </c>
      <c r="H1422" s="6">
        <f t="shared" si="55"/>
        <v>-2300</v>
      </c>
      <c r="I1422" s="25">
        <v>0.8</v>
      </c>
      <c r="K1422" t="s">
        <v>919</v>
      </c>
      <c r="M1422" s="2">
        <v>445</v>
      </c>
    </row>
    <row r="1423" spans="1:13" s="18" customFormat="1" ht="12.75">
      <c r="A1423" s="1"/>
      <c r="B1423" s="276">
        <v>700</v>
      </c>
      <c r="C1423" s="15" t="s">
        <v>1102</v>
      </c>
      <c r="D1423" s="15" t="s">
        <v>545</v>
      </c>
      <c r="E1423" s="15" t="s">
        <v>1292</v>
      </c>
      <c r="F1423" s="61" t="s">
        <v>1103</v>
      </c>
      <c r="G1423" s="30" t="s">
        <v>122</v>
      </c>
      <c r="H1423" s="6">
        <f t="shared" si="55"/>
        <v>-3000</v>
      </c>
      <c r="I1423" s="25">
        <v>1.4</v>
      </c>
      <c r="J1423"/>
      <c r="K1423" t="s">
        <v>919</v>
      </c>
      <c r="L1423"/>
      <c r="M1423" s="2">
        <v>445</v>
      </c>
    </row>
    <row r="1424" spans="1:13" s="59" customFormat="1" ht="12.75">
      <c r="A1424" s="15"/>
      <c r="B1424" s="292">
        <v>9500</v>
      </c>
      <c r="C1424" s="15" t="s">
        <v>1306</v>
      </c>
      <c r="D1424" s="15" t="s">
        <v>545</v>
      </c>
      <c r="E1424" s="15" t="s">
        <v>1305</v>
      </c>
      <c r="F1424" s="33" t="s">
        <v>1108</v>
      </c>
      <c r="G1424" s="32" t="s">
        <v>372</v>
      </c>
      <c r="H1424" s="31">
        <f t="shared" si="55"/>
        <v>-12500</v>
      </c>
      <c r="I1424" s="42">
        <v>19</v>
      </c>
      <c r="J1424" s="18"/>
      <c r="K1424" s="18" t="s">
        <v>919</v>
      </c>
      <c r="L1424" s="18"/>
      <c r="M1424" s="2">
        <v>445</v>
      </c>
    </row>
    <row r="1425" spans="1:14" ht="12.75">
      <c r="A1425" s="14"/>
      <c r="B1425" s="286">
        <f>SUM(B1420:B1424)</f>
        <v>12500</v>
      </c>
      <c r="C1425" s="14" t="s">
        <v>1494</v>
      </c>
      <c r="D1425" s="14"/>
      <c r="E1425" s="14"/>
      <c r="F1425" s="69"/>
      <c r="G1425" s="21"/>
      <c r="H1425" s="57">
        <v>0</v>
      </c>
      <c r="I1425" s="58">
        <v>20</v>
      </c>
      <c r="J1425" s="59"/>
      <c r="K1425" s="59"/>
      <c r="L1425" s="59"/>
      <c r="M1425" s="2">
        <v>445</v>
      </c>
      <c r="N1425" s="41"/>
    </row>
    <row r="1426" spans="1:14" ht="12.75">
      <c r="A1426" s="15"/>
      <c r="B1426" s="31"/>
      <c r="C1426" s="15"/>
      <c r="D1426" s="15"/>
      <c r="E1426" s="15"/>
      <c r="F1426" s="33"/>
      <c r="G1426" s="32"/>
      <c r="H1426" s="31">
        <f>H1425-B1426</f>
        <v>0</v>
      </c>
      <c r="I1426" s="42">
        <v>21</v>
      </c>
      <c r="J1426" s="18"/>
      <c r="K1426" s="18"/>
      <c r="L1426" s="18"/>
      <c r="M1426" s="2">
        <v>445</v>
      </c>
      <c r="N1426" s="41"/>
    </row>
    <row r="1427" spans="1:14" ht="12.75">
      <c r="A1427" s="15"/>
      <c r="B1427" s="31"/>
      <c r="C1427" s="15"/>
      <c r="D1427" s="15"/>
      <c r="E1427" s="15"/>
      <c r="F1427" s="33"/>
      <c r="G1427" s="32"/>
      <c r="H1427" s="31">
        <f>H1426-B1427</f>
        <v>0</v>
      </c>
      <c r="I1427" s="42">
        <v>22</v>
      </c>
      <c r="J1427" s="18"/>
      <c r="K1427" s="18"/>
      <c r="L1427" s="18"/>
      <c r="M1427" s="2">
        <v>445</v>
      </c>
      <c r="N1427" s="41"/>
    </row>
    <row r="1428" spans="1:14" ht="12.75">
      <c r="A1428" s="15"/>
      <c r="B1428" s="31"/>
      <c r="C1428" s="15"/>
      <c r="D1428" s="15"/>
      <c r="E1428" s="15"/>
      <c r="F1428" s="33"/>
      <c r="G1428" s="32"/>
      <c r="H1428" s="31">
        <f>H1427-B1428</f>
        <v>0</v>
      </c>
      <c r="I1428" s="42">
        <v>23</v>
      </c>
      <c r="J1428" s="18"/>
      <c r="K1428" s="18"/>
      <c r="L1428" s="18"/>
      <c r="M1428" s="2">
        <v>445</v>
      </c>
      <c r="N1428" s="41"/>
    </row>
    <row r="1429" spans="1:13" s="18" customFormat="1" ht="12.75">
      <c r="A1429" s="15"/>
      <c r="B1429" s="31"/>
      <c r="C1429" s="15"/>
      <c r="D1429" s="15"/>
      <c r="E1429" s="15"/>
      <c r="F1429" s="33"/>
      <c r="G1429" s="32"/>
      <c r="H1429" s="31">
        <f>H1428-B1429</f>
        <v>0</v>
      </c>
      <c r="I1429" s="42">
        <v>24</v>
      </c>
      <c r="M1429" s="2">
        <v>445</v>
      </c>
    </row>
    <row r="1430" spans="1:13" s="18" customFormat="1" ht="12.75">
      <c r="A1430" s="15"/>
      <c r="B1430" s="44">
        <v>180000</v>
      </c>
      <c r="C1430" s="1" t="s">
        <v>73</v>
      </c>
      <c r="D1430" s="1" t="s">
        <v>545</v>
      </c>
      <c r="E1430" s="1"/>
      <c r="F1430" s="61" t="s">
        <v>541</v>
      </c>
      <c r="G1430" s="32" t="s">
        <v>206</v>
      </c>
      <c r="H1430" s="31">
        <f>H1429-B1430</f>
        <v>-180000</v>
      </c>
      <c r="I1430" s="42">
        <v>25</v>
      </c>
      <c r="M1430" s="2">
        <v>445</v>
      </c>
    </row>
    <row r="1431" spans="1:13" s="18" customFormat="1" ht="12.75">
      <c r="A1431" s="14"/>
      <c r="B1431" s="60">
        <f>SUM(B1430:B1430)</f>
        <v>180000</v>
      </c>
      <c r="C1431" s="14" t="s">
        <v>603</v>
      </c>
      <c r="D1431" s="14"/>
      <c r="E1431" s="14"/>
      <c r="F1431" s="69"/>
      <c r="G1431" s="21"/>
      <c r="H1431" s="57">
        <v>0</v>
      </c>
      <c r="I1431" s="58">
        <f t="shared" si="56"/>
        <v>404.4943820224719</v>
      </c>
      <c r="J1431" s="59"/>
      <c r="K1431" s="59"/>
      <c r="L1431" s="59"/>
      <c r="M1431" s="2">
        <v>445</v>
      </c>
    </row>
    <row r="1432" spans="1:13" s="18" customFormat="1" ht="12.75">
      <c r="A1432" s="15"/>
      <c r="B1432" s="31"/>
      <c r="C1432" s="15"/>
      <c r="D1432" s="15"/>
      <c r="E1432" s="15"/>
      <c r="F1432" s="33"/>
      <c r="G1432" s="32"/>
      <c r="H1432" s="31">
        <f t="shared" si="55"/>
        <v>0</v>
      </c>
      <c r="I1432" s="42">
        <f t="shared" si="56"/>
        <v>0</v>
      </c>
      <c r="M1432" s="2">
        <v>445</v>
      </c>
    </row>
    <row r="1433" spans="1:13" s="18" customFormat="1" ht="12.75">
      <c r="A1433" s="15"/>
      <c r="B1433" s="31"/>
      <c r="C1433" s="15"/>
      <c r="D1433" s="15"/>
      <c r="E1433" s="15"/>
      <c r="F1433" s="33"/>
      <c r="G1433" s="32"/>
      <c r="H1433" s="31">
        <f>H1432-B1433</f>
        <v>0</v>
      </c>
      <c r="I1433" s="42">
        <f t="shared" si="56"/>
        <v>0</v>
      </c>
      <c r="M1433" s="2">
        <v>445</v>
      </c>
    </row>
    <row r="1434" spans="1:13" s="18" customFormat="1" ht="12.75">
      <c r="A1434" s="15"/>
      <c r="B1434" s="31"/>
      <c r="C1434" s="15"/>
      <c r="D1434" s="15"/>
      <c r="E1434" s="15"/>
      <c r="F1434" s="33"/>
      <c r="G1434" s="32"/>
      <c r="H1434" s="31">
        <f>H1433-B1434</f>
        <v>0</v>
      </c>
      <c r="I1434" s="42">
        <f t="shared" si="56"/>
        <v>0</v>
      </c>
      <c r="M1434" s="2">
        <v>445</v>
      </c>
    </row>
    <row r="1435" spans="1:13" ht="12.75">
      <c r="A1435" s="15"/>
      <c r="B1435" s="31"/>
      <c r="C1435" s="15"/>
      <c r="D1435" s="15"/>
      <c r="E1435" s="15"/>
      <c r="F1435" s="33"/>
      <c r="G1435" s="32"/>
      <c r="H1435" s="31">
        <f>H1434-B1435</f>
        <v>0</v>
      </c>
      <c r="I1435" s="42">
        <f t="shared" si="56"/>
        <v>0</v>
      </c>
      <c r="J1435" s="18"/>
      <c r="K1435" s="18"/>
      <c r="L1435" s="18"/>
      <c r="M1435" s="2">
        <v>445</v>
      </c>
    </row>
    <row r="1436" spans="1:13" s="18" customFormat="1" ht="13.5" thickBot="1">
      <c r="A1436" s="45"/>
      <c r="B1436" s="74">
        <f>+B1564+B1569+B1623+B1778+B1811+B1867+B1884+B1901+B1905+B1914+B1895</f>
        <v>2633900</v>
      </c>
      <c r="C1436" s="48"/>
      <c r="D1436" s="47" t="s">
        <v>604</v>
      </c>
      <c r="E1436" s="45"/>
      <c r="F1436" s="75"/>
      <c r="G1436" s="49"/>
      <c r="H1436" s="76">
        <f>H1435-B1436</f>
        <v>-2633900</v>
      </c>
      <c r="I1436" s="77">
        <f>+B1436/M1436</f>
        <v>5918.876404494382</v>
      </c>
      <c r="J1436" s="52"/>
      <c r="K1436" s="52"/>
      <c r="L1436" s="52"/>
      <c r="M1436" s="2">
        <v>445</v>
      </c>
    </row>
    <row r="1437" spans="1:13" s="18" customFormat="1" ht="12.75">
      <c r="A1437" s="15"/>
      <c r="B1437" s="31"/>
      <c r="C1437" s="15"/>
      <c r="D1437" s="15"/>
      <c r="E1437" s="15"/>
      <c r="F1437" s="33"/>
      <c r="G1437" s="32"/>
      <c r="H1437" s="31">
        <v>0</v>
      </c>
      <c r="I1437" s="42">
        <f>+B1437/M1437</f>
        <v>0</v>
      </c>
      <c r="M1437" s="2">
        <v>445</v>
      </c>
    </row>
    <row r="1438" spans="1:13" s="18" customFormat="1" ht="12.75">
      <c r="A1438" s="15"/>
      <c r="B1438" s="31"/>
      <c r="C1438" s="15"/>
      <c r="D1438" s="15"/>
      <c r="E1438" s="15"/>
      <c r="F1438" s="33"/>
      <c r="G1438" s="32"/>
      <c r="H1438" s="31">
        <f>H1437-B1438</f>
        <v>0</v>
      </c>
      <c r="I1438" s="42">
        <f>+B1438/M1438</f>
        <v>0</v>
      </c>
      <c r="M1438" s="2">
        <v>445</v>
      </c>
    </row>
    <row r="1439" spans="1:13" s="18" customFormat="1" ht="12.75">
      <c r="A1439" s="1"/>
      <c r="B1439" s="119">
        <v>9000</v>
      </c>
      <c r="C1439" s="1" t="s">
        <v>0</v>
      </c>
      <c r="D1439" s="15" t="s">
        <v>561</v>
      </c>
      <c r="E1439" s="1" t="s">
        <v>555</v>
      </c>
      <c r="F1439" s="330" t="s">
        <v>605</v>
      </c>
      <c r="G1439" s="33" t="s">
        <v>106</v>
      </c>
      <c r="H1439" s="31">
        <f aca="true" t="shared" si="57" ref="H1439:H1502">H1438-B1439</f>
        <v>-9000</v>
      </c>
      <c r="I1439" s="42">
        <f>+B1439/M1439</f>
        <v>20.224719101123597</v>
      </c>
      <c r="J1439"/>
      <c r="K1439" t="s">
        <v>21</v>
      </c>
      <c r="L1439"/>
      <c r="M1439" s="2">
        <v>445</v>
      </c>
    </row>
    <row r="1440" spans="1:13" s="18" customFormat="1" ht="12.75">
      <c r="A1440" s="1"/>
      <c r="B1440" s="116">
        <v>5000</v>
      </c>
      <c r="C1440" s="1" t="s">
        <v>0</v>
      </c>
      <c r="D1440" s="1" t="s">
        <v>561</v>
      </c>
      <c r="E1440" s="1" t="s">
        <v>555</v>
      </c>
      <c r="F1440" s="330" t="s">
        <v>606</v>
      </c>
      <c r="G1440" s="30" t="s">
        <v>20</v>
      </c>
      <c r="H1440" s="31">
        <f t="shared" si="57"/>
        <v>-14000</v>
      </c>
      <c r="I1440" s="42">
        <f>+B1440/M1440</f>
        <v>11.235955056179776</v>
      </c>
      <c r="J1440"/>
      <c r="K1440" t="s">
        <v>21</v>
      </c>
      <c r="L1440"/>
      <c r="M1440" s="2">
        <v>445</v>
      </c>
    </row>
    <row r="1441" spans="1:13" s="18" customFormat="1" ht="12.75">
      <c r="A1441" s="1"/>
      <c r="B1441" s="116">
        <v>5000</v>
      </c>
      <c r="C1441" s="1" t="s">
        <v>0</v>
      </c>
      <c r="D1441" s="1" t="s">
        <v>561</v>
      </c>
      <c r="E1441" s="1" t="s">
        <v>555</v>
      </c>
      <c r="F1441" s="330" t="s">
        <v>607</v>
      </c>
      <c r="G1441" s="30" t="s">
        <v>23</v>
      </c>
      <c r="H1441" s="31">
        <f t="shared" si="57"/>
        <v>-19000</v>
      </c>
      <c r="I1441" s="25">
        <v>10</v>
      </c>
      <c r="J1441"/>
      <c r="K1441" t="s">
        <v>21</v>
      </c>
      <c r="L1441"/>
      <c r="M1441" s="2">
        <v>445</v>
      </c>
    </row>
    <row r="1442" spans="1:13" s="18" customFormat="1" ht="12.75">
      <c r="A1442" s="1"/>
      <c r="B1442" s="116">
        <v>5000</v>
      </c>
      <c r="C1442" s="1" t="s">
        <v>0</v>
      </c>
      <c r="D1442" s="1" t="s">
        <v>561</v>
      </c>
      <c r="E1442" s="1" t="s">
        <v>555</v>
      </c>
      <c r="F1442" s="330" t="s">
        <v>608</v>
      </c>
      <c r="G1442" s="30" t="s">
        <v>67</v>
      </c>
      <c r="H1442" s="31">
        <f t="shared" si="57"/>
        <v>-24000</v>
      </c>
      <c r="I1442" s="25">
        <v>14</v>
      </c>
      <c r="J1442"/>
      <c r="K1442" t="s">
        <v>21</v>
      </c>
      <c r="L1442"/>
      <c r="M1442" s="2">
        <v>445</v>
      </c>
    </row>
    <row r="1443" spans="1:13" s="18" customFormat="1" ht="12.75">
      <c r="A1443" s="1"/>
      <c r="B1443" s="116">
        <v>5000</v>
      </c>
      <c r="C1443" s="1" t="s">
        <v>0</v>
      </c>
      <c r="D1443" s="1" t="s">
        <v>561</v>
      </c>
      <c r="E1443" s="1" t="s">
        <v>555</v>
      </c>
      <c r="F1443" s="330" t="s">
        <v>609</v>
      </c>
      <c r="G1443" s="30" t="s">
        <v>147</v>
      </c>
      <c r="H1443" s="31">
        <f t="shared" si="57"/>
        <v>-29000</v>
      </c>
      <c r="I1443" s="25">
        <v>10</v>
      </c>
      <c r="J1443"/>
      <c r="K1443" t="s">
        <v>21</v>
      </c>
      <c r="L1443"/>
      <c r="M1443" s="2">
        <v>445</v>
      </c>
    </row>
    <row r="1444" spans="1:13" s="18" customFormat="1" ht="12.75">
      <c r="A1444" s="1"/>
      <c r="B1444" s="116">
        <v>2000</v>
      </c>
      <c r="C1444" s="1" t="s">
        <v>0</v>
      </c>
      <c r="D1444" s="1" t="s">
        <v>561</v>
      </c>
      <c r="E1444" s="1" t="s">
        <v>555</v>
      </c>
      <c r="F1444" s="330" t="s">
        <v>610</v>
      </c>
      <c r="G1444" s="30" t="s">
        <v>77</v>
      </c>
      <c r="H1444" s="31">
        <f t="shared" si="57"/>
        <v>-31000</v>
      </c>
      <c r="I1444" s="25">
        <v>4</v>
      </c>
      <c r="J1444"/>
      <c r="K1444" t="s">
        <v>21</v>
      </c>
      <c r="L1444"/>
      <c r="M1444" s="2">
        <v>445</v>
      </c>
    </row>
    <row r="1445" spans="1:13" s="18" customFormat="1" ht="12.75">
      <c r="A1445" s="1"/>
      <c r="B1445" s="116">
        <v>5000</v>
      </c>
      <c r="C1445" s="1" t="s">
        <v>0</v>
      </c>
      <c r="D1445" s="1" t="s">
        <v>561</v>
      </c>
      <c r="E1445" s="1" t="s">
        <v>555</v>
      </c>
      <c r="F1445" s="330" t="s">
        <v>611</v>
      </c>
      <c r="G1445" s="30" t="s">
        <v>79</v>
      </c>
      <c r="H1445" s="31">
        <f t="shared" si="57"/>
        <v>-36000</v>
      </c>
      <c r="I1445" s="25">
        <v>10</v>
      </c>
      <c r="J1445"/>
      <c r="K1445" t="s">
        <v>21</v>
      </c>
      <c r="L1445"/>
      <c r="M1445" s="2">
        <v>445</v>
      </c>
    </row>
    <row r="1446" spans="1:13" s="18" customFormat="1" ht="12.75">
      <c r="A1446" s="1"/>
      <c r="B1446" s="116">
        <v>5000</v>
      </c>
      <c r="C1446" s="1" t="s">
        <v>0</v>
      </c>
      <c r="D1446" s="1" t="s">
        <v>561</v>
      </c>
      <c r="E1446" s="1" t="s">
        <v>555</v>
      </c>
      <c r="F1446" s="330" t="s">
        <v>612</v>
      </c>
      <c r="G1446" s="30" t="s">
        <v>118</v>
      </c>
      <c r="H1446" s="31">
        <f t="shared" si="57"/>
        <v>-41000</v>
      </c>
      <c r="I1446" s="25">
        <v>10</v>
      </c>
      <c r="J1446"/>
      <c r="K1446" t="s">
        <v>21</v>
      </c>
      <c r="L1446"/>
      <c r="M1446" s="2">
        <v>445</v>
      </c>
    </row>
    <row r="1447" spans="1:13" s="18" customFormat="1" ht="12.75">
      <c r="A1447" s="1"/>
      <c r="B1447" s="116">
        <v>5000</v>
      </c>
      <c r="C1447" s="1" t="s">
        <v>0</v>
      </c>
      <c r="D1447" s="1" t="s">
        <v>561</v>
      </c>
      <c r="E1447" s="1" t="s">
        <v>555</v>
      </c>
      <c r="F1447" s="330" t="s">
        <v>613</v>
      </c>
      <c r="G1447" s="30" t="s">
        <v>122</v>
      </c>
      <c r="H1447" s="31">
        <f t="shared" si="57"/>
        <v>-46000</v>
      </c>
      <c r="I1447" s="25">
        <v>10</v>
      </c>
      <c r="J1447"/>
      <c r="K1447" t="s">
        <v>21</v>
      </c>
      <c r="L1447"/>
      <c r="M1447" s="2">
        <v>445</v>
      </c>
    </row>
    <row r="1448" spans="1:13" s="18" customFormat="1" ht="12.75">
      <c r="A1448" s="1"/>
      <c r="B1448" s="116">
        <v>5000</v>
      </c>
      <c r="C1448" s="1" t="s">
        <v>0</v>
      </c>
      <c r="D1448" s="1" t="s">
        <v>561</v>
      </c>
      <c r="E1448" s="1" t="s">
        <v>555</v>
      </c>
      <c r="F1448" s="330" t="s">
        <v>614</v>
      </c>
      <c r="G1448" s="30" t="s">
        <v>204</v>
      </c>
      <c r="H1448" s="31">
        <f t="shared" si="57"/>
        <v>-51000</v>
      </c>
      <c r="I1448" s="25">
        <v>10</v>
      </c>
      <c r="J1448"/>
      <c r="K1448" t="s">
        <v>21</v>
      </c>
      <c r="L1448"/>
      <c r="M1448" s="2">
        <v>445</v>
      </c>
    </row>
    <row r="1449" spans="1:13" s="18" customFormat="1" ht="12.75">
      <c r="A1449" s="1"/>
      <c r="B1449" s="116">
        <v>10000</v>
      </c>
      <c r="C1449" s="1" t="s">
        <v>0</v>
      </c>
      <c r="D1449" s="1" t="s">
        <v>561</v>
      </c>
      <c r="E1449" s="1" t="s">
        <v>555</v>
      </c>
      <c r="F1449" s="330" t="s">
        <v>615</v>
      </c>
      <c r="G1449" s="30" t="s">
        <v>206</v>
      </c>
      <c r="H1449" s="31">
        <f t="shared" si="57"/>
        <v>-61000</v>
      </c>
      <c r="I1449" s="25">
        <v>20</v>
      </c>
      <c r="J1449"/>
      <c r="K1449" t="s">
        <v>21</v>
      </c>
      <c r="L1449"/>
      <c r="M1449" s="2">
        <v>445</v>
      </c>
    </row>
    <row r="1450" spans="1:13" s="18" customFormat="1" ht="12.75">
      <c r="A1450" s="1"/>
      <c r="B1450" s="116">
        <v>8000</v>
      </c>
      <c r="C1450" s="1" t="s">
        <v>0</v>
      </c>
      <c r="D1450" s="1" t="s">
        <v>561</v>
      </c>
      <c r="E1450" s="1" t="s">
        <v>555</v>
      </c>
      <c r="F1450" s="330" t="s">
        <v>616</v>
      </c>
      <c r="G1450" s="30" t="s">
        <v>220</v>
      </c>
      <c r="H1450" s="31">
        <f t="shared" si="57"/>
        <v>-69000</v>
      </c>
      <c r="I1450" s="25">
        <v>16</v>
      </c>
      <c r="J1450"/>
      <c r="K1450" t="s">
        <v>21</v>
      </c>
      <c r="L1450"/>
      <c r="M1450" s="2">
        <v>445</v>
      </c>
    </row>
    <row r="1451" spans="1:13" s="18" customFormat="1" ht="12.75">
      <c r="A1451" s="1"/>
      <c r="B1451" s="116">
        <v>6000</v>
      </c>
      <c r="C1451" s="1" t="s">
        <v>0</v>
      </c>
      <c r="D1451" s="1" t="s">
        <v>561</v>
      </c>
      <c r="E1451" s="1" t="s">
        <v>555</v>
      </c>
      <c r="F1451" s="330" t="s">
        <v>617</v>
      </c>
      <c r="G1451" s="30" t="s">
        <v>244</v>
      </c>
      <c r="H1451" s="31">
        <f t="shared" si="57"/>
        <v>-75000</v>
      </c>
      <c r="I1451" s="25">
        <v>12</v>
      </c>
      <c r="J1451"/>
      <c r="K1451" t="s">
        <v>21</v>
      </c>
      <c r="L1451"/>
      <c r="M1451" s="2">
        <v>445</v>
      </c>
    </row>
    <row r="1452" spans="1:13" s="18" customFormat="1" ht="12.75">
      <c r="A1452" s="1"/>
      <c r="B1452" s="116">
        <v>5000</v>
      </c>
      <c r="C1452" s="1" t="s">
        <v>0</v>
      </c>
      <c r="D1452" s="1" t="s">
        <v>561</v>
      </c>
      <c r="E1452" s="1" t="s">
        <v>555</v>
      </c>
      <c r="F1452" s="330" t="s">
        <v>618</v>
      </c>
      <c r="G1452" s="30" t="s">
        <v>256</v>
      </c>
      <c r="H1452" s="31">
        <f t="shared" si="57"/>
        <v>-80000</v>
      </c>
      <c r="I1452" s="25">
        <v>10</v>
      </c>
      <c r="J1452"/>
      <c r="K1452" t="s">
        <v>21</v>
      </c>
      <c r="L1452"/>
      <c r="M1452" s="2">
        <v>445</v>
      </c>
    </row>
    <row r="1453" spans="1:13" s="18" customFormat="1" ht="12.75">
      <c r="A1453" s="1"/>
      <c r="B1453" s="116">
        <v>5000</v>
      </c>
      <c r="C1453" s="1" t="s">
        <v>0</v>
      </c>
      <c r="D1453" s="1" t="s">
        <v>561</v>
      </c>
      <c r="E1453" s="1" t="s">
        <v>555</v>
      </c>
      <c r="F1453" s="330" t="s">
        <v>619</v>
      </c>
      <c r="G1453" s="30" t="s">
        <v>260</v>
      </c>
      <c r="H1453" s="31">
        <f t="shared" si="57"/>
        <v>-85000</v>
      </c>
      <c r="I1453" s="25">
        <v>10</v>
      </c>
      <c r="J1453"/>
      <c r="K1453" t="s">
        <v>21</v>
      </c>
      <c r="L1453"/>
      <c r="M1453" s="2">
        <v>445</v>
      </c>
    </row>
    <row r="1454" spans="1:13" s="18" customFormat="1" ht="12.75">
      <c r="A1454" s="1"/>
      <c r="B1454" s="116">
        <v>5000</v>
      </c>
      <c r="C1454" s="1" t="s">
        <v>0</v>
      </c>
      <c r="D1454" s="1" t="s">
        <v>561</v>
      </c>
      <c r="E1454" s="1" t="s">
        <v>555</v>
      </c>
      <c r="F1454" s="330" t="s">
        <v>620</v>
      </c>
      <c r="G1454" s="30" t="s">
        <v>262</v>
      </c>
      <c r="H1454" s="31">
        <f t="shared" si="57"/>
        <v>-90000</v>
      </c>
      <c r="I1454" s="25">
        <v>10</v>
      </c>
      <c r="J1454"/>
      <c r="K1454" t="s">
        <v>21</v>
      </c>
      <c r="L1454"/>
      <c r="M1454" s="2">
        <v>445</v>
      </c>
    </row>
    <row r="1455" spans="1:13" s="18" customFormat="1" ht="12.75">
      <c r="A1455" s="1"/>
      <c r="B1455" s="116">
        <v>9000</v>
      </c>
      <c r="C1455" s="1" t="s">
        <v>0</v>
      </c>
      <c r="D1455" s="1" t="s">
        <v>561</v>
      </c>
      <c r="E1455" s="1" t="s">
        <v>555</v>
      </c>
      <c r="F1455" s="330" t="s">
        <v>621</v>
      </c>
      <c r="G1455" s="30" t="s">
        <v>264</v>
      </c>
      <c r="H1455" s="31">
        <f t="shared" si="57"/>
        <v>-99000</v>
      </c>
      <c r="I1455" s="25">
        <v>18</v>
      </c>
      <c r="J1455"/>
      <c r="K1455" t="s">
        <v>21</v>
      </c>
      <c r="L1455"/>
      <c r="M1455" s="2">
        <v>445</v>
      </c>
    </row>
    <row r="1456" spans="1:13" s="18" customFormat="1" ht="12.75">
      <c r="A1456" s="1"/>
      <c r="B1456" s="116">
        <v>9000</v>
      </c>
      <c r="C1456" s="1" t="s">
        <v>0</v>
      </c>
      <c r="D1456" s="1" t="s">
        <v>561</v>
      </c>
      <c r="E1456" s="1" t="s">
        <v>555</v>
      </c>
      <c r="F1456" s="330" t="s">
        <v>622</v>
      </c>
      <c r="G1456" s="30" t="s">
        <v>266</v>
      </c>
      <c r="H1456" s="31">
        <f t="shared" si="57"/>
        <v>-108000</v>
      </c>
      <c r="I1456" s="25">
        <v>18</v>
      </c>
      <c r="J1456"/>
      <c r="K1456" t="s">
        <v>21</v>
      </c>
      <c r="L1456"/>
      <c r="M1456" s="2">
        <v>445</v>
      </c>
    </row>
    <row r="1457" spans="1:13" s="18" customFormat="1" ht="12.75">
      <c r="A1457" s="1"/>
      <c r="B1457" s="116">
        <v>7000</v>
      </c>
      <c r="C1457" s="1" t="s">
        <v>0</v>
      </c>
      <c r="D1457" s="1" t="s">
        <v>561</v>
      </c>
      <c r="E1457" s="1" t="s">
        <v>555</v>
      </c>
      <c r="F1457" s="330" t="s">
        <v>623</v>
      </c>
      <c r="G1457" s="30" t="s">
        <v>328</v>
      </c>
      <c r="H1457" s="31">
        <f t="shared" si="57"/>
        <v>-115000</v>
      </c>
      <c r="I1457" s="25">
        <v>14</v>
      </c>
      <c r="J1457"/>
      <c r="K1457" t="s">
        <v>21</v>
      </c>
      <c r="L1457"/>
      <c r="M1457" s="2">
        <v>445</v>
      </c>
    </row>
    <row r="1458" spans="1:13" s="18" customFormat="1" ht="12.75">
      <c r="A1458" s="1"/>
      <c r="B1458" s="116">
        <v>16000</v>
      </c>
      <c r="C1458" s="1" t="s">
        <v>0</v>
      </c>
      <c r="D1458" s="1" t="s">
        <v>561</v>
      </c>
      <c r="E1458" s="1" t="s">
        <v>555</v>
      </c>
      <c r="F1458" s="330" t="s">
        <v>624</v>
      </c>
      <c r="G1458" s="30" t="s">
        <v>330</v>
      </c>
      <c r="H1458" s="31">
        <f t="shared" si="57"/>
        <v>-131000</v>
      </c>
      <c r="I1458" s="25">
        <v>32</v>
      </c>
      <c r="J1458"/>
      <c r="K1458" t="s">
        <v>21</v>
      </c>
      <c r="L1458"/>
      <c r="M1458" s="2">
        <v>445</v>
      </c>
    </row>
    <row r="1459" spans="1:13" s="18" customFormat="1" ht="12.75">
      <c r="A1459" s="1"/>
      <c r="B1459" s="116">
        <v>2000</v>
      </c>
      <c r="C1459" s="1" t="s">
        <v>0</v>
      </c>
      <c r="D1459" s="1" t="s">
        <v>561</v>
      </c>
      <c r="E1459" s="1" t="s">
        <v>555</v>
      </c>
      <c r="F1459" s="330" t="s">
        <v>625</v>
      </c>
      <c r="G1459" s="30" t="s">
        <v>332</v>
      </c>
      <c r="H1459" s="31">
        <f t="shared" si="57"/>
        <v>-133000</v>
      </c>
      <c r="I1459" s="25">
        <v>4</v>
      </c>
      <c r="J1459"/>
      <c r="K1459" t="s">
        <v>21</v>
      </c>
      <c r="L1459"/>
      <c r="M1459" s="2">
        <v>445</v>
      </c>
    </row>
    <row r="1460" spans="1:13" s="18" customFormat="1" ht="12.75">
      <c r="A1460" s="1"/>
      <c r="B1460" s="116">
        <v>5000</v>
      </c>
      <c r="C1460" s="1" t="s">
        <v>0</v>
      </c>
      <c r="D1460" s="1" t="s">
        <v>561</v>
      </c>
      <c r="E1460" s="1" t="s">
        <v>555</v>
      </c>
      <c r="F1460" s="330" t="s">
        <v>626</v>
      </c>
      <c r="G1460" s="30" t="s">
        <v>334</v>
      </c>
      <c r="H1460" s="31">
        <f t="shared" si="57"/>
        <v>-138000</v>
      </c>
      <c r="I1460" s="25">
        <v>10</v>
      </c>
      <c r="J1460"/>
      <c r="K1460" t="s">
        <v>21</v>
      </c>
      <c r="L1460"/>
      <c r="M1460" s="2">
        <v>445</v>
      </c>
    </row>
    <row r="1461" spans="1:13" s="18" customFormat="1" ht="12.75">
      <c r="A1461" s="15"/>
      <c r="B1461" s="119">
        <v>3000</v>
      </c>
      <c r="C1461" s="15" t="s">
        <v>0</v>
      </c>
      <c r="D1461" s="15" t="s">
        <v>1388</v>
      </c>
      <c r="E1461" s="15" t="s">
        <v>1391</v>
      </c>
      <c r="F1461" s="33" t="s">
        <v>1390</v>
      </c>
      <c r="G1461" s="32" t="s">
        <v>334</v>
      </c>
      <c r="H1461" s="31">
        <f t="shared" si="57"/>
        <v>-141000</v>
      </c>
      <c r="I1461" s="42">
        <f>+B1461/M1461</f>
        <v>6.741573033707865</v>
      </c>
      <c r="K1461" s="18" t="s">
        <v>18</v>
      </c>
      <c r="L1461" s="18">
        <v>18</v>
      </c>
      <c r="M1461" s="2">
        <v>445</v>
      </c>
    </row>
    <row r="1462" spans="1:13" s="18" customFormat="1" ht="12.75">
      <c r="A1462" s="1"/>
      <c r="B1462" s="116">
        <v>15000</v>
      </c>
      <c r="C1462" s="1" t="s">
        <v>0</v>
      </c>
      <c r="D1462" s="1" t="s">
        <v>561</v>
      </c>
      <c r="E1462" s="1" t="s">
        <v>555</v>
      </c>
      <c r="F1462" s="330" t="s">
        <v>627</v>
      </c>
      <c r="G1462" s="30" t="s">
        <v>372</v>
      </c>
      <c r="H1462" s="31">
        <f t="shared" si="57"/>
        <v>-156000</v>
      </c>
      <c r="I1462" s="25">
        <v>30</v>
      </c>
      <c r="J1462"/>
      <c r="K1462" t="s">
        <v>21</v>
      </c>
      <c r="L1462"/>
      <c r="M1462" s="2">
        <v>445</v>
      </c>
    </row>
    <row r="1463" spans="1:13" s="18" customFormat="1" ht="12.75">
      <c r="A1463" s="1"/>
      <c r="B1463" s="116">
        <v>10000</v>
      </c>
      <c r="C1463" s="1" t="s">
        <v>0</v>
      </c>
      <c r="D1463" s="1" t="s">
        <v>561</v>
      </c>
      <c r="E1463" s="1" t="s">
        <v>555</v>
      </c>
      <c r="F1463" s="330" t="s">
        <v>628</v>
      </c>
      <c r="G1463" s="30" t="s">
        <v>374</v>
      </c>
      <c r="H1463" s="31">
        <f t="shared" si="57"/>
        <v>-166000</v>
      </c>
      <c r="I1463" s="25">
        <v>20</v>
      </c>
      <c r="J1463"/>
      <c r="K1463" t="s">
        <v>21</v>
      </c>
      <c r="L1463"/>
      <c r="M1463" s="2">
        <v>445</v>
      </c>
    </row>
    <row r="1464" spans="1:13" s="18" customFormat="1" ht="12.75">
      <c r="A1464" s="1"/>
      <c r="B1464" s="116">
        <v>5000</v>
      </c>
      <c r="C1464" s="1" t="s">
        <v>0</v>
      </c>
      <c r="D1464" s="1" t="s">
        <v>561</v>
      </c>
      <c r="E1464" s="1" t="s">
        <v>555</v>
      </c>
      <c r="F1464" s="330" t="s">
        <v>629</v>
      </c>
      <c r="G1464" s="30" t="s">
        <v>420</v>
      </c>
      <c r="H1464" s="31">
        <f t="shared" si="57"/>
        <v>-171000</v>
      </c>
      <c r="I1464" s="25">
        <v>10</v>
      </c>
      <c r="J1464"/>
      <c r="K1464" t="s">
        <v>21</v>
      </c>
      <c r="L1464"/>
      <c r="M1464" s="2">
        <v>445</v>
      </c>
    </row>
    <row r="1465" spans="1:13" s="18" customFormat="1" ht="12.75">
      <c r="A1465" s="1"/>
      <c r="B1465" s="116">
        <v>8000</v>
      </c>
      <c r="C1465" s="1" t="s">
        <v>0</v>
      </c>
      <c r="D1465" s="1" t="s">
        <v>561</v>
      </c>
      <c r="E1465" s="1" t="s">
        <v>555</v>
      </c>
      <c r="F1465" s="330" t="s">
        <v>630</v>
      </c>
      <c r="G1465" s="30" t="s">
        <v>432</v>
      </c>
      <c r="H1465" s="31">
        <f t="shared" si="57"/>
        <v>-179000</v>
      </c>
      <c r="I1465" s="25">
        <v>16</v>
      </c>
      <c r="J1465"/>
      <c r="K1465" t="s">
        <v>21</v>
      </c>
      <c r="L1465"/>
      <c r="M1465" s="2">
        <v>445</v>
      </c>
    </row>
    <row r="1466" spans="1:13" s="18" customFormat="1" ht="12.75">
      <c r="A1466" s="1"/>
      <c r="B1466" s="119">
        <v>5000</v>
      </c>
      <c r="C1466" s="1" t="s">
        <v>0</v>
      </c>
      <c r="D1466" s="15" t="s">
        <v>561</v>
      </c>
      <c r="E1466" s="15" t="s">
        <v>631</v>
      </c>
      <c r="F1466" s="330" t="s">
        <v>632</v>
      </c>
      <c r="G1466" s="33" t="s">
        <v>106</v>
      </c>
      <c r="H1466" s="31">
        <f t="shared" si="57"/>
        <v>-184000</v>
      </c>
      <c r="I1466" s="25">
        <v>10</v>
      </c>
      <c r="J1466"/>
      <c r="K1466" t="s">
        <v>21</v>
      </c>
      <c r="L1466"/>
      <c r="M1466" s="2">
        <v>445</v>
      </c>
    </row>
    <row r="1467" spans="1:13" s="18" customFormat="1" ht="12.75">
      <c r="A1467" s="1"/>
      <c r="B1467" s="116">
        <v>5000</v>
      </c>
      <c r="C1467" s="1" t="s">
        <v>0</v>
      </c>
      <c r="D1467" s="15" t="s">
        <v>561</v>
      </c>
      <c r="E1467" s="1" t="s">
        <v>631</v>
      </c>
      <c r="F1467" s="330" t="s">
        <v>633</v>
      </c>
      <c r="G1467" s="30" t="s">
        <v>20</v>
      </c>
      <c r="H1467" s="31">
        <f t="shared" si="57"/>
        <v>-189000</v>
      </c>
      <c r="I1467" s="25">
        <v>10</v>
      </c>
      <c r="J1467"/>
      <c r="K1467" t="s">
        <v>21</v>
      </c>
      <c r="L1467"/>
      <c r="M1467" s="2">
        <v>445</v>
      </c>
    </row>
    <row r="1468" spans="1:13" s="18" customFormat="1" ht="12.75">
      <c r="A1468" s="1"/>
      <c r="B1468" s="116">
        <v>2500</v>
      </c>
      <c r="C1468" s="1" t="s">
        <v>0</v>
      </c>
      <c r="D1468" s="1" t="s">
        <v>561</v>
      </c>
      <c r="E1468" s="1" t="s">
        <v>631</v>
      </c>
      <c r="F1468" s="330" t="s">
        <v>634</v>
      </c>
      <c r="G1468" s="30" t="s">
        <v>23</v>
      </c>
      <c r="H1468" s="31">
        <f t="shared" si="57"/>
        <v>-191500</v>
      </c>
      <c r="I1468" s="25">
        <v>5</v>
      </c>
      <c r="J1468"/>
      <c r="K1468" t="s">
        <v>21</v>
      </c>
      <c r="L1468"/>
      <c r="M1468" s="2">
        <v>445</v>
      </c>
    </row>
    <row r="1469" spans="1:13" s="18" customFormat="1" ht="12.75">
      <c r="A1469" s="1"/>
      <c r="B1469" s="116">
        <v>3000</v>
      </c>
      <c r="C1469" s="1" t="s">
        <v>0</v>
      </c>
      <c r="D1469" s="1" t="s">
        <v>561</v>
      </c>
      <c r="E1469" s="1" t="s">
        <v>631</v>
      </c>
      <c r="F1469" s="330" t="s">
        <v>635</v>
      </c>
      <c r="G1469" s="30" t="s">
        <v>67</v>
      </c>
      <c r="H1469" s="31">
        <f t="shared" si="57"/>
        <v>-194500</v>
      </c>
      <c r="I1469" s="25">
        <v>6</v>
      </c>
      <c r="J1469"/>
      <c r="K1469" t="s">
        <v>21</v>
      </c>
      <c r="L1469"/>
      <c r="M1469" s="2">
        <v>445</v>
      </c>
    </row>
    <row r="1470" spans="1:13" s="18" customFormat="1" ht="12.75">
      <c r="A1470" s="1"/>
      <c r="B1470" s="116">
        <v>10000</v>
      </c>
      <c r="C1470" s="1" t="s">
        <v>0</v>
      </c>
      <c r="D1470" s="1" t="s">
        <v>561</v>
      </c>
      <c r="E1470" s="1" t="s">
        <v>631</v>
      </c>
      <c r="F1470" s="330" t="s">
        <v>636</v>
      </c>
      <c r="G1470" s="30" t="s">
        <v>147</v>
      </c>
      <c r="H1470" s="31">
        <f t="shared" si="57"/>
        <v>-204500</v>
      </c>
      <c r="I1470" s="25">
        <v>20</v>
      </c>
      <c r="J1470"/>
      <c r="K1470" t="s">
        <v>21</v>
      </c>
      <c r="L1470"/>
      <c r="M1470" s="2">
        <v>445</v>
      </c>
    </row>
    <row r="1471" spans="1:13" s="18" customFormat="1" ht="12.75">
      <c r="A1471" s="1"/>
      <c r="B1471" s="116">
        <v>2000</v>
      </c>
      <c r="C1471" s="1" t="s">
        <v>0</v>
      </c>
      <c r="D1471" s="1" t="s">
        <v>561</v>
      </c>
      <c r="E1471" s="1" t="s">
        <v>631</v>
      </c>
      <c r="F1471" s="330" t="s">
        <v>637</v>
      </c>
      <c r="G1471" s="30" t="s">
        <v>77</v>
      </c>
      <c r="H1471" s="31">
        <f t="shared" si="57"/>
        <v>-206500</v>
      </c>
      <c r="I1471" s="25">
        <v>4</v>
      </c>
      <c r="J1471"/>
      <c r="K1471" t="s">
        <v>21</v>
      </c>
      <c r="L1471"/>
      <c r="M1471" s="2">
        <v>445</v>
      </c>
    </row>
    <row r="1472" spans="1:13" s="18" customFormat="1" ht="12.75">
      <c r="A1472" s="1"/>
      <c r="B1472" s="116">
        <v>2000</v>
      </c>
      <c r="C1472" s="1" t="s">
        <v>0</v>
      </c>
      <c r="D1472" s="1" t="s">
        <v>561</v>
      </c>
      <c r="E1472" s="1" t="s">
        <v>631</v>
      </c>
      <c r="F1472" s="330" t="s">
        <v>638</v>
      </c>
      <c r="G1472" s="30" t="s">
        <v>79</v>
      </c>
      <c r="H1472" s="31">
        <f t="shared" si="57"/>
        <v>-208500</v>
      </c>
      <c r="I1472" s="25">
        <v>4</v>
      </c>
      <c r="J1472"/>
      <c r="K1472" t="s">
        <v>21</v>
      </c>
      <c r="L1472"/>
      <c r="M1472" s="2">
        <v>445</v>
      </c>
    </row>
    <row r="1473" spans="1:13" s="18" customFormat="1" ht="12.75">
      <c r="A1473" s="1"/>
      <c r="B1473" s="116">
        <v>2500</v>
      </c>
      <c r="C1473" s="1" t="s">
        <v>0</v>
      </c>
      <c r="D1473" s="1" t="s">
        <v>561</v>
      </c>
      <c r="E1473" s="1" t="s">
        <v>631</v>
      </c>
      <c r="F1473" s="330" t="s">
        <v>639</v>
      </c>
      <c r="G1473" s="30" t="s">
        <v>118</v>
      </c>
      <c r="H1473" s="31">
        <f t="shared" si="57"/>
        <v>-211000</v>
      </c>
      <c r="I1473" s="25">
        <v>5</v>
      </c>
      <c r="J1473"/>
      <c r="K1473" t="s">
        <v>21</v>
      </c>
      <c r="L1473"/>
      <c r="M1473" s="2">
        <v>445</v>
      </c>
    </row>
    <row r="1474" spans="1:13" s="18" customFormat="1" ht="12.75">
      <c r="A1474" s="1"/>
      <c r="B1474" s="116">
        <v>2500</v>
      </c>
      <c r="C1474" s="1" t="s">
        <v>0</v>
      </c>
      <c r="D1474" s="1" t="s">
        <v>561</v>
      </c>
      <c r="E1474" s="1" t="s">
        <v>631</v>
      </c>
      <c r="F1474" s="330" t="s">
        <v>640</v>
      </c>
      <c r="G1474" s="30" t="s">
        <v>122</v>
      </c>
      <c r="H1474" s="31">
        <f t="shared" si="57"/>
        <v>-213500</v>
      </c>
      <c r="I1474" s="25">
        <v>5</v>
      </c>
      <c r="J1474"/>
      <c r="K1474" t="s">
        <v>21</v>
      </c>
      <c r="L1474"/>
      <c r="M1474" s="2">
        <v>445</v>
      </c>
    </row>
    <row r="1475" spans="1:13" s="18" customFormat="1" ht="12.75">
      <c r="A1475" s="1"/>
      <c r="B1475" s="116">
        <v>2500</v>
      </c>
      <c r="C1475" s="1" t="s">
        <v>0</v>
      </c>
      <c r="D1475" s="1" t="s">
        <v>561</v>
      </c>
      <c r="E1475" s="1" t="s">
        <v>631</v>
      </c>
      <c r="F1475" s="330" t="s">
        <v>641</v>
      </c>
      <c r="G1475" s="30" t="s">
        <v>204</v>
      </c>
      <c r="H1475" s="31">
        <f t="shared" si="57"/>
        <v>-216000</v>
      </c>
      <c r="I1475" s="25">
        <v>5</v>
      </c>
      <c r="J1475"/>
      <c r="K1475" t="s">
        <v>21</v>
      </c>
      <c r="L1475"/>
      <c r="M1475" s="2">
        <v>445</v>
      </c>
    </row>
    <row r="1476" spans="1:13" s="18" customFormat="1" ht="12.75">
      <c r="A1476" s="1"/>
      <c r="B1476" s="116">
        <v>2500</v>
      </c>
      <c r="C1476" s="1" t="s">
        <v>0</v>
      </c>
      <c r="D1476" s="1" t="s">
        <v>561</v>
      </c>
      <c r="E1476" s="1" t="s">
        <v>631</v>
      </c>
      <c r="F1476" s="330" t="s">
        <v>642</v>
      </c>
      <c r="G1476" s="30" t="s">
        <v>206</v>
      </c>
      <c r="H1476" s="31">
        <f t="shared" si="57"/>
        <v>-218500</v>
      </c>
      <c r="I1476" s="25">
        <v>5</v>
      </c>
      <c r="J1476"/>
      <c r="K1476" t="s">
        <v>21</v>
      </c>
      <c r="L1476"/>
      <c r="M1476" s="2">
        <v>445</v>
      </c>
    </row>
    <row r="1477" spans="1:13" s="18" customFormat="1" ht="12.75">
      <c r="A1477" s="1"/>
      <c r="B1477" s="116">
        <v>2500</v>
      </c>
      <c r="C1477" s="1" t="s">
        <v>0</v>
      </c>
      <c r="D1477" s="1" t="s">
        <v>561</v>
      </c>
      <c r="E1477" s="1" t="s">
        <v>631</v>
      </c>
      <c r="F1477" s="330" t="s">
        <v>643</v>
      </c>
      <c r="G1477" s="30" t="s">
        <v>220</v>
      </c>
      <c r="H1477" s="31">
        <f t="shared" si="57"/>
        <v>-221000</v>
      </c>
      <c r="I1477" s="25">
        <v>5</v>
      </c>
      <c r="J1477"/>
      <c r="K1477" t="s">
        <v>21</v>
      </c>
      <c r="L1477"/>
      <c r="M1477" s="2">
        <v>445</v>
      </c>
    </row>
    <row r="1478" spans="1:13" s="18" customFormat="1" ht="12.75">
      <c r="A1478" s="1"/>
      <c r="B1478" s="116">
        <v>2500</v>
      </c>
      <c r="C1478" s="1" t="s">
        <v>0</v>
      </c>
      <c r="D1478" s="1" t="s">
        <v>561</v>
      </c>
      <c r="E1478" s="1" t="s">
        <v>631</v>
      </c>
      <c r="F1478" s="330" t="s">
        <v>644</v>
      </c>
      <c r="G1478" s="30" t="s">
        <v>244</v>
      </c>
      <c r="H1478" s="31">
        <f t="shared" si="57"/>
        <v>-223500</v>
      </c>
      <c r="I1478" s="25">
        <v>5</v>
      </c>
      <c r="J1478"/>
      <c r="K1478" t="s">
        <v>21</v>
      </c>
      <c r="L1478"/>
      <c r="M1478" s="2">
        <v>445</v>
      </c>
    </row>
    <row r="1479" spans="1:13" s="18" customFormat="1" ht="12.75">
      <c r="A1479" s="1"/>
      <c r="B1479" s="116">
        <v>2500</v>
      </c>
      <c r="C1479" s="1" t="s">
        <v>0</v>
      </c>
      <c r="D1479" s="1" t="s">
        <v>561</v>
      </c>
      <c r="E1479" s="1" t="s">
        <v>631</v>
      </c>
      <c r="F1479" s="330" t="s">
        <v>645</v>
      </c>
      <c r="G1479" s="30" t="s">
        <v>258</v>
      </c>
      <c r="H1479" s="31">
        <f t="shared" si="57"/>
        <v>-226000</v>
      </c>
      <c r="I1479" s="25">
        <v>5</v>
      </c>
      <c r="J1479"/>
      <c r="K1479" t="s">
        <v>21</v>
      </c>
      <c r="L1479"/>
      <c r="M1479" s="2">
        <v>445</v>
      </c>
    </row>
    <row r="1480" spans="1:13" s="18" customFormat="1" ht="12.75">
      <c r="A1480" s="1"/>
      <c r="B1480" s="116">
        <v>2500</v>
      </c>
      <c r="C1480" s="1" t="s">
        <v>0</v>
      </c>
      <c r="D1480" s="1" t="s">
        <v>561</v>
      </c>
      <c r="E1480" s="1" t="s">
        <v>631</v>
      </c>
      <c r="F1480" s="330" t="s">
        <v>646</v>
      </c>
      <c r="G1480" s="30" t="s">
        <v>260</v>
      </c>
      <c r="H1480" s="31">
        <f t="shared" si="57"/>
        <v>-228500</v>
      </c>
      <c r="I1480" s="25">
        <v>5</v>
      </c>
      <c r="J1480"/>
      <c r="K1480" t="s">
        <v>21</v>
      </c>
      <c r="L1480"/>
      <c r="M1480" s="2">
        <v>445</v>
      </c>
    </row>
    <row r="1481" spans="1:13" s="18" customFormat="1" ht="12.75">
      <c r="A1481" s="1"/>
      <c r="B1481" s="305">
        <v>2500</v>
      </c>
      <c r="C1481" s="1" t="s">
        <v>0</v>
      </c>
      <c r="D1481" s="1" t="s">
        <v>561</v>
      </c>
      <c r="E1481" s="1" t="s">
        <v>631</v>
      </c>
      <c r="F1481" s="330" t="s">
        <v>647</v>
      </c>
      <c r="G1481" s="30" t="s">
        <v>264</v>
      </c>
      <c r="H1481" s="31">
        <f t="shared" si="57"/>
        <v>-231000</v>
      </c>
      <c r="I1481" s="25">
        <v>5</v>
      </c>
      <c r="J1481"/>
      <c r="K1481" t="s">
        <v>21</v>
      </c>
      <c r="L1481"/>
      <c r="M1481" s="2">
        <v>445</v>
      </c>
    </row>
    <row r="1482" spans="1:13" s="18" customFormat="1" ht="12.75">
      <c r="A1482" s="1"/>
      <c r="B1482" s="116">
        <v>5000</v>
      </c>
      <c r="C1482" s="1" t="s">
        <v>0</v>
      </c>
      <c r="D1482" s="1" t="s">
        <v>561</v>
      </c>
      <c r="E1482" s="1" t="s">
        <v>631</v>
      </c>
      <c r="F1482" s="330" t="s">
        <v>648</v>
      </c>
      <c r="G1482" s="30" t="s">
        <v>328</v>
      </c>
      <c r="H1482" s="31">
        <f t="shared" si="57"/>
        <v>-236000</v>
      </c>
      <c r="I1482" s="25">
        <v>10</v>
      </c>
      <c r="J1482"/>
      <c r="K1482" t="s">
        <v>21</v>
      </c>
      <c r="L1482"/>
      <c r="M1482" s="2">
        <v>445</v>
      </c>
    </row>
    <row r="1483" spans="1:13" s="18" customFormat="1" ht="12.75">
      <c r="A1483" s="1"/>
      <c r="B1483" s="116">
        <v>2500</v>
      </c>
      <c r="C1483" s="1" t="s">
        <v>0</v>
      </c>
      <c r="D1483" s="1" t="s">
        <v>561</v>
      </c>
      <c r="E1483" s="1" t="s">
        <v>631</v>
      </c>
      <c r="F1483" s="330" t="s">
        <v>649</v>
      </c>
      <c r="G1483" s="30" t="s">
        <v>334</v>
      </c>
      <c r="H1483" s="31">
        <f t="shared" si="57"/>
        <v>-238500</v>
      </c>
      <c r="I1483" s="25">
        <v>5</v>
      </c>
      <c r="J1483"/>
      <c r="K1483" t="s">
        <v>21</v>
      </c>
      <c r="L1483"/>
      <c r="M1483" s="2">
        <v>445</v>
      </c>
    </row>
    <row r="1484" spans="1:13" s="18" customFormat="1" ht="12.75">
      <c r="A1484" s="1"/>
      <c r="B1484" s="116">
        <v>2500</v>
      </c>
      <c r="C1484" s="1" t="s">
        <v>0</v>
      </c>
      <c r="D1484" s="1" t="s">
        <v>561</v>
      </c>
      <c r="E1484" s="1" t="s">
        <v>631</v>
      </c>
      <c r="F1484" s="330" t="s">
        <v>650</v>
      </c>
      <c r="G1484" s="30" t="s">
        <v>372</v>
      </c>
      <c r="H1484" s="31">
        <f t="shared" si="57"/>
        <v>-241000</v>
      </c>
      <c r="I1484" s="25">
        <v>5</v>
      </c>
      <c r="J1484"/>
      <c r="K1484" t="s">
        <v>21</v>
      </c>
      <c r="L1484"/>
      <c r="M1484" s="2">
        <v>445</v>
      </c>
    </row>
    <row r="1485" spans="1:13" s="18" customFormat="1" ht="12.75">
      <c r="A1485" s="1"/>
      <c r="B1485" s="116">
        <v>2500</v>
      </c>
      <c r="C1485" s="1" t="s">
        <v>0</v>
      </c>
      <c r="D1485" s="1" t="s">
        <v>561</v>
      </c>
      <c r="E1485" s="1" t="s">
        <v>631</v>
      </c>
      <c r="F1485" s="330" t="s">
        <v>651</v>
      </c>
      <c r="G1485" s="30" t="s">
        <v>420</v>
      </c>
      <c r="H1485" s="31">
        <f t="shared" si="57"/>
        <v>-243500</v>
      </c>
      <c r="I1485" s="25">
        <v>5</v>
      </c>
      <c r="J1485"/>
      <c r="K1485" t="s">
        <v>21</v>
      </c>
      <c r="L1485"/>
      <c r="M1485" s="2">
        <v>445</v>
      </c>
    </row>
    <row r="1486" spans="1:13" s="18" customFormat="1" ht="12.75">
      <c r="A1486" s="1"/>
      <c r="B1486" s="116">
        <v>12500</v>
      </c>
      <c r="C1486" s="1" t="s">
        <v>0</v>
      </c>
      <c r="D1486" s="1" t="s">
        <v>561</v>
      </c>
      <c r="E1486" s="1" t="s">
        <v>631</v>
      </c>
      <c r="F1486" s="330" t="s">
        <v>652</v>
      </c>
      <c r="G1486" s="30" t="s">
        <v>432</v>
      </c>
      <c r="H1486" s="31">
        <f t="shared" si="57"/>
        <v>-256000</v>
      </c>
      <c r="I1486" s="25">
        <v>25</v>
      </c>
      <c r="J1486"/>
      <c r="K1486" t="s">
        <v>21</v>
      </c>
      <c r="L1486"/>
      <c r="M1486" s="2">
        <v>445</v>
      </c>
    </row>
    <row r="1487" spans="1:13" s="18" customFormat="1" ht="12.75">
      <c r="A1487" s="1"/>
      <c r="B1487" s="116">
        <v>5000</v>
      </c>
      <c r="C1487" s="1" t="s">
        <v>0</v>
      </c>
      <c r="D1487" s="15" t="s">
        <v>561</v>
      </c>
      <c r="E1487" s="1" t="s">
        <v>653</v>
      </c>
      <c r="F1487" s="330" t="s">
        <v>654</v>
      </c>
      <c r="G1487" s="33" t="s">
        <v>106</v>
      </c>
      <c r="H1487" s="31">
        <f t="shared" si="57"/>
        <v>-261000</v>
      </c>
      <c r="I1487" s="25">
        <v>10</v>
      </c>
      <c r="J1487"/>
      <c r="K1487" t="s">
        <v>21</v>
      </c>
      <c r="L1487"/>
      <c r="M1487" s="2">
        <v>445</v>
      </c>
    </row>
    <row r="1488" spans="1:13" s="18" customFormat="1" ht="12.75">
      <c r="A1488" s="1"/>
      <c r="B1488" s="116">
        <v>2000</v>
      </c>
      <c r="C1488" s="1" t="s">
        <v>0</v>
      </c>
      <c r="D1488" s="1" t="s">
        <v>561</v>
      </c>
      <c r="E1488" s="1" t="s">
        <v>653</v>
      </c>
      <c r="F1488" s="330" t="s">
        <v>655</v>
      </c>
      <c r="G1488" s="30" t="s">
        <v>20</v>
      </c>
      <c r="H1488" s="31">
        <f t="shared" si="57"/>
        <v>-263000</v>
      </c>
      <c r="I1488" s="25">
        <v>4</v>
      </c>
      <c r="J1488"/>
      <c r="K1488" t="s">
        <v>21</v>
      </c>
      <c r="L1488"/>
      <c r="M1488" s="2">
        <v>445</v>
      </c>
    </row>
    <row r="1489" spans="1:13" s="18" customFormat="1" ht="12.75">
      <c r="A1489" s="1"/>
      <c r="B1489" s="116">
        <v>3000</v>
      </c>
      <c r="C1489" s="1" t="s">
        <v>0</v>
      </c>
      <c r="D1489" s="1" t="s">
        <v>561</v>
      </c>
      <c r="E1489" s="1" t="s">
        <v>653</v>
      </c>
      <c r="F1489" s="330" t="s">
        <v>656</v>
      </c>
      <c r="G1489" s="30" t="s">
        <v>23</v>
      </c>
      <c r="H1489" s="31">
        <f t="shared" si="57"/>
        <v>-266000</v>
      </c>
      <c r="I1489" s="25">
        <v>6</v>
      </c>
      <c r="J1489"/>
      <c r="K1489" t="s">
        <v>21</v>
      </c>
      <c r="L1489"/>
      <c r="M1489" s="2">
        <v>445</v>
      </c>
    </row>
    <row r="1490" spans="1:13" s="18" customFormat="1" ht="12.75">
      <c r="A1490" s="1"/>
      <c r="B1490" s="116">
        <v>2000</v>
      </c>
      <c r="C1490" s="1" t="s">
        <v>0</v>
      </c>
      <c r="D1490" s="1" t="s">
        <v>561</v>
      </c>
      <c r="E1490" s="1" t="s">
        <v>653</v>
      </c>
      <c r="F1490" s="330" t="s">
        <v>657</v>
      </c>
      <c r="G1490" s="30" t="s">
        <v>25</v>
      </c>
      <c r="H1490" s="31">
        <f t="shared" si="57"/>
        <v>-268000</v>
      </c>
      <c r="I1490" s="25">
        <v>4</v>
      </c>
      <c r="J1490"/>
      <c r="K1490" t="s">
        <v>21</v>
      </c>
      <c r="L1490"/>
      <c r="M1490" s="2">
        <v>445</v>
      </c>
    </row>
    <row r="1491" spans="1:13" s="18" customFormat="1" ht="12.75">
      <c r="A1491" s="1"/>
      <c r="B1491" s="116">
        <v>5000</v>
      </c>
      <c r="C1491" s="1" t="s">
        <v>0</v>
      </c>
      <c r="D1491" s="1" t="s">
        <v>561</v>
      </c>
      <c r="E1491" s="1" t="s">
        <v>653</v>
      </c>
      <c r="F1491" s="330" t="s">
        <v>658</v>
      </c>
      <c r="G1491" s="30" t="s">
        <v>67</v>
      </c>
      <c r="H1491" s="31">
        <f t="shared" si="57"/>
        <v>-273000</v>
      </c>
      <c r="I1491" s="25">
        <v>10</v>
      </c>
      <c r="J1491"/>
      <c r="K1491" t="s">
        <v>21</v>
      </c>
      <c r="L1491"/>
      <c r="M1491" s="2">
        <v>445</v>
      </c>
    </row>
    <row r="1492" spans="1:13" s="18" customFormat="1" ht="12.75">
      <c r="A1492" s="1"/>
      <c r="B1492" s="116">
        <v>2000</v>
      </c>
      <c r="C1492" s="1" t="s">
        <v>0</v>
      </c>
      <c r="D1492" s="1" t="s">
        <v>561</v>
      </c>
      <c r="E1492" s="1" t="s">
        <v>653</v>
      </c>
      <c r="F1492" s="330" t="s">
        <v>659</v>
      </c>
      <c r="G1492" s="30" t="s">
        <v>70</v>
      </c>
      <c r="H1492" s="31">
        <f t="shared" si="57"/>
        <v>-275000</v>
      </c>
      <c r="I1492" s="25">
        <v>4</v>
      </c>
      <c r="J1492"/>
      <c r="K1492" t="s">
        <v>21</v>
      </c>
      <c r="L1492"/>
      <c r="M1492" s="2">
        <v>445</v>
      </c>
    </row>
    <row r="1493" spans="1:13" s="18" customFormat="1" ht="12.75">
      <c r="A1493" s="1"/>
      <c r="B1493" s="116">
        <v>2000</v>
      </c>
      <c r="C1493" s="1" t="s">
        <v>0</v>
      </c>
      <c r="D1493" s="1" t="s">
        <v>561</v>
      </c>
      <c r="E1493" s="1" t="s">
        <v>653</v>
      </c>
      <c r="F1493" s="330" t="s">
        <v>660</v>
      </c>
      <c r="G1493" s="30" t="s">
        <v>72</v>
      </c>
      <c r="H1493" s="31">
        <f t="shared" si="57"/>
        <v>-277000</v>
      </c>
      <c r="I1493" s="25">
        <v>4</v>
      </c>
      <c r="J1493"/>
      <c r="K1493" t="s">
        <v>21</v>
      </c>
      <c r="L1493"/>
      <c r="M1493" s="2">
        <v>445</v>
      </c>
    </row>
    <row r="1494" spans="1:13" s="18" customFormat="1" ht="12.75">
      <c r="A1494" s="1"/>
      <c r="B1494" s="116">
        <v>2000</v>
      </c>
      <c r="C1494" s="1" t="s">
        <v>0</v>
      </c>
      <c r="D1494" s="1" t="s">
        <v>561</v>
      </c>
      <c r="E1494" s="1" t="s">
        <v>653</v>
      </c>
      <c r="F1494" s="330" t="s">
        <v>661</v>
      </c>
      <c r="G1494" s="30" t="s">
        <v>77</v>
      </c>
      <c r="H1494" s="31">
        <f t="shared" si="57"/>
        <v>-279000</v>
      </c>
      <c r="I1494" s="25">
        <v>4</v>
      </c>
      <c r="J1494"/>
      <c r="K1494" t="s">
        <v>21</v>
      </c>
      <c r="L1494"/>
      <c r="M1494" s="2">
        <v>445</v>
      </c>
    </row>
    <row r="1495" spans="1:13" s="18" customFormat="1" ht="12.75">
      <c r="A1495" s="1"/>
      <c r="B1495" s="116">
        <v>2000</v>
      </c>
      <c r="C1495" s="1" t="s">
        <v>0</v>
      </c>
      <c r="D1495" s="1" t="s">
        <v>561</v>
      </c>
      <c r="E1495" s="1" t="s">
        <v>653</v>
      </c>
      <c r="F1495" s="330" t="s">
        <v>662</v>
      </c>
      <c r="G1495" s="30" t="s">
        <v>118</v>
      </c>
      <c r="H1495" s="31">
        <f t="shared" si="57"/>
        <v>-281000</v>
      </c>
      <c r="I1495" s="25">
        <v>4</v>
      </c>
      <c r="J1495"/>
      <c r="K1495" t="s">
        <v>21</v>
      </c>
      <c r="L1495"/>
      <c r="M1495" s="2">
        <v>445</v>
      </c>
    </row>
    <row r="1496" spans="1:13" s="18" customFormat="1" ht="12.75">
      <c r="A1496" s="1"/>
      <c r="B1496" s="116">
        <v>2000</v>
      </c>
      <c r="C1496" s="1" t="s">
        <v>0</v>
      </c>
      <c r="D1496" s="1" t="s">
        <v>561</v>
      </c>
      <c r="E1496" s="1" t="s">
        <v>653</v>
      </c>
      <c r="F1496" s="330" t="s">
        <v>663</v>
      </c>
      <c r="G1496" s="30" t="s">
        <v>212</v>
      </c>
      <c r="H1496" s="31">
        <f t="shared" si="57"/>
        <v>-283000</v>
      </c>
      <c r="I1496" s="25">
        <v>4</v>
      </c>
      <c r="J1496"/>
      <c r="K1496" t="s">
        <v>21</v>
      </c>
      <c r="L1496"/>
      <c r="M1496" s="2">
        <v>445</v>
      </c>
    </row>
    <row r="1497" spans="1:13" s="18" customFormat="1" ht="12.75">
      <c r="A1497" s="1"/>
      <c r="B1497" s="116">
        <v>2000</v>
      </c>
      <c r="C1497" s="1" t="s">
        <v>0</v>
      </c>
      <c r="D1497" s="1" t="s">
        <v>561</v>
      </c>
      <c r="E1497" s="1" t="s">
        <v>653</v>
      </c>
      <c r="F1497" s="330" t="s">
        <v>664</v>
      </c>
      <c r="G1497" s="30" t="s">
        <v>206</v>
      </c>
      <c r="H1497" s="31">
        <f t="shared" si="57"/>
        <v>-285000</v>
      </c>
      <c r="I1497" s="25">
        <v>4</v>
      </c>
      <c r="J1497"/>
      <c r="K1497" t="s">
        <v>21</v>
      </c>
      <c r="L1497"/>
      <c r="M1497" s="2">
        <v>445</v>
      </c>
    </row>
    <row r="1498" spans="1:13" s="18" customFormat="1" ht="12.75">
      <c r="A1498" s="1"/>
      <c r="B1498" s="116">
        <v>2000</v>
      </c>
      <c r="C1498" s="1" t="s">
        <v>0</v>
      </c>
      <c r="D1498" s="1" t="s">
        <v>561</v>
      </c>
      <c r="E1498" s="1" t="s">
        <v>653</v>
      </c>
      <c r="F1498" s="330" t="s">
        <v>665</v>
      </c>
      <c r="G1498" s="30" t="s">
        <v>220</v>
      </c>
      <c r="H1498" s="31">
        <f t="shared" si="57"/>
        <v>-287000</v>
      </c>
      <c r="I1498" s="25">
        <v>4</v>
      </c>
      <c r="J1498"/>
      <c r="K1498" t="s">
        <v>21</v>
      </c>
      <c r="L1498"/>
      <c r="M1498" s="2">
        <v>445</v>
      </c>
    </row>
    <row r="1499" spans="1:13" s="18" customFormat="1" ht="12.75">
      <c r="A1499" s="1"/>
      <c r="B1499" s="116">
        <v>2000</v>
      </c>
      <c r="C1499" s="1" t="s">
        <v>0</v>
      </c>
      <c r="D1499" s="1" t="s">
        <v>561</v>
      </c>
      <c r="E1499" s="1" t="s">
        <v>653</v>
      </c>
      <c r="F1499" s="330" t="s">
        <v>666</v>
      </c>
      <c r="G1499" s="30" t="s">
        <v>244</v>
      </c>
      <c r="H1499" s="31">
        <f t="shared" si="57"/>
        <v>-289000</v>
      </c>
      <c r="I1499" s="25">
        <v>4</v>
      </c>
      <c r="J1499"/>
      <c r="K1499" t="s">
        <v>21</v>
      </c>
      <c r="L1499"/>
      <c r="M1499" s="2">
        <v>445</v>
      </c>
    </row>
    <row r="1500" spans="1:13" s="18" customFormat="1" ht="12.75">
      <c r="A1500" s="1"/>
      <c r="B1500" s="116">
        <v>2000</v>
      </c>
      <c r="C1500" s="1" t="s">
        <v>0</v>
      </c>
      <c r="D1500" s="1" t="s">
        <v>561</v>
      </c>
      <c r="E1500" s="1" t="s">
        <v>653</v>
      </c>
      <c r="F1500" s="330" t="s">
        <v>667</v>
      </c>
      <c r="G1500" s="30" t="s">
        <v>256</v>
      </c>
      <c r="H1500" s="31">
        <f t="shared" si="57"/>
        <v>-291000</v>
      </c>
      <c r="I1500" s="25">
        <v>4</v>
      </c>
      <c r="J1500"/>
      <c r="K1500" t="s">
        <v>21</v>
      </c>
      <c r="L1500"/>
      <c r="M1500" s="2">
        <v>445</v>
      </c>
    </row>
    <row r="1501" spans="1:13" s="18" customFormat="1" ht="12.75">
      <c r="A1501" s="1"/>
      <c r="B1501" s="116">
        <v>2000</v>
      </c>
      <c r="C1501" s="1" t="s">
        <v>0</v>
      </c>
      <c r="D1501" s="1" t="s">
        <v>561</v>
      </c>
      <c r="E1501" s="1" t="s">
        <v>653</v>
      </c>
      <c r="F1501" s="330" t="s">
        <v>668</v>
      </c>
      <c r="G1501" s="30" t="s">
        <v>258</v>
      </c>
      <c r="H1501" s="31">
        <f t="shared" si="57"/>
        <v>-293000</v>
      </c>
      <c r="I1501" s="25">
        <v>4</v>
      </c>
      <c r="J1501"/>
      <c r="K1501" t="s">
        <v>21</v>
      </c>
      <c r="L1501"/>
      <c r="M1501" s="2">
        <v>445</v>
      </c>
    </row>
    <row r="1502" spans="1:13" s="18" customFormat="1" ht="12.75">
      <c r="A1502" s="1"/>
      <c r="B1502" s="116">
        <v>2000</v>
      </c>
      <c r="C1502" s="1" t="s">
        <v>0</v>
      </c>
      <c r="D1502" s="1" t="s">
        <v>561</v>
      </c>
      <c r="E1502" s="1" t="s">
        <v>653</v>
      </c>
      <c r="F1502" s="330" t="s">
        <v>669</v>
      </c>
      <c r="G1502" s="30" t="s">
        <v>260</v>
      </c>
      <c r="H1502" s="31">
        <f t="shared" si="57"/>
        <v>-295000</v>
      </c>
      <c r="I1502" s="25">
        <v>4</v>
      </c>
      <c r="J1502"/>
      <c r="K1502" t="s">
        <v>21</v>
      </c>
      <c r="L1502"/>
      <c r="M1502" s="2">
        <v>445</v>
      </c>
    </row>
    <row r="1503" spans="1:13" s="18" customFormat="1" ht="12.75">
      <c r="A1503" s="1"/>
      <c r="B1503" s="116">
        <v>4000</v>
      </c>
      <c r="C1503" s="1" t="s">
        <v>0</v>
      </c>
      <c r="D1503" s="1" t="s">
        <v>561</v>
      </c>
      <c r="E1503" s="1" t="s">
        <v>653</v>
      </c>
      <c r="F1503" s="330" t="s">
        <v>670</v>
      </c>
      <c r="G1503" s="30" t="s">
        <v>262</v>
      </c>
      <c r="H1503" s="31">
        <f aca="true" t="shared" si="58" ref="H1503:H1562">H1502-B1503</f>
        <v>-299000</v>
      </c>
      <c r="I1503" s="25">
        <v>8</v>
      </c>
      <c r="J1503"/>
      <c r="K1503" t="s">
        <v>21</v>
      </c>
      <c r="L1503"/>
      <c r="M1503" s="2">
        <v>445</v>
      </c>
    </row>
    <row r="1504" spans="1:13" s="18" customFormat="1" ht="12.75">
      <c r="A1504" s="1"/>
      <c r="B1504" s="116">
        <v>4000</v>
      </c>
      <c r="C1504" s="1" t="s">
        <v>0</v>
      </c>
      <c r="D1504" s="1" t="s">
        <v>561</v>
      </c>
      <c r="E1504" s="1" t="s">
        <v>653</v>
      </c>
      <c r="F1504" s="330" t="s">
        <v>671</v>
      </c>
      <c r="G1504" s="30" t="s">
        <v>264</v>
      </c>
      <c r="H1504" s="31">
        <f t="shared" si="58"/>
        <v>-303000</v>
      </c>
      <c r="I1504" s="25">
        <v>8</v>
      </c>
      <c r="J1504"/>
      <c r="K1504" t="s">
        <v>21</v>
      </c>
      <c r="L1504"/>
      <c r="M1504" s="2">
        <v>445</v>
      </c>
    </row>
    <row r="1505" spans="1:13" s="18" customFormat="1" ht="12.75">
      <c r="A1505" s="1"/>
      <c r="B1505" s="116">
        <v>7000</v>
      </c>
      <c r="C1505" s="1" t="s">
        <v>0</v>
      </c>
      <c r="D1505" s="1" t="s">
        <v>561</v>
      </c>
      <c r="E1505" s="1" t="s">
        <v>653</v>
      </c>
      <c r="F1505" s="330" t="s">
        <v>672</v>
      </c>
      <c r="G1505" s="30" t="s">
        <v>266</v>
      </c>
      <c r="H1505" s="31">
        <f t="shared" si="58"/>
        <v>-310000</v>
      </c>
      <c r="I1505" s="25">
        <v>14</v>
      </c>
      <c r="J1505"/>
      <c r="K1505" t="s">
        <v>21</v>
      </c>
      <c r="L1505"/>
      <c r="M1505" s="2">
        <v>445</v>
      </c>
    </row>
    <row r="1506" spans="1:13" s="18" customFormat="1" ht="12.75">
      <c r="A1506" s="1"/>
      <c r="B1506" s="116">
        <v>6000</v>
      </c>
      <c r="C1506" s="1" t="s">
        <v>0</v>
      </c>
      <c r="D1506" s="1" t="s">
        <v>561</v>
      </c>
      <c r="E1506" s="1" t="s">
        <v>653</v>
      </c>
      <c r="F1506" s="330" t="s">
        <v>673</v>
      </c>
      <c r="G1506" s="30" t="s">
        <v>328</v>
      </c>
      <c r="H1506" s="31">
        <f t="shared" si="58"/>
        <v>-316000</v>
      </c>
      <c r="I1506" s="25">
        <v>12</v>
      </c>
      <c r="J1506"/>
      <c r="K1506" t="s">
        <v>21</v>
      </c>
      <c r="L1506"/>
      <c r="M1506" s="2">
        <v>445</v>
      </c>
    </row>
    <row r="1507" spans="1:13" s="18" customFormat="1" ht="12.75">
      <c r="A1507" s="1"/>
      <c r="B1507" s="116">
        <v>9000</v>
      </c>
      <c r="C1507" s="1" t="s">
        <v>0</v>
      </c>
      <c r="D1507" s="1" t="s">
        <v>561</v>
      </c>
      <c r="E1507" s="1" t="s">
        <v>653</v>
      </c>
      <c r="F1507" s="330" t="s">
        <v>674</v>
      </c>
      <c r="G1507" s="30" t="s">
        <v>330</v>
      </c>
      <c r="H1507" s="31">
        <f t="shared" si="58"/>
        <v>-325000</v>
      </c>
      <c r="I1507" s="25">
        <v>18</v>
      </c>
      <c r="J1507"/>
      <c r="K1507" t="s">
        <v>21</v>
      </c>
      <c r="L1507"/>
      <c r="M1507" s="2">
        <v>445</v>
      </c>
    </row>
    <row r="1508" spans="1:13" s="18" customFormat="1" ht="12.75">
      <c r="A1508" s="1"/>
      <c r="B1508" s="116">
        <v>3000</v>
      </c>
      <c r="C1508" s="1" t="s">
        <v>0</v>
      </c>
      <c r="D1508" s="1" t="s">
        <v>561</v>
      </c>
      <c r="E1508" s="1" t="s">
        <v>653</v>
      </c>
      <c r="F1508" s="330" t="s">
        <v>675</v>
      </c>
      <c r="G1508" s="30" t="s">
        <v>332</v>
      </c>
      <c r="H1508" s="31">
        <f t="shared" si="58"/>
        <v>-328000</v>
      </c>
      <c r="I1508" s="25">
        <v>6</v>
      </c>
      <c r="J1508"/>
      <c r="K1508" t="s">
        <v>21</v>
      </c>
      <c r="L1508"/>
      <c r="M1508" s="2">
        <v>445</v>
      </c>
    </row>
    <row r="1509" spans="1:13" s="18" customFormat="1" ht="12.75">
      <c r="A1509" s="1"/>
      <c r="B1509" s="116">
        <v>2000</v>
      </c>
      <c r="C1509" s="1" t="s">
        <v>0</v>
      </c>
      <c r="D1509" s="1" t="s">
        <v>561</v>
      </c>
      <c r="E1509" s="1" t="s">
        <v>653</v>
      </c>
      <c r="F1509" s="330" t="s">
        <v>676</v>
      </c>
      <c r="G1509" s="30" t="s">
        <v>334</v>
      </c>
      <c r="H1509" s="31">
        <f t="shared" si="58"/>
        <v>-330000</v>
      </c>
      <c r="I1509" s="25">
        <v>4</v>
      </c>
      <c r="J1509"/>
      <c r="K1509" t="s">
        <v>21</v>
      </c>
      <c r="L1509"/>
      <c r="M1509" s="2">
        <v>445</v>
      </c>
    </row>
    <row r="1510" spans="1:13" s="18" customFormat="1" ht="12.75">
      <c r="A1510" s="15"/>
      <c r="B1510" s="119">
        <v>3000</v>
      </c>
      <c r="C1510" s="15" t="s">
        <v>0</v>
      </c>
      <c r="D1510" s="15" t="s">
        <v>1388</v>
      </c>
      <c r="E1510" s="15" t="s">
        <v>27</v>
      </c>
      <c r="F1510" s="33" t="s">
        <v>1390</v>
      </c>
      <c r="G1510" s="32" t="s">
        <v>334</v>
      </c>
      <c r="H1510" s="31">
        <f t="shared" si="58"/>
        <v>-333000</v>
      </c>
      <c r="I1510" s="42">
        <f>+B1510/M1510</f>
        <v>6.741573033707865</v>
      </c>
      <c r="K1510" s="18" t="s">
        <v>18</v>
      </c>
      <c r="L1510" s="18">
        <v>18</v>
      </c>
      <c r="M1510" s="2">
        <v>445</v>
      </c>
    </row>
    <row r="1511" spans="1:13" s="18" customFormat="1" ht="12.75">
      <c r="A1511" s="1"/>
      <c r="B1511" s="116">
        <v>5000</v>
      </c>
      <c r="C1511" s="1" t="s">
        <v>0</v>
      </c>
      <c r="D1511" s="1" t="s">
        <v>561</v>
      </c>
      <c r="E1511" s="1" t="s">
        <v>653</v>
      </c>
      <c r="F1511" s="330" t="s">
        <v>677</v>
      </c>
      <c r="G1511" s="30" t="s">
        <v>372</v>
      </c>
      <c r="H1511" s="31">
        <f t="shared" si="58"/>
        <v>-338000</v>
      </c>
      <c r="I1511" s="25">
        <v>10</v>
      </c>
      <c r="J1511"/>
      <c r="K1511" t="s">
        <v>21</v>
      </c>
      <c r="L1511"/>
      <c r="M1511" s="2">
        <v>445</v>
      </c>
    </row>
    <row r="1512" spans="1:13" s="18" customFormat="1" ht="12.75">
      <c r="A1512" s="1"/>
      <c r="B1512" s="116">
        <v>6000</v>
      </c>
      <c r="C1512" s="1" t="s">
        <v>0</v>
      </c>
      <c r="D1512" s="1" t="s">
        <v>561</v>
      </c>
      <c r="E1512" s="1" t="s">
        <v>653</v>
      </c>
      <c r="F1512" s="330" t="s">
        <v>678</v>
      </c>
      <c r="G1512" s="30" t="s">
        <v>374</v>
      </c>
      <c r="H1512" s="31">
        <f t="shared" si="58"/>
        <v>-344000</v>
      </c>
      <c r="I1512" s="25">
        <v>12</v>
      </c>
      <c r="J1512"/>
      <c r="K1512" t="s">
        <v>21</v>
      </c>
      <c r="L1512"/>
      <c r="M1512" s="2">
        <v>445</v>
      </c>
    </row>
    <row r="1513" spans="1:13" s="18" customFormat="1" ht="12.75">
      <c r="A1513" s="1"/>
      <c r="B1513" s="116">
        <v>3000</v>
      </c>
      <c r="C1513" s="1" t="s">
        <v>0</v>
      </c>
      <c r="D1513" s="1" t="s">
        <v>561</v>
      </c>
      <c r="E1513" s="1" t="s">
        <v>653</v>
      </c>
      <c r="F1513" s="330" t="s">
        <v>679</v>
      </c>
      <c r="G1513" s="30" t="s">
        <v>420</v>
      </c>
      <c r="H1513" s="31">
        <f t="shared" si="58"/>
        <v>-347000</v>
      </c>
      <c r="I1513" s="25">
        <v>6</v>
      </c>
      <c r="J1513"/>
      <c r="K1513" t="s">
        <v>21</v>
      </c>
      <c r="L1513"/>
      <c r="M1513" s="2">
        <v>445</v>
      </c>
    </row>
    <row r="1514" spans="2:19" ht="12.75">
      <c r="B1514" s="116">
        <v>2000</v>
      </c>
      <c r="C1514" s="1" t="s">
        <v>0</v>
      </c>
      <c r="D1514" s="1" t="s">
        <v>561</v>
      </c>
      <c r="E1514" s="1" t="s">
        <v>653</v>
      </c>
      <c r="F1514" s="330" t="s">
        <v>680</v>
      </c>
      <c r="G1514" s="30" t="s">
        <v>432</v>
      </c>
      <c r="H1514" s="31">
        <f t="shared" si="58"/>
        <v>-349000</v>
      </c>
      <c r="I1514" s="25">
        <v>4</v>
      </c>
      <c r="K1514" t="s">
        <v>21</v>
      </c>
      <c r="M1514" s="2">
        <v>445</v>
      </c>
      <c r="N1514" s="18"/>
      <c r="O1514" s="18"/>
      <c r="P1514" s="18"/>
      <c r="Q1514" s="18"/>
      <c r="R1514" s="18"/>
      <c r="S1514" s="18"/>
    </row>
    <row r="1515" spans="2:19" ht="12.75">
      <c r="B1515" s="116">
        <v>2500</v>
      </c>
      <c r="C1515" s="1" t="s">
        <v>0</v>
      </c>
      <c r="D1515" s="1" t="s">
        <v>561</v>
      </c>
      <c r="E1515" s="1" t="s">
        <v>1463</v>
      </c>
      <c r="F1515" s="330" t="s">
        <v>1464</v>
      </c>
      <c r="G1515" s="30" t="s">
        <v>20</v>
      </c>
      <c r="H1515" s="31">
        <f t="shared" si="58"/>
        <v>-351500</v>
      </c>
      <c r="I1515" s="25">
        <v>5</v>
      </c>
      <c r="K1515" t="s">
        <v>21</v>
      </c>
      <c r="M1515" s="2">
        <v>445</v>
      </c>
      <c r="N1515" s="18"/>
      <c r="O1515" s="18"/>
      <c r="P1515" s="18"/>
      <c r="Q1515" s="18"/>
      <c r="R1515" s="18"/>
      <c r="S1515" s="18"/>
    </row>
    <row r="1516" spans="2:19" ht="12.75">
      <c r="B1516" s="116">
        <v>2500</v>
      </c>
      <c r="C1516" s="1" t="s">
        <v>0</v>
      </c>
      <c r="D1516" s="1" t="s">
        <v>561</v>
      </c>
      <c r="E1516" s="1" t="s">
        <v>1463</v>
      </c>
      <c r="F1516" s="330" t="s">
        <v>1465</v>
      </c>
      <c r="G1516" s="30" t="s">
        <v>23</v>
      </c>
      <c r="H1516" s="31">
        <f t="shared" si="58"/>
        <v>-354000</v>
      </c>
      <c r="I1516" s="25">
        <v>5</v>
      </c>
      <c r="K1516" t="s">
        <v>21</v>
      </c>
      <c r="M1516" s="2">
        <v>445</v>
      </c>
      <c r="N1516" s="18"/>
      <c r="O1516" s="18"/>
      <c r="P1516" s="18"/>
      <c r="Q1516" s="18"/>
      <c r="R1516" s="18"/>
      <c r="S1516" s="18"/>
    </row>
    <row r="1517" spans="2:19" ht="12.75">
      <c r="B1517" s="116">
        <v>2500</v>
      </c>
      <c r="C1517" s="1" t="s">
        <v>0</v>
      </c>
      <c r="D1517" s="1" t="s">
        <v>561</v>
      </c>
      <c r="E1517" s="1" t="s">
        <v>1463</v>
      </c>
      <c r="F1517" s="330" t="s">
        <v>1466</v>
      </c>
      <c r="G1517" s="30" t="s">
        <v>67</v>
      </c>
      <c r="H1517" s="31">
        <f t="shared" si="58"/>
        <v>-356500</v>
      </c>
      <c r="I1517" s="25">
        <v>5</v>
      </c>
      <c r="K1517" t="s">
        <v>21</v>
      </c>
      <c r="M1517" s="2">
        <v>445</v>
      </c>
      <c r="N1517" s="18"/>
      <c r="O1517" s="18"/>
      <c r="P1517" s="18"/>
      <c r="Q1517" s="18"/>
      <c r="R1517" s="18"/>
      <c r="S1517" s="18"/>
    </row>
    <row r="1518" spans="2:19" ht="12.75">
      <c r="B1518" s="116">
        <v>5000</v>
      </c>
      <c r="C1518" s="1" t="s">
        <v>0</v>
      </c>
      <c r="D1518" s="1" t="s">
        <v>561</v>
      </c>
      <c r="E1518" s="1" t="s">
        <v>1463</v>
      </c>
      <c r="F1518" s="330" t="s">
        <v>1470</v>
      </c>
      <c r="G1518" s="30" t="s">
        <v>147</v>
      </c>
      <c r="H1518" s="31">
        <f t="shared" si="58"/>
        <v>-361500</v>
      </c>
      <c r="I1518" s="25">
        <v>10</v>
      </c>
      <c r="K1518" t="s">
        <v>21</v>
      </c>
      <c r="M1518" s="2">
        <v>445</v>
      </c>
      <c r="N1518" s="18"/>
      <c r="O1518" s="18"/>
      <c r="P1518" s="18"/>
      <c r="Q1518" s="18"/>
      <c r="R1518" s="18"/>
      <c r="S1518" s="18"/>
    </row>
    <row r="1519" spans="2:19" ht="12.75">
      <c r="B1519" s="116">
        <v>2500</v>
      </c>
      <c r="C1519" s="1" t="s">
        <v>0</v>
      </c>
      <c r="D1519" s="1" t="s">
        <v>561</v>
      </c>
      <c r="E1519" s="1" t="s">
        <v>1463</v>
      </c>
      <c r="F1519" s="330" t="s">
        <v>1472</v>
      </c>
      <c r="G1519" s="30" t="s">
        <v>77</v>
      </c>
      <c r="H1519" s="31">
        <f t="shared" si="58"/>
        <v>-364000</v>
      </c>
      <c r="I1519" s="25">
        <v>5</v>
      </c>
      <c r="K1519" t="s">
        <v>21</v>
      </c>
      <c r="M1519" s="2">
        <v>445</v>
      </c>
      <c r="N1519" s="18"/>
      <c r="O1519" s="18"/>
      <c r="P1519" s="18"/>
      <c r="Q1519" s="18"/>
      <c r="R1519" s="18"/>
      <c r="S1519" s="18"/>
    </row>
    <row r="1520" spans="2:19" ht="12.75">
      <c r="B1520" s="116">
        <v>2500</v>
      </c>
      <c r="C1520" s="1" t="s">
        <v>0</v>
      </c>
      <c r="D1520" s="1" t="s">
        <v>561</v>
      </c>
      <c r="E1520" s="1" t="s">
        <v>1463</v>
      </c>
      <c r="F1520" s="330" t="s">
        <v>1473</v>
      </c>
      <c r="G1520" s="30" t="s">
        <v>122</v>
      </c>
      <c r="H1520" s="31">
        <f t="shared" si="58"/>
        <v>-366500</v>
      </c>
      <c r="I1520" s="25">
        <v>5</v>
      </c>
      <c r="K1520" t="s">
        <v>21</v>
      </c>
      <c r="M1520" s="2">
        <v>445</v>
      </c>
      <c r="N1520" s="18"/>
      <c r="O1520" s="18"/>
      <c r="P1520" s="18"/>
      <c r="Q1520" s="18"/>
      <c r="R1520" s="18"/>
      <c r="S1520" s="18"/>
    </row>
    <row r="1521" spans="2:19" ht="12.75">
      <c r="B1521" s="116">
        <v>2500</v>
      </c>
      <c r="C1521" s="1" t="s">
        <v>0</v>
      </c>
      <c r="D1521" s="1" t="s">
        <v>561</v>
      </c>
      <c r="E1521" s="1" t="s">
        <v>1463</v>
      </c>
      <c r="F1521" s="330" t="s">
        <v>1474</v>
      </c>
      <c r="G1521" s="30" t="s">
        <v>204</v>
      </c>
      <c r="H1521" s="31">
        <f t="shared" si="58"/>
        <v>-369000</v>
      </c>
      <c r="I1521" s="25">
        <v>5</v>
      </c>
      <c r="K1521" t="s">
        <v>21</v>
      </c>
      <c r="M1521" s="2">
        <v>445</v>
      </c>
      <c r="N1521" s="18"/>
      <c r="O1521" s="18"/>
      <c r="P1521" s="18"/>
      <c r="Q1521" s="18"/>
      <c r="R1521" s="18"/>
      <c r="S1521" s="18"/>
    </row>
    <row r="1522" spans="2:19" ht="12.75">
      <c r="B1522" s="116">
        <v>2500</v>
      </c>
      <c r="C1522" s="1" t="s">
        <v>0</v>
      </c>
      <c r="D1522" s="1" t="s">
        <v>561</v>
      </c>
      <c r="E1522" s="1" t="s">
        <v>1463</v>
      </c>
      <c r="F1522" s="330" t="s">
        <v>1476</v>
      </c>
      <c r="G1522" s="30" t="s">
        <v>220</v>
      </c>
      <c r="H1522" s="31">
        <f t="shared" si="58"/>
        <v>-371500</v>
      </c>
      <c r="I1522" s="25">
        <v>5</v>
      </c>
      <c r="K1522" t="s">
        <v>21</v>
      </c>
      <c r="M1522" s="2">
        <v>445</v>
      </c>
      <c r="N1522" s="18"/>
      <c r="O1522" s="18"/>
      <c r="P1522" s="18"/>
      <c r="Q1522" s="18"/>
      <c r="R1522" s="18"/>
      <c r="S1522" s="18"/>
    </row>
    <row r="1523" spans="2:19" ht="12.75">
      <c r="B1523" s="116">
        <v>2500</v>
      </c>
      <c r="C1523" s="1" t="s">
        <v>0</v>
      </c>
      <c r="D1523" s="1" t="s">
        <v>561</v>
      </c>
      <c r="E1523" s="1" t="s">
        <v>1463</v>
      </c>
      <c r="F1523" s="330" t="s">
        <v>1478</v>
      </c>
      <c r="G1523" s="30" t="s">
        <v>260</v>
      </c>
      <c r="H1523" s="31">
        <f t="shared" si="58"/>
        <v>-374000</v>
      </c>
      <c r="I1523" s="25">
        <v>5</v>
      </c>
      <c r="K1523" t="s">
        <v>21</v>
      </c>
      <c r="M1523" s="2">
        <v>445</v>
      </c>
      <c r="N1523" s="18"/>
      <c r="O1523" s="18"/>
      <c r="P1523" s="18"/>
      <c r="Q1523" s="18"/>
      <c r="R1523" s="18"/>
      <c r="S1523" s="18"/>
    </row>
    <row r="1524" spans="2:19" ht="12.75">
      <c r="B1524" s="116">
        <v>2500</v>
      </c>
      <c r="C1524" s="1" t="s">
        <v>0</v>
      </c>
      <c r="D1524" s="1" t="s">
        <v>561</v>
      </c>
      <c r="E1524" s="1" t="s">
        <v>1463</v>
      </c>
      <c r="F1524" s="330" t="s">
        <v>1479</v>
      </c>
      <c r="G1524" s="30" t="s">
        <v>262</v>
      </c>
      <c r="H1524" s="31">
        <f t="shared" si="58"/>
        <v>-376500</v>
      </c>
      <c r="I1524" s="25">
        <v>5</v>
      </c>
      <c r="K1524" t="s">
        <v>21</v>
      </c>
      <c r="M1524" s="2">
        <v>445</v>
      </c>
      <c r="N1524" s="18"/>
      <c r="O1524" s="18"/>
      <c r="P1524" s="18"/>
      <c r="Q1524" s="18"/>
      <c r="R1524" s="18"/>
      <c r="S1524" s="18"/>
    </row>
    <row r="1525" spans="2:19" ht="12.75">
      <c r="B1525" s="116">
        <v>2500</v>
      </c>
      <c r="C1525" s="1" t="s">
        <v>0</v>
      </c>
      <c r="D1525" s="1" t="s">
        <v>561</v>
      </c>
      <c r="E1525" s="1" t="s">
        <v>1463</v>
      </c>
      <c r="F1525" s="330" t="s">
        <v>1480</v>
      </c>
      <c r="G1525" s="30" t="s">
        <v>328</v>
      </c>
      <c r="H1525" s="31">
        <f t="shared" si="58"/>
        <v>-379000</v>
      </c>
      <c r="I1525" s="25">
        <v>5</v>
      </c>
      <c r="K1525" t="s">
        <v>21</v>
      </c>
      <c r="M1525" s="2">
        <v>445</v>
      </c>
      <c r="N1525" s="18"/>
      <c r="O1525" s="18"/>
      <c r="P1525" s="18"/>
      <c r="Q1525" s="18"/>
      <c r="R1525" s="18"/>
      <c r="S1525" s="18"/>
    </row>
    <row r="1526" spans="2:19" ht="12.75">
      <c r="B1526" s="116">
        <v>2500</v>
      </c>
      <c r="C1526" s="1" t="s">
        <v>0</v>
      </c>
      <c r="D1526" s="1" t="s">
        <v>561</v>
      </c>
      <c r="E1526" s="1" t="s">
        <v>1463</v>
      </c>
      <c r="F1526" s="330" t="s">
        <v>1483</v>
      </c>
      <c r="G1526" s="30" t="s">
        <v>334</v>
      </c>
      <c r="H1526" s="31">
        <f t="shared" si="58"/>
        <v>-381500</v>
      </c>
      <c r="I1526" s="25">
        <v>5</v>
      </c>
      <c r="K1526" t="s">
        <v>21</v>
      </c>
      <c r="M1526" s="2">
        <v>445</v>
      </c>
      <c r="N1526" s="18"/>
      <c r="O1526" s="18"/>
      <c r="P1526" s="18"/>
      <c r="Q1526" s="18"/>
      <c r="R1526" s="18"/>
      <c r="S1526" s="18"/>
    </row>
    <row r="1527" spans="2:19" ht="12.75">
      <c r="B1527" s="116">
        <v>2500</v>
      </c>
      <c r="C1527" s="1" t="s">
        <v>0</v>
      </c>
      <c r="D1527" s="1" t="s">
        <v>561</v>
      </c>
      <c r="E1527" s="1" t="s">
        <v>1463</v>
      </c>
      <c r="F1527" s="330" t="s">
        <v>1484</v>
      </c>
      <c r="G1527" s="30" t="s">
        <v>372</v>
      </c>
      <c r="H1527" s="31">
        <f t="shared" si="58"/>
        <v>-384000</v>
      </c>
      <c r="I1527" s="25">
        <v>5</v>
      </c>
      <c r="K1527" t="s">
        <v>21</v>
      </c>
      <c r="M1527" s="2">
        <v>445</v>
      </c>
      <c r="N1527" s="18"/>
      <c r="O1527" s="18"/>
      <c r="P1527" s="18"/>
      <c r="Q1527" s="18"/>
      <c r="R1527" s="18"/>
      <c r="S1527" s="18"/>
    </row>
    <row r="1528" spans="2:19" ht="12.75">
      <c r="B1528" s="116">
        <v>2500</v>
      </c>
      <c r="C1528" s="1" t="s">
        <v>0</v>
      </c>
      <c r="D1528" s="1" t="s">
        <v>561</v>
      </c>
      <c r="E1528" s="1" t="s">
        <v>1463</v>
      </c>
      <c r="F1528" s="330" t="s">
        <v>1486</v>
      </c>
      <c r="G1528" s="30" t="s">
        <v>374</v>
      </c>
      <c r="H1528" s="31">
        <f t="shared" si="58"/>
        <v>-386500</v>
      </c>
      <c r="I1528" s="25">
        <v>5</v>
      </c>
      <c r="K1528" t="s">
        <v>21</v>
      </c>
      <c r="M1528" s="2">
        <v>445</v>
      </c>
      <c r="N1528" s="18"/>
      <c r="O1528" s="18"/>
      <c r="P1528" s="18"/>
      <c r="Q1528" s="18"/>
      <c r="R1528" s="18"/>
      <c r="S1528" s="18"/>
    </row>
    <row r="1529" spans="2:19" ht="12.75">
      <c r="B1529" s="116">
        <v>2500</v>
      </c>
      <c r="C1529" s="1" t="s">
        <v>0</v>
      </c>
      <c r="D1529" s="1" t="s">
        <v>561</v>
      </c>
      <c r="E1529" s="1" t="s">
        <v>1463</v>
      </c>
      <c r="F1529" s="330" t="s">
        <v>1489</v>
      </c>
      <c r="G1529" s="30" t="s">
        <v>432</v>
      </c>
      <c r="H1529" s="31">
        <f t="shared" si="58"/>
        <v>-389000</v>
      </c>
      <c r="I1529" s="25">
        <v>5</v>
      </c>
      <c r="K1529" t="s">
        <v>21</v>
      </c>
      <c r="M1529" s="2">
        <v>445</v>
      </c>
      <c r="N1529" s="18"/>
      <c r="O1529" s="18"/>
      <c r="P1529" s="18"/>
      <c r="Q1529" s="18"/>
      <c r="R1529" s="18"/>
      <c r="S1529" s="18"/>
    </row>
    <row r="1530" spans="2:19" ht="12.75">
      <c r="B1530" s="116">
        <v>2500</v>
      </c>
      <c r="C1530" s="1" t="s">
        <v>0</v>
      </c>
      <c r="D1530" s="15" t="s">
        <v>561</v>
      </c>
      <c r="E1530" s="1" t="s">
        <v>1315</v>
      </c>
      <c r="F1530" s="330" t="s">
        <v>1445</v>
      </c>
      <c r="G1530" s="33" t="s">
        <v>106</v>
      </c>
      <c r="H1530" s="31">
        <f t="shared" si="58"/>
        <v>-391500</v>
      </c>
      <c r="I1530" s="25">
        <v>5</v>
      </c>
      <c r="K1530" t="s">
        <v>21</v>
      </c>
      <c r="M1530" s="2">
        <v>445</v>
      </c>
      <c r="N1530" s="18"/>
      <c r="O1530" s="18"/>
      <c r="P1530" s="18"/>
      <c r="Q1530" s="18"/>
      <c r="R1530" s="18"/>
      <c r="S1530" s="18"/>
    </row>
    <row r="1531" spans="2:19" ht="12.75">
      <c r="B1531" s="116">
        <v>2500</v>
      </c>
      <c r="C1531" s="1" t="s">
        <v>0</v>
      </c>
      <c r="D1531" s="1" t="s">
        <v>561</v>
      </c>
      <c r="E1531" s="1" t="s">
        <v>1315</v>
      </c>
      <c r="F1531" s="330" t="s">
        <v>1446</v>
      </c>
      <c r="G1531" s="30" t="s">
        <v>20</v>
      </c>
      <c r="H1531" s="31">
        <f t="shared" si="58"/>
        <v>-394000</v>
      </c>
      <c r="I1531" s="25">
        <v>5</v>
      </c>
      <c r="K1531" t="s">
        <v>21</v>
      </c>
      <c r="M1531" s="2">
        <v>445</v>
      </c>
      <c r="N1531" s="18"/>
      <c r="O1531" s="18"/>
      <c r="P1531" s="18"/>
      <c r="Q1531" s="18"/>
      <c r="R1531" s="18"/>
      <c r="S1531" s="18"/>
    </row>
    <row r="1532" spans="2:19" ht="12.75">
      <c r="B1532" s="116">
        <v>2500</v>
      </c>
      <c r="C1532" s="1" t="s">
        <v>0</v>
      </c>
      <c r="D1532" s="1" t="s">
        <v>561</v>
      </c>
      <c r="E1532" s="1" t="s">
        <v>1315</v>
      </c>
      <c r="F1532" s="330" t="s">
        <v>1447</v>
      </c>
      <c r="G1532" s="30" t="s">
        <v>23</v>
      </c>
      <c r="H1532" s="31">
        <f t="shared" si="58"/>
        <v>-396500</v>
      </c>
      <c r="I1532" s="25">
        <v>5</v>
      </c>
      <c r="K1532" t="s">
        <v>21</v>
      </c>
      <c r="M1532" s="2">
        <v>445</v>
      </c>
      <c r="N1532" s="18"/>
      <c r="O1532" s="18"/>
      <c r="P1532" s="18"/>
      <c r="Q1532" s="18"/>
      <c r="R1532" s="18"/>
      <c r="S1532" s="18"/>
    </row>
    <row r="1533" spans="2:19" ht="12.75">
      <c r="B1533" s="116">
        <v>2500</v>
      </c>
      <c r="C1533" s="1" t="s">
        <v>0</v>
      </c>
      <c r="D1533" s="1" t="s">
        <v>561</v>
      </c>
      <c r="E1533" s="1" t="s">
        <v>1315</v>
      </c>
      <c r="F1533" s="330" t="s">
        <v>1448</v>
      </c>
      <c r="G1533" s="30" t="s">
        <v>25</v>
      </c>
      <c r="H1533" s="31">
        <f t="shared" si="58"/>
        <v>-399000</v>
      </c>
      <c r="I1533" s="25">
        <v>5</v>
      </c>
      <c r="K1533" t="s">
        <v>21</v>
      </c>
      <c r="M1533" s="2">
        <v>445</v>
      </c>
      <c r="N1533" s="18"/>
      <c r="O1533" s="18"/>
      <c r="P1533" s="18"/>
      <c r="Q1533" s="18"/>
      <c r="R1533" s="18"/>
      <c r="S1533" s="18"/>
    </row>
    <row r="1534" spans="2:19" ht="12.75">
      <c r="B1534" s="116">
        <v>2500</v>
      </c>
      <c r="C1534" s="1" t="s">
        <v>0</v>
      </c>
      <c r="D1534" s="1" t="s">
        <v>561</v>
      </c>
      <c r="E1534" s="1" t="s">
        <v>1315</v>
      </c>
      <c r="F1534" s="330" t="s">
        <v>1449</v>
      </c>
      <c r="G1534" s="30" t="s">
        <v>67</v>
      </c>
      <c r="H1534" s="31">
        <f t="shared" si="58"/>
        <v>-401500</v>
      </c>
      <c r="I1534" s="25">
        <v>5</v>
      </c>
      <c r="K1534" t="s">
        <v>21</v>
      </c>
      <c r="M1534" s="2">
        <v>445</v>
      </c>
      <c r="N1534" s="18"/>
      <c r="O1534" s="18"/>
      <c r="P1534" s="18"/>
      <c r="Q1534" s="18"/>
      <c r="R1534" s="18"/>
      <c r="S1534" s="18"/>
    </row>
    <row r="1535" spans="2:19" ht="12.75">
      <c r="B1535" s="116">
        <v>2500</v>
      </c>
      <c r="C1535" s="1" t="s">
        <v>0</v>
      </c>
      <c r="D1535" s="1" t="s">
        <v>561</v>
      </c>
      <c r="E1535" s="1" t="s">
        <v>1315</v>
      </c>
      <c r="F1535" s="330" t="s">
        <v>1450</v>
      </c>
      <c r="G1535" s="30" t="s">
        <v>70</v>
      </c>
      <c r="H1535" s="31">
        <f t="shared" si="58"/>
        <v>-404000</v>
      </c>
      <c r="I1535" s="25">
        <v>5</v>
      </c>
      <c r="K1535" t="s">
        <v>21</v>
      </c>
      <c r="M1535" s="2">
        <v>445</v>
      </c>
      <c r="N1535" s="18"/>
      <c r="O1535" s="18"/>
      <c r="P1535" s="18"/>
      <c r="Q1535" s="18"/>
      <c r="R1535" s="18"/>
      <c r="S1535" s="18"/>
    </row>
    <row r="1536" spans="2:19" ht="12.75">
      <c r="B1536" s="116">
        <v>2500</v>
      </c>
      <c r="C1536" s="1" t="s">
        <v>0</v>
      </c>
      <c r="D1536" s="1" t="s">
        <v>561</v>
      </c>
      <c r="E1536" s="1" t="s">
        <v>1315</v>
      </c>
      <c r="F1536" s="330" t="s">
        <v>1451</v>
      </c>
      <c r="G1536" s="30" t="s">
        <v>72</v>
      </c>
      <c r="H1536" s="31">
        <f t="shared" si="58"/>
        <v>-406500</v>
      </c>
      <c r="I1536" s="25">
        <v>5</v>
      </c>
      <c r="K1536" t="s">
        <v>21</v>
      </c>
      <c r="M1536" s="2">
        <v>445</v>
      </c>
      <c r="N1536" s="18"/>
      <c r="O1536" s="18"/>
      <c r="P1536" s="18"/>
      <c r="Q1536" s="18"/>
      <c r="R1536" s="18"/>
      <c r="S1536" s="18"/>
    </row>
    <row r="1537" spans="2:19" ht="12.75">
      <c r="B1537" s="116">
        <v>2500</v>
      </c>
      <c r="C1537" s="1" t="s">
        <v>0</v>
      </c>
      <c r="D1537" s="1" t="s">
        <v>561</v>
      </c>
      <c r="E1537" s="1" t="s">
        <v>1315</v>
      </c>
      <c r="F1537" s="330" t="s">
        <v>1452</v>
      </c>
      <c r="G1537" s="30" t="s">
        <v>77</v>
      </c>
      <c r="H1537" s="31">
        <f t="shared" si="58"/>
        <v>-409000</v>
      </c>
      <c r="I1537" s="25">
        <v>5</v>
      </c>
      <c r="K1537" t="s">
        <v>21</v>
      </c>
      <c r="M1537" s="2">
        <v>445</v>
      </c>
      <c r="N1537" s="18"/>
      <c r="O1537" s="18"/>
      <c r="P1537" s="18"/>
      <c r="Q1537" s="18"/>
      <c r="R1537" s="18"/>
      <c r="S1537" s="18"/>
    </row>
    <row r="1538" spans="2:19" ht="12.75">
      <c r="B1538" s="116">
        <v>2500</v>
      </c>
      <c r="C1538" s="1" t="s">
        <v>0</v>
      </c>
      <c r="D1538" s="1" t="s">
        <v>561</v>
      </c>
      <c r="E1538" s="1" t="s">
        <v>1315</v>
      </c>
      <c r="F1538" s="330" t="s">
        <v>1453</v>
      </c>
      <c r="G1538" s="30" t="s">
        <v>79</v>
      </c>
      <c r="H1538" s="31">
        <f t="shared" si="58"/>
        <v>-411500</v>
      </c>
      <c r="I1538" s="25">
        <v>5</v>
      </c>
      <c r="K1538" t="s">
        <v>21</v>
      </c>
      <c r="M1538" s="2">
        <v>445</v>
      </c>
      <c r="N1538" s="18"/>
      <c r="O1538" s="18"/>
      <c r="P1538" s="18"/>
      <c r="Q1538" s="18"/>
      <c r="R1538" s="18"/>
      <c r="S1538" s="18"/>
    </row>
    <row r="1539" spans="2:19" ht="12.75">
      <c r="B1539" s="116">
        <v>2500</v>
      </c>
      <c r="C1539" s="1" t="s">
        <v>0</v>
      </c>
      <c r="D1539" s="1" t="s">
        <v>561</v>
      </c>
      <c r="E1539" s="1" t="s">
        <v>1315</v>
      </c>
      <c r="F1539" s="330" t="s">
        <v>1490</v>
      </c>
      <c r="G1539" s="30" t="s">
        <v>118</v>
      </c>
      <c r="H1539" s="31">
        <f t="shared" si="58"/>
        <v>-414000</v>
      </c>
      <c r="I1539" s="25">
        <v>5</v>
      </c>
      <c r="K1539" t="s">
        <v>21</v>
      </c>
      <c r="M1539" s="2">
        <v>445</v>
      </c>
      <c r="N1539" s="18"/>
      <c r="O1539" s="18"/>
      <c r="P1539" s="18"/>
      <c r="Q1539" s="18"/>
      <c r="R1539" s="18"/>
      <c r="S1539" s="18"/>
    </row>
    <row r="1540" spans="2:19" ht="12.75">
      <c r="B1540" s="116">
        <v>2500</v>
      </c>
      <c r="C1540" s="1" t="s">
        <v>0</v>
      </c>
      <c r="D1540" s="1" t="s">
        <v>561</v>
      </c>
      <c r="E1540" s="1" t="s">
        <v>1315</v>
      </c>
      <c r="F1540" s="330" t="s">
        <v>1454</v>
      </c>
      <c r="G1540" s="30" t="s">
        <v>120</v>
      </c>
      <c r="H1540" s="31">
        <f t="shared" si="58"/>
        <v>-416500</v>
      </c>
      <c r="I1540" s="25">
        <v>5</v>
      </c>
      <c r="K1540" t="s">
        <v>21</v>
      </c>
      <c r="M1540" s="2">
        <v>445</v>
      </c>
      <c r="N1540" s="18"/>
      <c r="O1540" s="18"/>
      <c r="P1540" s="18"/>
      <c r="Q1540" s="18"/>
      <c r="R1540" s="18"/>
      <c r="S1540" s="18"/>
    </row>
    <row r="1541" spans="2:19" ht="12.75">
      <c r="B1541" s="116">
        <v>2500</v>
      </c>
      <c r="C1541" s="1" t="s">
        <v>0</v>
      </c>
      <c r="D1541" s="1" t="s">
        <v>561</v>
      </c>
      <c r="E1541" s="1" t="s">
        <v>1315</v>
      </c>
      <c r="F1541" s="330" t="s">
        <v>1455</v>
      </c>
      <c r="G1541" s="30" t="s">
        <v>122</v>
      </c>
      <c r="H1541" s="31">
        <f t="shared" si="58"/>
        <v>-419000</v>
      </c>
      <c r="I1541" s="25">
        <v>5</v>
      </c>
      <c r="K1541" t="s">
        <v>21</v>
      </c>
      <c r="M1541" s="2">
        <v>445</v>
      </c>
      <c r="N1541" s="18"/>
      <c r="O1541" s="18"/>
      <c r="P1541" s="18"/>
      <c r="Q1541" s="18"/>
      <c r="R1541" s="18"/>
      <c r="S1541" s="18"/>
    </row>
    <row r="1542" spans="2:19" ht="12.75">
      <c r="B1542" s="116">
        <v>2500</v>
      </c>
      <c r="C1542" s="1" t="s">
        <v>0</v>
      </c>
      <c r="D1542" s="1" t="s">
        <v>561</v>
      </c>
      <c r="E1542" s="1" t="s">
        <v>1315</v>
      </c>
      <c r="F1542" s="330" t="s">
        <v>1456</v>
      </c>
      <c r="G1542" s="30" t="s">
        <v>262</v>
      </c>
      <c r="H1542" s="31">
        <f t="shared" si="58"/>
        <v>-421500</v>
      </c>
      <c r="I1542" s="25">
        <v>5</v>
      </c>
      <c r="K1542" t="s">
        <v>21</v>
      </c>
      <c r="M1542" s="2">
        <v>445</v>
      </c>
      <c r="N1542" s="18"/>
      <c r="O1542" s="18"/>
      <c r="P1542" s="18"/>
      <c r="Q1542" s="18"/>
      <c r="R1542" s="18"/>
      <c r="S1542" s="18"/>
    </row>
    <row r="1543" spans="2:19" ht="12.75">
      <c r="B1543" s="116">
        <v>2500</v>
      </c>
      <c r="C1543" s="1" t="s">
        <v>0</v>
      </c>
      <c r="D1543" s="1" t="s">
        <v>561</v>
      </c>
      <c r="E1543" s="1" t="s">
        <v>1315</v>
      </c>
      <c r="F1543" s="330" t="s">
        <v>1457</v>
      </c>
      <c r="G1543" s="30" t="s">
        <v>266</v>
      </c>
      <c r="H1543" s="31">
        <f t="shared" si="58"/>
        <v>-424000</v>
      </c>
      <c r="I1543" s="25">
        <v>5</v>
      </c>
      <c r="K1543" t="s">
        <v>21</v>
      </c>
      <c r="M1543" s="2">
        <v>445</v>
      </c>
      <c r="N1543" s="18"/>
      <c r="O1543" s="18"/>
      <c r="P1543" s="18"/>
      <c r="Q1543" s="18"/>
      <c r="R1543" s="18"/>
      <c r="S1543" s="18"/>
    </row>
    <row r="1544" spans="2:19" ht="12.75">
      <c r="B1544" s="116">
        <v>2500</v>
      </c>
      <c r="C1544" s="1" t="s">
        <v>0</v>
      </c>
      <c r="D1544" s="1" t="s">
        <v>561</v>
      </c>
      <c r="E1544" s="1" t="s">
        <v>1315</v>
      </c>
      <c r="F1544" s="330" t="s">
        <v>1458</v>
      </c>
      <c r="G1544" s="30" t="s">
        <v>328</v>
      </c>
      <c r="H1544" s="31">
        <f t="shared" si="58"/>
        <v>-426500</v>
      </c>
      <c r="I1544" s="25">
        <v>5</v>
      </c>
      <c r="K1544" t="s">
        <v>21</v>
      </c>
      <c r="M1544" s="2">
        <v>445</v>
      </c>
      <c r="N1544" s="18"/>
      <c r="O1544" s="18"/>
      <c r="P1544" s="18"/>
      <c r="Q1544" s="18"/>
      <c r="R1544" s="18"/>
      <c r="S1544" s="18"/>
    </row>
    <row r="1545" spans="2:19" ht="12.75">
      <c r="B1545" s="116">
        <v>2500</v>
      </c>
      <c r="C1545" s="1" t="s">
        <v>0</v>
      </c>
      <c r="D1545" s="1" t="s">
        <v>561</v>
      </c>
      <c r="E1545" s="1" t="s">
        <v>1315</v>
      </c>
      <c r="F1545" s="330" t="s">
        <v>1459</v>
      </c>
      <c r="G1545" s="30" t="s">
        <v>332</v>
      </c>
      <c r="H1545" s="31">
        <f t="shared" si="58"/>
        <v>-429000</v>
      </c>
      <c r="I1545" s="25">
        <v>5</v>
      </c>
      <c r="K1545" t="s">
        <v>21</v>
      </c>
      <c r="M1545" s="2">
        <v>445</v>
      </c>
      <c r="N1545" s="18"/>
      <c r="O1545" s="18"/>
      <c r="P1545" s="18"/>
      <c r="Q1545" s="18"/>
      <c r="R1545" s="18"/>
      <c r="S1545" s="18"/>
    </row>
    <row r="1546" spans="2:19" ht="12.75">
      <c r="B1546" s="116">
        <v>2500</v>
      </c>
      <c r="C1546" s="1" t="s">
        <v>0</v>
      </c>
      <c r="D1546" s="1" t="s">
        <v>561</v>
      </c>
      <c r="E1546" s="1" t="s">
        <v>1315</v>
      </c>
      <c r="F1546" s="330" t="s">
        <v>1460</v>
      </c>
      <c r="G1546" s="30" t="s">
        <v>334</v>
      </c>
      <c r="H1546" s="31">
        <f t="shared" si="58"/>
        <v>-431500</v>
      </c>
      <c r="I1546" s="25">
        <v>5</v>
      </c>
      <c r="K1546" t="s">
        <v>21</v>
      </c>
      <c r="M1546" s="2">
        <v>445</v>
      </c>
      <c r="N1546" s="18"/>
      <c r="O1546" s="18"/>
      <c r="P1546" s="18"/>
      <c r="Q1546" s="18"/>
      <c r="R1546" s="18"/>
      <c r="S1546" s="18"/>
    </row>
    <row r="1547" spans="2:19" ht="12.75">
      <c r="B1547" s="116">
        <v>2500</v>
      </c>
      <c r="C1547" s="1" t="s">
        <v>0</v>
      </c>
      <c r="D1547" s="1" t="s">
        <v>561</v>
      </c>
      <c r="E1547" s="1" t="s">
        <v>1315</v>
      </c>
      <c r="F1547" s="330" t="s">
        <v>1461</v>
      </c>
      <c r="G1547" s="30" t="s">
        <v>372</v>
      </c>
      <c r="H1547" s="31">
        <f t="shared" si="58"/>
        <v>-434000</v>
      </c>
      <c r="I1547" s="25">
        <v>5</v>
      </c>
      <c r="K1547" t="s">
        <v>21</v>
      </c>
      <c r="M1547" s="2">
        <v>445</v>
      </c>
      <c r="N1547" s="18"/>
      <c r="O1547" s="18"/>
      <c r="P1547" s="18"/>
      <c r="Q1547" s="18"/>
      <c r="R1547" s="18"/>
      <c r="S1547" s="18"/>
    </row>
    <row r="1548" spans="2:19" ht="12.75">
      <c r="B1548" s="116">
        <v>2500</v>
      </c>
      <c r="C1548" s="1" t="s">
        <v>0</v>
      </c>
      <c r="D1548" s="1" t="s">
        <v>561</v>
      </c>
      <c r="E1548" s="1" t="s">
        <v>1315</v>
      </c>
      <c r="F1548" s="330" t="s">
        <v>1462</v>
      </c>
      <c r="G1548" s="30" t="s">
        <v>432</v>
      </c>
      <c r="H1548" s="31">
        <f t="shared" si="58"/>
        <v>-436500</v>
      </c>
      <c r="I1548" s="25">
        <v>5</v>
      </c>
      <c r="K1548" t="s">
        <v>21</v>
      </c>
      <c r="M1548" s="2">
        <v>445</v>
      </c>
      <c r="N1548" s="18"/>
      <c r="O1548" s="18"/>
      <c r="P1548" s="18"/>
      <c r="Q1548" s="18"/>
      <c r="R1548" s="18"/>
      <c r="S1548" s="18"/>
    </row>
    <row r="1549" spans="2:19" ht="12.75">
      <c r="B1549" s="116">
        <v>5000</v>
      </c>
      <c r="C1549" s="1" t="s">
        <v>0</v>
      </c>
      <c r="D1549" s="1" t="s">
        <v>561</v>
      </c>
      <c r="E1549" s="1" t="s">
        <v>1467</v>
      </c>
      <c r="F1549" s="330" t="s">
        <v>1468</v>
      </c>
      <c r="G1549" s="30" t="s">
        <v>67</v>
      </c>
      <c r="H1549" s="31">
        <f t="shared" si="58"/>
        <v>-441500</v>
      </c>
      <c r="I1549" s="25">
        <v>10</v>
      </c>
      <c r="K1549" t="s">
        <v>21</v>
      </c>
      <c r="M1549" s="2">
        <v>445</v>
      </c>
      <c r="N1549" s="18"/>
      <c r="O1549" s="18"/>
      <c r="P1549" s="18"/>
      <c r="Q1549" s="18"/>
      <c r="R1549" s="18"/>
      <c r="S1549" s="18"/>
    </row>
    <row r="1550" spans="2:19" ht="12.75">
      <c r="B1550" s="116">
        <v>5000</v>
      </c>
      <c r="C1550" s="1" t="s">
        <v>0</v>
      </c>
      <c r="D1550" s="1" t="s">
        <v>561</v>
      </c>
      <c r="E1550" s="1" t="s">
        <v>1467</v>
      </c>
      <c r="F1550" s="330" t="s">
        <v>1469</v>
      </c>
      <c r="G1550" s="30" t="s">
        <v>70</v>
      </c>
      <c r="H1550" s="31">
        <f t="shared" si="58"/>
        <v>-446500</v>
      </c>
      <c r="I1550" s="25">
        <v>10</v>
      </c>
      <c r="K1550" t="s">
        <v>21</v>
      </c>
      <c r="M1550" s="2">
        <v>445</v>
      </c>
      <c r="N1550" s="18"/>
      <c r="O1550" s="18"/>
      <c r="P1550" s="18"/>
      <c r="Q1550" s="18"/>
      <c r="R1550" s="18"/>
      <c r="S1550" s="18"/>
    </row>
    <row r="1551" spans="2:19" ht="12.75">
      <c r="B1551" s="116">
        <v>2000</v>
      </c>
      <c r="C1551" s="1" t="s">
        <v>0</v>
      </c>
      <c r="D1551" s="1" t="s">
        <v>561</v>
      </c>
      <c r="E1551" s="1" t="s">
        <v>1467</v>
      </c>
      <c r="F1551" s="330" t="s">
        <v>1471</v>
      </c>
      <c r="G1551" s="30" t="s">
        <v>72</v>
      </c>
      <c r="H1551" s="31">
        <f t="shared" si="58"/>
        <v>-448500</v>
      </c>
      <c r="I1551" s="25">
        <v>4</v>
      </c>
      <c r="K1551" t="s">
        <v>21</v>
      </c>
      <c r="M1551" s="2">
        <v>445</v>
      </c>
      <c r="N1551" s="18"/>
      <c r="O1551" s="18"/>
      <c r="P1551" s="18"/>
      <c r="Q1551" s="18"/>
      <c r="R1551" s="18"/>
      <c r="S1551" s="18"/>
    </row>
    <row r="1552" spans="2:19" ht="12.75">
      <c r="B1552" s="116">
        <v>5000</v>
      </c>
      <c r="C1552" s="1" t="s">
        <v>0</v>
      </c>
      <c r="D1552" s="1" t="s">
        <v>561</v>
      </c>
      <c r="E1552" s="1" t="s">
        <v>1467</v>
      </c>
      <c r="F1552" s="330" t="s">
        <v>1475</v>
      </c>
      <c r="G1552" s="30" t="s">
        <v>206</v>
      </c>
      <c r="H1552" s="31">
        <f t="shared" si="58"/>
        <v>-453500</v>
      </c>
      <c r="I1552" s="25">
        <v>10</v>
      </c>
      <c r="K1552" t="s">
        <v>21</v>
      </c>
      <c r="M1552" s="2">
        <v>445</v>
      </c>
      <c r="N1552" s="18"/>
      <c r="O1552" s="18"/>
      <c r="P1552" s="18"/>
      <c r="Q1552" s="18"/>
      <c r="R1552" s="18"/>
      <c r="S1552" s="18"/>
    </row>
    <row r="1553" spans="2:19" ht="12.75">
      <c r="B1553" s="305">
        <v>5000</v>
      </c>
      <c r="C1553" s="1" t="s">
        <v>0</v>
      </c>
      <c r="D1553" s="1" t="s">
        <v>561</v>
      </c>
      <c r="E1553" s="1" t="s">
        <v>1467</v>
      </c>
      <c r="F1553" s="330" t="s">
        <v>1477</v>
      </c>
      <c r="G1553" s="30" t="s">
        <v>220</v>
      </c>
      <c r="H1553" s="31">
        <f t="shared" si="58"/>
        <v>-458500</v>
      </c>
      <c r="I1553" s="25">
        <v>10</v>
      </c>
      <c r="K1553" t="s">
        <v>21</v>
      </c>
      <c r="M1553" s="2">
        <v>445</v>
      </c>
      <c r="N1553" s="18"/>
      <c r="O1553" s="18"/>
      <c r="P1553" s="18"/>
      <c r="Q1553" s="18"/>
      <c r="R1553" s="18"/>
      <c r="S1553" s="18"/>
    </row>
    <row r="1554" spans="2:19" ht="12.75">
      <c r="B1554" s="116">
        <v>5000</v>
      </c>
      <c r="C1554" s="1" t="s">
        <v>0</v>
      </c>
      <c r="D1554" s="1" t="s">
        <v>561</v>
      </c>
      <c r="E1554" s="1" t="s">
        <v>1467</v>
      </c>
      <c r="F1554" s="330" t="s">
        <v>1481</v>
      </c>
      <c r="G1554" s="30" t="s">
        <v>328</v>
      </c>
      <c r="H1554" s="31">
        <f t="shared" si="58"/>
        <v>-463500</v>
      </c>
      <c r="I1554" s="25">
        <v>10</v>
      </c>
      <c r="K1554" t="s">
        <v>21</v>
      </c>
      <c r="M1554" s="2">
        <v>445</v>
      </c>
      <c r="N1554" s="18"/>
      <c r="O1554" s="18"/>
      <c r="P1554" s="18"/>
      <c r="Q1554" s="18"/>
      <c r="R1554" s="18"/>
      <c r="S1554" s="18"/>
    </row>
    <row r="1555" spans="2:19" ht="12.75">
      <c r="B1555" s="116">
        <v>5000</v>
      </c>
      <c r="C1555" s="1" t="s">
        <v>0</v>
      </c>
      <c r="D1555" s="1" t="s">
        <v>561</v>
      </c>
      <c r="E1555" s="1" t="s">
        <v>1467</v>
      </c>
      <c r="F1555" s="330" t="s">
        <v>1482</v>
      </c>
      <c r="G1555" s="30" t="s">
        <v>334</v>
      </c>
      <c r="H1555" s="31">
        <f t="shared" si="58"/>
        <v>-468500</v>
      </c>
      <c r="I1555" s="25">
        <v>10</v>
      </c>
      <c r="K1555" t="s">
        <v>21</v>
      </c>
      <c r="M1555" s="2">
        <v>445</v>
      </c>
      <c r="N1555" s="18"/>
      <c r="O1555" s="18"/>
      <c r="P1555" s="18"/>
      <c r="Q1555" s="18"/>
      <c r="R1555" s="18"/>
      <c r="S1555" s="18"/>
    </row>
    <row r="1556" spans="2:19" ht="12.75">
      <c r="B1556" s="116">
        <v>5000</v>
      </c>
      <c r="C1556" s="1" t="s">
        <v>0</v>
      </c>
      <c r="D1556" s="1" t="s">
        <v>561</v>
      </c>
      <c r="E1556" s="1" t="s">
        <v>1467</v>
      </c>
      <c r="F1556" s="330" t="s">
        <v>1485</v>
      </c>
      <c r="G1556" s="30" t="s">
        <v>372</v>
      </c>
      <c r="H1556" s="31">
        <f t="shared" si="58"/>
        <v>-473500</v>
      </c>
      <c r="I1556" s="25">
        <v>10</v>
      </c>
      <c r="K1556" t="s">
        <v>21</v>
      </c>
      <c r="M1556" s="2">
        <v>445</v>
      </c>
      <c r="N1556" s="18"/>
      <c r="O1556" s="18"/>
      <c r="P1556" s="18"/>
      <c r="Q1556" s="18"/>
      <c r="R1556" s="18"/>
      <c r="S1556" s="18"/>
    </row>
    <row r="1557" spans="2:19" ht="12.75">
      <c r="B1557" s="116">
        <v>5000</v>
      </c>
      <c r="C1557" s="1" t="s">
        <v>0</v>
      </c>
      <c r="D1557" s="1" t="s">
        <v>561</v>
      </c>
      <c r="E1557" s="1" t="s">
        <v>1467</v>
      </c>
      <c r="F1557" s="330" t="s">
        <v>1487</v>
      </c>
      <c r="G1557" s="30" t="s">
        <v>374</v>
      </c>
      <c r="H1557" s="31">
        <f t="shared" si="58"/>
        <v>-478500</v>
      </c>
      <c r="I1557" s="25">
        <v>10</v>
      </c>
      <c r="K1557" t="s">
        <v>21</v>
      </c>
      <c r="M1557" s="2">
        <v>445</v>
      </c>
      <c r="N1557" s="18"/>
      <c r="O1557" s="18"/>
      <c r="P1557" s="18"/>
      <c r="Q1557" s="18"/>
      <c r="R1557" s="18"/>
      <c r="S1557" s="18"/>
    </row>
    <row r="1558" spans="2:19" ht="12.75">
      <c r="B1558" s="116">
        <v>10000</v>
      </c>
      <c r="C1558" s="1" t="s">
        <v>0</v>
      </c>
      <c r="D1558" s="1" t="s">
        <v>561</v>
      </c>
      <c r="E1558" s="1" t="s">
        <v>1467</v>
      </c>
      <c r="F1558" s="330" t="s">
        <v>1488</v>
      </c>
      <c r="G1558" s="30" t="s">
        <v>420</v>
      </c>
      <c r="H1558" s="31">
        <f t="shared" si="58"/>
        <v>-488500</v>
      </c>
      <c r="I1558" s="25">
        <v>20</v>
      </c>
      <c r="K1558" t="s">
        <v>21</v>
      </c>
      <c r="M1558" s="2">
        <v>445</v>
      </c>
      <c r="N1558" s="18"/>
      <c r="O1558" s="18"/>
      <c r="P1558" s="18"/>
      <c r="Q1558" s="18"/>
      <c r="R1558" s="18"/>
      <c r="S1558" s="18"/>
    </row>
    <row r="1559" spans="2:19" ht="12.75">
      <c r="B1559" s="116">
        <v>5000</v>
      </c>
      <c r="C1559" s="1" t="s">
        <v>0</v>
      </c>
      <c r="D1559" s="1" t="s">
        <v>561</v>
      </c>
      <c r="E1559" s="1" t="s">
        <v>1467</v>
      </c>
      <c r="F1559" s="330" t="s">
        <v>1491</v>
      </c>
      <c r="G1559" s="30" t="s">
        <v>432</v>
      </c>
      <c r="H1559" s="31">
        <f t="shared" si="58"/>
        <v>-493500</v>
      </c>
      <c r="I1559" s="25">
        <v>10</v>
      </c>
      <c r="K1559" t="s">
        <v>21</v>
      </c>
      <c r="M1559" s="2">
        <v>445</v>
      </c>
      <c r="N1559" s="18"/>
      <c r="O1559" s="18"/>
      <c r="P1559" s="18"/>
      <c r="Q1559" s="18"/>
      <c r="R1559" s="18"/>
      <c r="S1559" s="18"/>
    </row>
    <row r="1560" spans="2:19" ht="12.75">
      <c r="B1560" s="116">
        <v>1000</v>
      </c>
      <c r="C1560" s="15" t="s">
        <v>0</v>
      </c>
      <c r="D1560" s="1" t="s">
        <v>561</v>
      </c>
      <c r="E1560" s="1" t="s">
        <v>27</v>
      </c>
      <c r="F1560" s="61" t="s">
        <v>681</v>
      </c>
      <c r="G1560" s="30" t="s">
        <v>332</v>
      </c>
      <c r="H1560" s="31">
        <f t="shared" si="58"/>
        <v>-494500</v>
      </c>
      <c r="I1560" s="42">
        <f>+B1560/M1560</f>
        <v>2.247191011235955</v>
      </c>
      <c r="J1560" s="18"/>
      <c r="K1560" s="18"/>
      <c r="L1560" s="18"/>
      <c r="M1560" s="2">
        <v>445</v>
      </c>
      <c r="N1560" s="18"/>
      <c r="O1560" s="18"/>
      <c r="P1560" s="18"/>
      <c r="Q1560" s="18"/>
      <c r="R1560" s="18"/>
      <c r="S1560" s="18"/>
    </row>
    <row r="1561" spans="2:19" ht="12.75">
      <c r="B1561" s="116">
        <v>1000</v>
      </c>
      <c r="C1561" s="15" t="s">
        <v>0</v>
      </c>
      <c r="D1561" s="1" t="s">
        <v>561</v>
      </c>
      <c r="E1561" s="1" t="s">
        <v>27</v>
      </c>
      <c r="F1561" s="61" t="s">
        <v>682</v>
      </c>
      <c r="G1561" s="30" t="s">
        <v>374</v>
      </c>
      <c r="H1561" s="31">
        <f t="shared" si="58"/>
        <v>-495500</v>
      </c>
      <c r="I1561" s="42">
        <f>+B1561/M1561</f>
        <v>2.247191011235955</v>
      </c>
      <c r="J1561" s="18"/>
      <c r="K1561" s="18" t="s">
        <v>602</v>
      </c>
      <c r="L1561" s="18"/>
      <c r="M1561" s="2">
        <v>445</v>
      </c>
      <c r="N1561" s="18"/>
      <c r="O1561" s="18"/>
      <c r="P1561" s="18"/>
      <c r="Q1561" s="18"/>
      <c r="R1561" s="18"/>
      <c r="S1561" s="18"/>
    </row>
    <row r="1562" spans="2:19" ht="12.75">
      <c r="B1562" s="116">
        <v>1000</v>
      </c>
      <c r="C1562" s="15" t="s">
        <v>0</v>
      </c>
      <c r="D1562" s="1" t="s">
        <v>561</v>
      </c>
      <c r="E1562" s="1" t="s">
        <v>27</v>
      </c>
      <c r="F1562" s="61" t="s">
        <v>683</v>
      </c>
      <c r="G1562" s="30" t="s">
        <v>432</v>
      </c>
      <c r="H1562" s="31">
        <f t="shared" si="58"/>
        <v>-496500</v>
      </c>
      <c r="I1562" s="42">
        <f>+B1562/M1562</f>
        <v>2.247191011235955</v>
      </c>
      <c r="J1562" s="18"/>
      <c r="K1562" s="18" t="s">
        <v>602</v>
      </c>
      <c r="L1562" s="18"/>
      <c r="M1562" s="2">
        <v>445</v>
      </c>
      <c r="N1562" s="18"/>
      <c r="O1562" s="18"/>
      <c r="P1562" s="18"/>
      <c r="Q1562" s="18"/>
      <c r="R1562" s="18"/>
      <c r="S1562" s="18"/>
    </row>
    <row r="1563" spans="1:13" ht="12.75" hidden="1">
      <c r="A1563" s="14"/>
      <c r="B1563" s="117">
        <f>SUM(B1439:B1562)</f>
        <v>496500</v>
      </c>
      <c r="C1563" s="14" t="s">
        <v>0</v>
      </c>
      <c r="D1563" s="14"/>
      <c r="E1563" s="14"/>
      <c r="F1563" s="69"/>
      <c r="G1563" s="21"/>
      <c r="H1563" s="57">
        <v>0</v>
      </c>
      <c r="I1563" s="58">
        <f aca="true" t="shared" si="59" ref="I1563:I1626">+B1563/M1563</f>
        <v>1115.7303370786517</v>
      </c>
      <c r="J1563" s="59"/>
      <c r="K1563" s="59"/>
      <c r="L1563" s="59"/>
      <c r="M1563" s="2">
        <v>445</v>
      </c>
    </row>
    <row r="1564" spans="1:13" s="59" customFormat="1" ht="12.75">
      <c r="A1564" s="14"/>
      <c r="B1564" s="117">
        <f>SUM(B1563)</f>
        <v>496500</v>
      </c>
      <c r="C1564" s="14" t="s">
        <v>0</v>
      </c>
      <c r="D1564" s="14"/>
      <c r="E1564" s="14"/>
      <c r="F1564" s="69"/>
      <c r="G1564" s="21"/>
      <c r="H1564" s="57">
        <v>0</v>
      </c>
      <c r="I1564" s="58">
        <f t="shared" si="59"/>
        <v>1115.7303370786517</v>
      </c>
      <c r="M1564" s="2">
        <v>445</v>
      </c>
    </row>
    <row r="1565" spans="2:13" ht="12.75">
      <c r="B1565" s="119"/>
      <c r="D1565" s="15"/>
      <c r="G1565" s="33"/>
      <c r="H1565" s="31">
        <f>H1564-B1565</f>
        <v>0</v>
      </c>
      <c r="I1565" s="25">
        <f t="shared" si="59"/>
        <v>0</v>
      </c>
      <c r="M1565" s="2">
        <v>445</v>
      </c>
    </row>
    <row r="1566" spans="2:19" ht="12.75">
      <c r="B1566" s="116"/>
      <c r="C1566" s="35"/>
      <c r="D1566" s="15"/>
      <c r="E1566" s="35"/>
      <c r="G1566" s="33"/>
      <c r="H1566" s="31">
        <f>H1565-B1566</f>
        <v>0</v>
      </c>
      <c r="I1566" s="25">
        <f t="shared" si="59"/>
        <v>0</v>
      </c>
      <c r="M1566" s="2">
        <v>445</v>
      </c>
      <c r="N1566" s="18"/>
      <c r="O1566" s="18"/>
      <c r="P1566" s="18"/>
      <c r="Q1566" s="18"/>
      <c r="R1566" s="18"/>
      <c r="S1566" s="18"/>
    </row>
    <row r="1567" spans="2:19" ht="12.75">
      <c r="B1567" s="116">
        <v>700</v>
      </c>
      <c r="C1567" s="1" t="s">
        <v>1</v>
      </c>
      <c r="D1567" s="1" t="s">
        <v>561</v>
      </c>
      <c r="E1567" s="1" t="s">
        <v>27</v>
      </c>
      <c r="F1567" s="61" t="s">
        <v>685</v>
      </c>
      <c r="G1567" s="30" t="s">
        <v>372</v>
      </c>
      <c r="H1567" s="31">
        <f>H1566-B1567</f>
        <v>-700</v>
      </c>
      <c r="I1567" s="42">
        <f>+B1567/M1567</f>
        <v>1.5730337078651686</v>
      </c>
      <c r="J1567" s="18"/>
      <c r="K1567" s="18" t="s">
        <v>602</v>
      </c>
      <c r="L1567" s="18"/>
      <c r="M1567" s="2">
        <v>445</v>
      </c>
      <c r="N1567" s="18"/>
      <c r="O1567" s="18"/>
      <c r="P1567" s="18"/>
      <c r="Q1567" s="18"/>
      <c r="R1567" s="18"/>
      <c r="S1567" s="18"/>
    </row>
    <row r="1568" spans="1:13" s="82" customFormat="1" ht="12.75">
      <c r="A1568" s="1"/>
      <c r="B1568" s="116">
        <v>600</v>
      </c>
      <c r="C1568" s="1" t="s">
        <v>1</v>
      </c>
      <c r="D1568" s="1" t="s">
        <v>561</v>
      </c>
      <c r="E1568" s="1" t="s">
        <v>27</v>
      </c>
      <c r="F1568" s="61" t="s">
        <v>686</v>
      </c>
      <c r="G1568" s="30" t="s">
        <v>77</v>
      </c>
      <c r="H1568" s="31">
        <f>H1567-B1568</f>
        <v>-1300</v>
      </c>
      <c r="I1568" s="42">
        <f>+B1568/M1568</f>
        <v>1.348314606741573</v>
      </c>
      <c r="J1568" s="18"/>
      <c r="K1568" s="18" t="s">
        <v>555</v>
      </c>
      <c r="L1568" s="18"/>
      <c r="M1568" s="2">
        <v>445</v>
      </c>
    </row>
    <row r="1569" spans="1:13" ht="12.75">
      <c r="A1569" s="78"/>
      <c r="B1569" s="317">
        <f>SUM(B1567:B1568)</f>
        <v>1300</v>
      </c>
      <c r="C1569" s="78" t="s">
        <v>1</v>
      </c>
      <c r="D1569" s="78"/>
      <c r="E1569" s="78"/>
      <c r="F1569" s="90"/>
      <c r="G1569" s="80"/>
      <c r="H1569" s="79">
        <v>0</v>
      </c>
      <c r="I1569" s="81">
        <f>+B1569/M1569</f>
        <v>2.9213483146067416</v>
      </c>
      <c r="J1569" s="82"/>
      <c r="K1569" s="82"/>
      <c r="L1569" s="82"/>
      <c r="M1569" s="2">
        <v>445</v>
      </c>
    </row>
    <row r="1570" spans="2:13" ht="12.75">
      <c r="B1570" s="119"/>
      <c r="D1570" s="15"/>
      <c r="G1570" s="33"/>
      <c r="H1570" s="31">
        <f aca="true" t="shared" si="60" ref="H1570:H1601">H1569-B1570</f>
        <v>0</v>
      </c>
      <c r="I1570" s="25">
        <f t="shared" si="59"/>
        <v>0</v>
      </c>
      <c r="M1570" s="2">
        <v>445</v>
      </c>
    </row>
    <row r="1571" spans="2:25" ht="12.75">
      <c r="B1571" s="116"/>
      <c r="C1571" s="35"/>
      <c r="D1571" s="15"/>
      <c r="E1571" s="35"/>
      <c r="G1571" s="33"/>
      <c r="H1571" s="31">
        <f t="shared" si="60"/>
        <v>0</v>
      </c>
      <c r="I1571" s="25">
        <f t="shared" si="59"/>
        <v>0</v>
      </c>
      <c r="M1571" s="2">
        <v>445</v>
      </c>
      <c r="N1571" s="18"/>
      <c r="O1571" s="18"/>
      <c r="P1571" s="18"/>
      <c r="Q1571" s="18"/>
      <c r="R1571" s="18"/>
      <c r="S1571" s="18"/>
      <c r="T1571" s="6"/>
      <c r="U1571" s="1"/>
      <c r="V1571" s="1"/>
      <c r="W1571" s="1"/>
      <c r="X1571" s="30"/>
      <c r="Y1571" s="30"/>
    </row>
    <row r="1572" spans="2:25" ht="12.75">
      <c r="B1572" s="116">
        <v>3500</v>
      </c>
      <c r="C1572" s="1" t="s">
        <v>687</v>
      </c>
      <c r="D1572" s="1" t="s">
        <v>561</v>
      </c>
      <c r="E1572" s="1" t="s">
        <v>553</v>
      </c>
      <c r="F1572" s="61" t="s">
        <v>688</v>
      </c>
      <c r="G1572" s="30" t="s">
        <v>25</v>
      </c>
      <c r="H1572" s="31">
        <f t="shared" si="60"/>
        <v>-3500</v>
      </c>
      <c r="I1572" s="42">
        <f t="shared" si="59"/>
        <v>7.865168539325842</v>
      </c>
      <c r="J1572" s="18"/>
      <c r="K1572" s="18" t="s">
        <v>602</v>
      </c>
      <c r="L1572" s="18"/>
      <c r="M1572" s="2">
        <v>445</v>
      </c>
      <c r="N1572" s="18"/>
      <c r="O1572" s="18"/>
      <c r="P1572" s="18"/>
      <c r="Q1572" s="18"/>
      <c r="R1572" s="18"/>
      <c r="S1572" s="18"/>
      <c r="T1572" s="7"/>
      <c r="U1572" s="1"/>
      <c r="V1572" s="1"/>
      <c r="W1572" s="1"/>
      <c r="X1572" s="30"/>
      <c r="Y1572" s="30"/>
    </row>
    <row r="1573" spans="2:25" ht="12.75">
      <c r="B1573" s="305">
        <v>800</v>
      </c>
      <c r="C1573" s="1" t="s">
        <v>689</v>
      </c>
      <c r="D1573" s="1" t="s">
        <v>561</v>
      </c>
      <c r="E1573" s="1" t="s">
        <v>553</v>
      </c>
      <c r="F1573" s="61" t="s">
        <v>601</v>
      </c>
      <c r="G1573" s="30" t="s">
        <v>67</v>
      </c>
      <c r="H1573" s="31">
        <f t="shared" si="60"/>
        <v>-4300</v>
      </c>
      <c r="I1573" s="42">
        <f t="shared" si="59"/>
        <v>1.797752808988764</v>
      </c>
      <c r="J1573" s="18"/>
      <c r="K1573" s="18" t="s">
        <v>602</v>
      </c>
      <c r="L1573" s="18"/>
      <c r="M1573" s="2">
        <v>445</v>
      </c>
      <c r="N1573" s="18"/>
      <c r="O1573" s="18"/>
      <c r="P1573" s="18"/>
      <c r="Q1573" s="18"/>
      <c r="R1573" s="18"/>
      <c r="S1573" s="18"/>
      <c r="T1573" s="6"/>
      <c r="U1573" s="1"/>
      <c r="V1573" s="1"/>
      <c r="W1573" s="1"/>
      <c r="X1573" s="30"/>
      <c r="Y1573" s="30"/>
    </row>
    <row r="1574" spans="2:25" ht="12.75">
      <c r="B1574" s="116">
        <v>2000</v>
      </c>
      <c r="C1574" s="1" t="s">
        <v>690</v>
      </c>
      <c r="D1574" s="1" t="s">
        <v>561</v>
      </c>
      <c r="E1574" s="1" t="s">
        <v>553</v>
      </c>
      <c r="F1574" s="61" t="s">
        <v>601</v>
      </c>
      <c r="G1574" s="30" t="s">
        <v>67</v>
      </c>
      <c r="H1574" s="31">
        <f t="shared" si="60"/>
        <v>-6300</v>
      </c>
      <c r="I1574" s="42">
        <f t="shared" si="59"/>
        <v>4.49438202247191</v>
      </c>
      <c r="J1574" s="18"/>
      <c r="K1574" s="18" t="s">
        <v>602</v>
      </c>
      <c r="L1574" s="18"/>
      <c r="M1574" s="2">
        <v>445</v>
      </c>
      <c r="N1574" s="18"/>
      <c r="O1574" s="18"/>
      <c r="P1574" s="18"/>
      <c r="Q1574" s="18"/>
      <c r="R1574" s="18"/>
      <c r="S1574" s="18"/>
      <c r="T1574" s="62"/>
      <c r="U1574" s="1"/>
      <c r="V1574" s="1"/>
      <c r="W1574" s="1"/>
      <c r="X1574" s="30"/>
      <c r="Y1574" s="30"/>
    </row>
    <row r="1575" spans="2:25" ht="12.75">
      <c r="B1575" s="116">
        <v>2000</v>
      </c>
      <c r="C1575" s="1" t="s">
        <v>691</v>
      </c>
      <c r="D1575" s="1" t="s">
        <v>561</v>
      </c>
      <c r="E1575" s="1" t="s">
        <v>553</v>
      </c>
      <c r="F1575" s="61" t="s">
        <v>601</v>
      </c>
      <c r="G1575" s="30" t="s">
        <v>70</v>
      </c>
      <c r="H1575" s="31">
        <f t="shared" si="60"/>
        <v>-8300</v>
      </c>
      <c r="I1575" s="42">
        <f t="shared" si="59"/>
        <v>4.49438202247191</v>
      </c>
      <c r="J1575" s="18"/>
      <c r="K1575" s="18" t="s">
        <v>602</v>
      </c>
      <c r="L1575" s="18"/>
      <c r="M1575" s="2">
        <v>445</v>
      </c>
      <c r="N1575" s="18"/>
      <c r="O1575" s="18"/>
      <c r="P1575" s="18"/>
      <c r="Q1575" s="18"/>
      <c r="R1575" s="18"/>
      <c r="S1575" s="18"/>
      <c r="T1575" s="62"/>
      <c r="U1575" s="1"/>
      <c r="V1575" s="1"/>
      <c r="W1575" s="1"/>
      <c r="X1575" s="30"/>
      <c r="Y1575" s="30"/>
    </row>
    <row r="1576" spans="2:25" ht="12.75">
      <c r="B1576" s="116">
        <v>800</v>
      </c>
      <c r="C1576" s="1" t="s">
        <v>692</v>
      </c>
      <c r="D1576" s="1" t="s">
        <v>561</v>
      </c>
      <c r="E1576" s="1" t="s">
        <v>553</v>
      </c>
      <c r="F1576" s="61" t="s">
        <v>601</v>
      </c>
      <c r="G1576" s="30" t="s">
        <v>70</v>
      </c>
      <c r="H1576" s="31">
        <f t="shared" si="60"/>
        <v>-9100</v>
      </c>
      <c r="I1576" s="42">
        <f t="shared" si="59"/>
        <v>1.797752808988764</v>
      </c>
      <c r="J1576" s="18"/>
      <c r="K1576" s="18" t="s">
        <v>602</v>
      </c>
      <c r="L1576" s="18"/>
      <c r="M1576" s="2">
        <v>445</v>
      </c>
      <c r="N1576" s="18"/>
      <c r="O1576" s="18"/>
      <c r="P1576" s="18"/>
      <c r="Q1576" s="18"/>
      <c r="R1576" s="18"/>
      <c r="S1576" s="18"/>
      <c r="T1576" s="62"/>
      <c r="U1576" s="1"/>
      <c r="V1576" s="1"/>
      <c r="W1576" s="1"/>
      <c r="X1576" s="30"/>
      <c r="Y1576" s="30"/>
    </row>
    <row r="1577" spans="2:25" ht="12.75">
      <c r="B1577" s="116">
        <v>1500</v>
      </c>
      <c r="C1577" s="1" t="s">
        <v>693</v>
      </c>
      <c r="D1577" s="1" t="s">
        <v>561</v>
      </c>
      <c r="E1577" s="1" t="s">
        <v>553</v>
      </c>
      <c r="F1577" s="61" t="s">
        <v>601</v>
      </c>
      <c r="G1577" s="30" t="s">
        <v>77</v>
      </c>
      <c r="H1577" s="31">
        <f t="shared" si="60"/>
        <v>-10600</v>
      </c>
      <c r="I1577" s="42">
        <f t="shared" si="59"/>
        <v>3.3707865168539324</v>
      </c>
      <c r="J1577" s="18"/>
      <c r="K1577" s="18" t="s">
        <v>602</v>
      </c>
      <c r="L1577" s="18"/>
      <c r="M1577" s="2">
        <v>445</v>
      </c>
      <c r="N1577" s="18"/>
      <c r="O1577" s="18"/>
      <c r="P1577" s="18"/>
      <c r="Q1577" s="18"/>
      <c r="R1577" s="18"/>
      <c r="S1577" s="18"/>
      <c r="T1577" s="62"/>
      <c r="U1577" s="1"/>
      <c r="V1577" s="1"/>
      <c r="W1577" s="1"/>
      <c r="X1577" s="30"/>
      <c r="Y1577" s="30"/>
    </row>
    <row r="1578" spans="2:25" ht="12.75">
      <c r="B1578" s="116">
        <v>1500</v>
      </c>
      <c r="C1578" s="1" t="s">
        <v>694</v>
      </c>
      <c r="D1578" s="1" t="s">
        <v>561</v>
      </c>
      <c r="E1578" s="1" t="s">
        <v>553</v>
      </c>
      <c r="F1578" s="61" t="s">
        <v>601</v>
      </c>
      <c r="G1578" s="30" t="s">
        <v>77</v>
      </c>
      <c r="H1578" s="31">
        <f t="shared" si="60"/>
        <v>-12100</v>
      </c>
      <c r="I1578" s="42">
        <f t="shared" si="59"/>
        <v>3.3707865168539324</v>
      </c>
      <c r="J1578" s="18"/>
      <c r="K1578" s="18" t="s">
        <v>602</v>
      </c>
      <c r="L1578" s="18"/>
      <c r="M1578" s="2">
        <v>445</v>
      </c>
      <c r="N1578" s="18"/>
      <c r="O1578" s="18"/>
      <c r="P1578" s="18"/>
      <c r="Q1578" s="18"/>
      <c r="R1578" s="18"/>
      <c r="S1578" s="18"/>
      <c r="T1578" s="6"/>
      <c r="U1578" s="1"/>
      <c r="V1578" s="1"/>
      <c r="W1578" s="1"/>
      <c r="X1578" s="30"/>
      <c r="Y1578" s="30"/>
    </row>
    <row r="1579" spans="2:25" ht="12.75">
      <c r="B1579" s="116">
        <v>3500</v>
      </c>
      <c r="C1579" s="1" t="s">
        <v>695</v>
      </c>
      <c r="D1579" s="1" t="s">
        <v>561</v>
      </c>
      <c r="E1579" s="1" t="s">
        <v>553</v>
      </c>
      <c r="F1579" s="61" t="s">
        <v>696</v>
      </c>
      <c r="G1579" s="30" t="s">
        <v>77</v>
      </c>
      <c r="H1579" s="31">
        <f t="shared" si="60"/>
        <v>-15600</v>
      </c>
      <c r="I1579" s="42">
        <f t="shared" si="59"/>
        <v>7.865168539325842</v>
      </c>
      <c r="J1579" s="18"/>
      <c r="K1579" s="18" t="s">
        <v>602</v>
      </c>
      <c r="L1579" s="18"/>
      <c r="M1579" s="2">
        <v>445</v>
      </c>
      <c r="N1579" s="18"/>
      <c r="O1579" s="18"/>
      <c r="P1579" s="18"/>
      <c r="Q1579" s="18"/>
      <c r="R1579" s="18"/>
      <c r="S1579" s="18"/>
      <c r="T1579" s="6"/>
      <c r="U1579" s="1"/>
      <c r="V1579" s="1"/>
      <c r="W1579" s="1"/>
      <c r="X1579" s="30"/>
      <c r="Y1579" s="30"/>
    </row>
    <row r="1580" spans="2:25" ht="12.75">
      <c r="B1580" s="116">
        <v>3000</v>
      </c>
      <c r="C1580" s="1" t="s">
        <v>697</v>
      </c>
      <c r="D1580" s="1" t="s">
        <v>561</v>
      </c>
      <c r="E1580" s="1" t="s">
        <v>553</v>
      </c>
      <c r="F1580" s="61" t="s">
        <v>698</v>
      </c>
      <c r="G1580" s="30" t="s">
        <v>256</v>
      </c>
      <c r="H1580" s="31">
        <f t="shared" si="60"/>
        <v>-18600</v>
      </c>
      <c r="I1580" s="42">
        <f t="shared" si="59"/>
        <v>6.741573033707865</v>
      </c>
      <c r="J1580" s="18"/>
      <c r="K1580" s="18" t="s">
        <v>602</v>
      </c>
      <c r="L1580" s="18"/>
      <c r="M1580" s="2">
        <v>445</v>
      </c>
      <c r="N1580" s="18"/>
      <c r="O1580" s="18"/>
      <c r="P1580" s="18"/>
      <c r="Q1580" s="18"/>
      <c r="R1580" s="18"/>
      <c r="S1580" s="18"/>
      <c r="T1580" s="6"/>
      <c r="U1580" s="1"/>
      <c r="V1580" s="1"/>
      <c r="W1580" s="1"/>
      <c r="X1580" s="30"/>
      <c r="Y1580" s="30"/>
    </row>
    <row r="1581" spans="2:25" ht="12.75">
      <c r="B1581" s="116">
        <v>1500</v>
      </c>
      <c r="C1581" s="1" t="s">
        <v>699</v>
      </c>
      <c r="D1581" s="1" t="s">
        <v>561</v>
      </c>
      <c r="E1581" s="1" t="s">
        <v>553</v>
      </c>
      <c r="F1581" s="61" t="s">
        <v>601</v>
      </c>
      <c r="G1581" s="30" t="s">
        <v>256</v>
      </c>
      <c r="H1581" s="31">
        <f t="shared" si="60"/>
        <v>-20100</v>
      </c>
      <c r="I1581" s="42">
        <f t="shared" si="59"/>
        <v>3.3707865168539324</v>
      </c>
      <c r="J1581" s="18"/>
      <c r="K1581" s="18" t="s">
        <v>602</v>
      </c>
      <c r="L1581" s="18"/>
      <c r="M1581" s="2">
        <v>445</v>
      </c>
      <c r="N1581" s="18"/>
      <c r="O1581" s="18"/>
      <c r="P1581" s="18"/>
      <c r="Q1581" s="18"/>
      <c r="R1581" s="18"/>
      <c r="S1581" s="18"/>
      <c r="T1581" s="6"/>
      <c r="U1581" s="1"/>
      <c r="V1581" s="1"/>
      <c r="W1581" s="1"/>
      <c r="X1581" s="30"/>
      <c r="Y1581" s="30"/>
    </row>
    <row r="1582" spans="2:25" ht="12.75">
      <c r="B1582" s="116">
        <v>500</v>
      </c>
      <c r="C1582" s="1" t="s">
        <v>700</v>
      </c>
      <c r="D1582" s="1" t="s">
        <v>561</v>
      </c>
      <c r="E1582" s="1" t="s">
        <v>553</v>
      </c>
      <c r="F1582" s="61" t="s">
        <v>701</v>
      </c>
      <c r="G1582" s="30" t="s">
        <v>256</v>
      </c>
      <c r="H1582" s="31">
        <f t="shared" si="60"/>
        <v>-20600</v>
      </c>
      <c r="I1582" s="42">
        <f t="shared" si="59"/>
        <v>1.1235955056179776</v>
      </c>
      <c r="J1582" s="18"/>
      <c r="K1582" s="18" t="s">
        <v>602</v>
      </c>
      <c r="L1582" s="18"/>
      <c r="M1582" s="2">
        <v>445</v>
      </c>
      <c r="N1582" s="18"/>
      <c r="O1582" s="18"/>
      <c r="P1582" s="18"/>
      <c r="Q1582" s="18"/>
      <c r="R1582" s="18"/>
      <c r="S1582" s="18"/>
      <c r="T1582" s="6"/>
      <c r="U1582" s="1"/>
      <c r="V1582" s="1"/>
      <c r="W1582" s="1"/>
      <c r="X1582" s="30"/>
      <c r="Y1582" s="30"/>
    </row>
    <row r="1583" spans="2:25" ht="12.75">
      <c r="B1583" s="116">
        <v>500</v>
      </c>
      <c r="C1583" s="1" t="s">
        <v>702</v>
      </c>
      <c r="D1583" s="1" t="s">
        <v>561</v>
      </c>
      <c r="E1583" s="1" t="s">
        <v>553</v>
      </c>
      <c r="F1583" s="61" t="s">
        <v>703</v>
      </c>
      <c r="G1583" s="30" t="s">
        <v>260</v>
      </c>
      <c r="H1583" s="31">
        <f t="shared" si="60"/>
        <v>-21100</v>
      </c>
      <c r="I1583" s="42">
        <f t="shared" si="59"/>
        <v>1.1235955056179776</v>
      </c>
      <c r="J1583" s="18"/>
      <c r="K1583" s="18" t="s">
        <v>602</v>
      </c>
      <c r="L1583" s="18"/>
      <c r="M1583" s="2">
        <v>445</v>
      </c>
      <c r="N1583" s="18"/>
      <c r="O1583" s="18"/>
      <c r="P1583" s="18"/>
      <c r="Q1583" s="18"/>
      <c r="R1583" s="18"/>
      <c r="S1583" s="18"/>
      <c r="T1583" s="6"/>
      <c r="U1583" s="1"/>
      <c r="V1583" s="1"/>
      <c r="W1583" s="1"/>
      <c r="X1583" s="30"/>
      <c r="Y1583" s="30"/>
    </row>
    <row r="1584" spans="2:25" ht="12.75">
      <c r="B1584" s="116">
        <v>1500</v>
      </c>
      <c r="C1584" s="1" t="s">
        <v>704</v>
      </c>
      <c r="D1584" s="1" t="s">
        <v>561</v>
      </c>
      <c r="E1584" s="1" t="s">
        <v>553</v>
      </c>
      <c r="F1584" s="61" t="s">
        <v>601</v>
      </c>
      <c r="G1584" s="30" t="s">
        <v>260</v>
      </c>
      <c r="H1584" s="31">
        <f t="shared" si="60"/>
        <v>-22600</v>
      </c>
      <c r="I1584" s="42">
        <f t="shared" si="59"/>
        <v>3.3707865168539324</v>
      </c>
      <c r="J1584" s="18"/>
      <c r="K1584" s="18" t="s">
        <v>602</v>
      </c>
      <c r="L1584" s="18"/>
      <c r="M1584" s="2">
        <v>445</v>
      </c>
      <c r="N1584" s="18"/>
      <c r="O1584" s="18"/>
      <c r="P1584" s="18"/>
      <c r="Q1584" s="18"/>
      <c r="R1584" s="18"/>
      <c r="S1584" s="18"/>
      <c r="T1584" s="6"/>
      <c r="U1584" s="1"/>
      <c r="V1584" s="1"/>
      <c r="W1584" s="1"/>
      <c r="X1584" s="30"/>
      <c r="Y1584" s="30"/>
    </row>
    <row r="1585" spans="2:25" ht="12.75">
      <c r="B1585" s="116">
        <v>3500</v>
      </c>
      <c r="C1585" s="1" t="s">
        <v>705</v>
      </c>
      <c r="D1585" s="1" t="s">
        <v>561</v>
      </c>
      <c r="E1585" s="1" t="s">
        <v>553</v>
      </c>
      <c r="F1585" s="61" t="s">
        <v>706</v>
      </c>
      <c r="G1585" s="30" t="s">
        <v>260</v>
      </c>
      <c r="H1585" s="31">
        <f t="shared" si="60"/>
        <v>-26100</v>
      </c>
      <c r="I1585" s="42">
        <f t="shared" si="59"/>
        <v>7.865168539325842</v>
      </c>
      <c r="J1585" s="18"/>
      <c r="K1585" s="18" t="s">
        <v>602</v>
      </c>
      <c r="L1585" s="18"/>
      <c r="M1585" s="2">
        <v>445</v>
      </c>
      <c r="N1585" s="18"/>
      <c r="O1585" s="18"/>
      <c r="P1585" s="18"/>
      <c r="Q1585" s="18"/>
      <c r="R1585" s="18"/>
      <c r="S1585" s="18"/>
      <c r="T1585" s="6"/>
      <c r="U1585" s="1"/>
      <c r="V1585" s="1"/>
      <c r="W1585" s="1"/>
      <c r="X1585" s="30"/>
      <c r="Y1585" s="30"/>
    </row>
    <row r="1586" spans="2:25" ht="12.75">
      <c r="B1586" s="116">
        <v>3500</v>
      </c>
      <c r="C1586" s="1" t="s">
        <v>697</v>
      </c>
      <c r="D1586" s="1" t="s">
        <v>561</v>
      </c>
      <c r="E1586" s="1" t="s">
        <v>553</v>
      </c>
      <c r="F1586" s="61" t="s">
        <v>707</v>
      </c>
      <c r="G1586" s="30" t="s">
        <v>264</v>
      </c>
      <c r="H1586" s="31">
        <f t="shared" si="60"/>
        <v>-29600</v>
      </c>
      <c r="I1586" s="42">
        <f t="shared" si="59"/>
        <v>7.865168539325842</v>
      </c>
      <c r="J1586" s="18"/>
      <c r="K1586" s="18" t="s">
        <v>602</v>
      </c>
      <c r="L1586" s="18"/>
      <c r="M1586" s="2">
        <v>445</v>
      </c>
      <c r="N1586" s="18"/>
      <c r="O1586" s="18"/>
      <c r="P1586" s="18"/>
      <c r="Q1586" s="18"/>
      <c r="R1586" s="18"/>
      <c r="S1586" s="18"/>
      <c r="T1586" s="62"/>
      <c r="U1586" s="1"/>
      <c r="V1586" s="1"/>
      <c r="W1586" s="1"/>
      <c r="X1586" s="30"/>
      <c r="Y1586" s="30"/>
    </row>
    <row r="1587" spans="2:25" ht="12.75">
      <c r="B1587" s="116">
        <v>3500</v>
      </c>
      <c r="C1587" s="1" t="s">
        <v>705</v>
      </c>
      <c r="D1587" s="1" t="s">
        <v>561</v>
      </c>
      <c r="E1587" s="1" t="s">
        <v>553</v>
      </c>
      <c r="F1587" s="61" t="s">
        <v>708</v>
      </c>
      <c r="G1587" s="30" t="s">
        <v>432</v>
      </c>
      <c r="H1587" s="31">
        <f t="shared" si="60"/>
        <v>-33100</v>
      </c>
      <c r="I1587" s="42">
        <f t="shared" si="59"/>
        <v>7.865168539325842</v>
      </c>
      <c r="J1587" s="18"/>
      <c r="K1587" s="18" t="s">
        <v>602</v>
      </c>
      <c r="L1587" s="18"/>
      <c r="M1587" s="2">
        <v>445</v>
      </c>
      <c r="N1587" s="18"/>
      <c r="O1587" s="18"/>
      <c r="P1587" s="18"/>
      <c r="Q1587" s="18"/>
      <c r="R1587" s="18"/>
      <c r="S1587" s="18"/>
      <c r="T1587" s="62"/>
      <c r="U1587" s="1"/>
      <c r="V1587" s="1"/>
      <c r="W1587" s="1"/>
      <c r="X1587" s="30"/>
      <c r="Y1587" s="30"/>
    </row>
    <row r="1588" spans="2:25" ht="12.75">
      <c r="B1588" s="116">
        <v>5000</v>
      </c>
      <c r="C1588" s="1" t="s">
        <v>709</v>
      </c>
      <c r="D1588" s="1" t="s">
        <v>561</v>
      </c>
      <c r="E1588" s="1" t="s">
        <v>553</v>
      </c>
      <c r="F1588" s="61" t="s">
        <v>710</v>
      </c>
      <c r="G1588" s="30" t="s">
        <v>106</v>
      </c>
      <c r="H1588" s="31">
        <f t="shared" si="60"/>
        <v>-38100</v>
      </c>
      <c r="I1588" s="42">
        <f t="shared" si="59"/>
        <v>11.235955056179776</v>
      </c>
      <c r="J1588" s="18"/>
      <c r="K1588" s="18" t="s">
        <v>711</v>
      </c>
      <c r="L1588" s="18"/>
      <c r="M1588" s="2">
        <v>445</v>
      </c>
      <c r="N1588" s="18"/>
      <c r="O1588" s="18"/>
      <c r="P1588" s="18"/>
      <c r="Q1588" s="18"/>
      <c r="R1588" s="18"/>
      <c r="S1588" s="18"/>
      <c r="T1588" s="62"/>
      <c r="U1588" s="1"/>
      <c r="V1588" s="1"/>
      <c r="W1588" s="1"/>
      <c r="X1588" s="83"/>
      <c r="Y1588" s="30"/>
    </row>
    <row r="1589" spans="2:25" ht="12.75">
      <c r="B1589" s="116">
        <v>1200</v>
      </c>
      <c r="C1589" s="1" t="s">
        <v>694</v>
      </c>
      <c r="D1589" s="1" t="s">
        <v>561</v>
      </c>
      <c r="E1589" s="1" t="s">
        <v>553</v>
      </c>
      <c r="F1589" s="331" t="s">
        <v>712</v>
      </c>
      <c r="G1589" s="30" t="s">
        <v>20</v>
      </c>
      <c r="H1589" s="31">
        <f t="shared" si="60"/>
        <v>-39300</v>
      </c>
      <c r="I1589" s="42">
        <f t="shared" si="59"/>
        <v>2.696629213483146</v>
      </c>
      <c r="J1589" s="18"/>
      <c r="K1589" s="18" t="s">
        <v>711</v>
      </c>
      <c r="L1589" s="18"/>
      <c r="M1589" s="2">
        <v>445</v>
      </c>
      <c r="N1589" s="18"/>
      <c r="O1589" s="18"/>
      <c r="P1589" s="18"/>
      <c r="Q1589" s="18"/>
      <c r="R1589" s="18"/>
      <c r="S1589" s="18"/>
      <c r="T1589" s="62"/>
      <c r="U1589" s="1"/>
      <c r="V1589" s="1"/>
      <c r="W1589" s="1"/>
      <c r="X1589" s="84"/>
      <c r="Y1589" s="30"/>
    </row>
    <row r="1590" spans="2:25" ht="12.75">
      <c r="B1590" s="116">
        <v>3000</v>
      </c>
      <c r="C1590" s="1" t="s">
        <v>695</v>
      </c>
      <c r="D1590" s="1" t="s">
        <v>561</v>
      </c>
      <c r="E1590" s="1" t="s">
        <v>553</v>
      </c>
      <c r="F1590" s="332" t="s">
        <v>713</v>
      </c>
      <c r="G1590" s="30" t="s">
        <v>20</v>
      </c>
      <c r="H1590" s="31">
        <f t="shared" si="60"/>
        <v>-42300</v>
      </c>
      <c r="I1590" s="42">
        <f t="shared" si="59"/>
        <v>6.741573033707865</v>
      </c>
      <c r="J1590" s="18"/>
      <c r="K1590" s="18" t="s">
        <v>711</v>
      </c>
      <c r="L1590" s="18"/>
      <c r="M1590" s="2">
        <v>445</v>
      </c>
      <c r="N1590" s="18"/>
      <c r="O1590" s="18"/>
      <c r="P1590" s="18"/>
      <c r="Q1590" s="18"/>
      <c r="R1590" s="18"/>
      <c r="S1590" s="18"/>
      <c r="T1590" s="62"/>
      <c r="U1590" s="1"/>
      <c r="V1590" s="1"/>
      <c r="W1590" s="1"/>
      <c r="X1590" s="30"/>
      <c r="Y1590" s="30"/>
    </row>
    <row r="1591" spans="2:25" ht="12.75">
      <c r="B1591" s="116">
        <v>3500</v>
      </c>
      <c r="C1591" s="1" t="s">
        <v>714</v>
      </c>
      <c r="D1591" s="1" t="s">
        <v>561</v>
      </c>
      <c r="E1591" s="1" t="s">
        <v>553</v>
      </c>
      <c r="F1591" s="61" t="s">
        <v>715</v>
      </c>
      <c r="G1591" s="30" t="s">
        <v>25</v>
      </c>
      <c r="H1591" s="31">
        <f t="shared" si="60"/>
        <v>-45800</v>
      </c>
      <c r="I1591" s="42">
        <f t="shared" si="59"/>
        <v>7.865168539325842</v>
      </c>
      <c r="J1591" s="18"/>
      <c r="K1591" s="18" t="s">
        <v>711</v>
      </c>
      <c r="L1591" s="18"/>
      <c r="M1591" s="2">
        <v>445</v>
      </c>
      <c r="N1591" s="18"/>
      <c r="O1591" s="18"/>
      <c r="P1591" s="18"/>
      <c r="Q1591" s="18"/>
      <c r="R1591" s="18"/>
      <c r="S1591" s="18"/>
      <c r="T1591" s="6"/>
      <c r="U1591" s="1"/>
      <c r="V1591" s="1"/>
      <c r="W1591" s="1"/>
      <c r="X1591" s="30"/>
      <c r="Y1591" s="30"/>
    </row>
    <row r="1592" spans="2:25" ht="12.75">
      <c r="B1592" s="116">
        <v>1000</v>
      </c>
      <c r="C1592" s="1" t="s">
        <v>716</v>
      </c>
      <c r="D1592" s="1" t="s">
        <v>561</v>
      </c>
      <c r="E1592" s="1" t="s">
        <v>553</v>
      </c>
      <c r="F1592" s="61" t="s">
        <v>684</v>
      </c>
      <c r="G1592" s="30" t="s">
        <v>67</v>
      </c>
      <c r="H1592" s="31">
        <f t="shared" si="60"/>
        <v>-46800</v>
      </c>
      <c r="I1592" s="42">
        <f t="shared" si="59"/>
        <v>2.247191011235955</v>
      </c>
      <c r="J1592" s="18"/>
      <c r="K1592" s="18" t="s">
        <v>711</v>
      </c>
      <c r="L1592" s="18"/>
      <c r="M1592" s="2">
        <v>445</v>
      </c>
      <c r="N1592" s="18"/>
      <c r="O1592" s="18"/>
      <c r="P1592" s="18"/>
      <c r="Q1592" s="18"/>
      <c r="R1592" s="18"/>
      <c r="S1592" s="18"/>
      <c r="T1592" s="6"/>
      <c r="U1592" s="1"/>
      <c r="V1592" s="1"/>
      <c r="W1592" s="1"/>
      <c r="X1592" s="30"/>
      <c r="Y1592" s="30"/>
    </row>
    <row r="1593" spans="2:25" ht="12.75">
      <c r="B1593" s="116">
        <v>1000</v>
      </c>
      <c r="C1593" s="1" t="s">
        <v>717</v>
      </c>
      <c r="D1593" s="1" t="s">
        <v>561</v>
      </c>
      <c r="E1593" s="1" t="s">
        <v>553</v>
      </c>
      <c r="F1593" s="61" t="s">
        <v>684</v>
      </c>
      <c r="G1593" s="30" t="s">
        <v>67</v>
      </c>
      <c r="H1593" s="31">
        <f t="shared" si="60"/>
        <v>-47800</v>
      </c>
      <c r="I1593" s="42">
        <f t="shared" si="59"/>
        <v>2.247191011235955</v>
      </c>
      <c r="J1593" s="18"/>
      <c r="K1593" s="18" t="s">
        <v>711</v>
      </c>
      <c r="L1593" s="18"/>
      <c r="M1593" s="2">
        <v>445</v>
      </c>
      <c r="N1593" s="18"/>
      <c r="O1593" s="18"/>
      <c r="P1593" s="18"/>
      <c r="Q1593" s="18"/>
      <c r="R1593" s="18"/>
      <c r="S1593" s="18"/>
      <c r="T1593" s="6"/>
      <c r="U1593" s="1"/>
      <c r="V1593" s="1"/>
      <c r="W1593" s="1"/>
      <c r="X1593" s="63"/>
      <c r="Y1593" s="30"/>
    </row>
    <row r="1594" spans="2:25" ht="12.75">
      <c r="B1594" s="116">
        <v>3500</v>
      </c>
      <c r="C1594" s="1" t="s">
        <v>695</v>
      </c>
      <c r="D1594" s="1" t="s">
        <v>561</v>
      </c>
      <c r="E1594" s="1" t="s">
        <v>553</v>
      </c>
      <c r="F1594" s="33" t="s">
        <v>718</v>
      </c>
      <c r="G1594" s="30" t="s">
        <v>67</v>
      </c>
      <c r="H1594" s="31">
        <f t="shared" si="60"/>
        <v>-51300</v>
      </c>
      <c r="I1594" s="42">
        <f t="shared" si="59"/>
        <v>7.865168539325842</v>
      </c>
      <c r="J1594" s="18"/>
      <c r="K1594" s="18" t="s">
        <v>711</v>
      </c>
      <c r="L1594" s="18"/>
      <c r="M1594" s="2">
        <v>445</v>
      </c>
      <c r="N1594" s="18"/>
      <c r="O1594" s="18"/>
      <c r="P1594" s="18"/>
      <c r="Q1594" s="18"/>
      <c r="R1594" s="18"/>
      <c r="S1594" s="18"/>
      <c r="T1594" s="6"/>
      <c r="U1594" s="1"/>
      <c r="V1594" s="1"/>
      <c r="W1594" s="1"/>
      <c r="X1594" s="30"/>
      <c r="Y1594" s="30"/>
    </row>
    <row r="1595" spans="2:25" ht="12.75">
      <c r="B1595" s="116">
        <v>5000</v>
      </c>
      <c r="C1595" s="1" t="s">
        <v>709</v>
      </c>
      <c r="D1595" s="1" t="s">
        <v>561</v>
      </c>
      <c r="E1595" s="1" t="s">
        <v>553</v>
      </c>
      <c r="F1595" s="61" t="s">
        <v>719</v>
      </c>
      <c r="G1595" s="30" t="s">
        <v>120</v>
      </c>
      <c r="H1595" s="31">
        <f t="shared" si="60"/>
        <v>-56300</v>
      </c>
      <c r="I1595" s="42">
        <f t="shared" si="59"/>
        <v>11.235955056179776</v>
      </c>
      <c r="J1595" s="18"/>
      <c r="K1595" s="18" t="s">
        <v>711</v>
      </c>
      <c r="L1595" s="18"/>
      <c r="M1595" s="2">
        <v>445</v>
      </c>
      <c r="N1595" s="18"/>
      <c r="O1595" s="18"/>
      <c r="P1595" s="18"/>
      <c r="Q1595" s="18"/>
      <c r="R1595" s="18"/>
      <c r="S1595" s="18"/>
      <c r="T1595" s="6"/>
      <c r="U1595" s="1"/>
      <c r="V1595" s="1"/>
      <c r="W1595" s="1"/>
      <c r="X1595" s="30"/>
      <c r="Y1595" s="30"/>
    </row>
    <row r="1596" spans="2:25" ht="12.75">
      <c r="B1596" s="116">
        <v>5000</v>
      </c>
      <c r="C1596" s="1" t="s">
        <v>720</v>
      </c>
      <c r="D1596" s="1" t="s">
        <v>561</v>
      </c>
      <c r="E1596" s="1" t="s">
        <v>553</v>
      </c>
      <c r="F1596" s="61" t="s">
        <v>721</v>
      </c>
      <c r="G1596" s="30" t="s">
        <v>122</v>
      </c>
      <c r="H1596" s="31">
        <f t="shared" si="60"/>
        <v>-61300</v>
      </c>
      <c r="I1596" s="42">
        <f t="shared" si="59"/>
        <v>11.235955056179776</v>
      </c>
      <c r="J1596" s="18"/>
      <c r="K1596" s="18" t="s">
        <v>711</v>
      </c>
      <c r="L1596" s="18"/>
      <c r="M1596" s="2">
        <v>445</v>
      </c>
      <c r="N1596" s="18"/>
      <c r="O1596" s="18"/>
      <c r="P1596" s="18"/>
      <c r="Q1596" s="18"/>
      <c r="R1596" s="18"/>
      <c r="S1596" s="18"/>
      <c r="T1596" s="6"/>
      <c r="U1596" s="1"/>
      <c r="V1596" s="1"/>
      <c r="W1596" s="1"/>
      <c r="X1596" s="30"/>
      <c r="Y1596" s="30"/>
    </row>
    <row r="1597" spans="2:25" ht="12.75">
      <c r="B1597" s="116">
        <v>1500</v>
      </c>
      <c r="C1597" s="1" t="s">
        <v>722</v>
      </c>
      <c r="D1597" s="1" t="s">
        <v>561</v>
      </c>
      <c r="E1597" s="1" t="s">
        <v>553</v>
      </c>
      <c r="F1597" s="61" t="s">
        <v>723</v>
      </c>
      <c r="G1597" s="30" t="s">
        <v>256</v>
      </c>
      <c r="H1597" s="31">
        <f t="shared" si="60"/>
        <v>-62800</v>
      </c>
      <c r="I1597" s="42">
        <f t="shared" si="59"/>
        <v>3.3707865168539324</v>
      </c>
      <c r="J1597" s="18"/>
      <c r="K1597" s="18" t="s">
        <v>711</v>
      </c>
      <c r="L1597" s="18"/>
      <c r="M1597" s="2">
        <v>445</v>
      </c>
      <c r="N1597" s="18"/>
      <c r="O1597" s="18"/>
      <c r="P1597" s="18"/>
      <c r="Q1597" s="18"/>
      <c r="R1597" s="18"/>
      <c r="S1597" s="18"/>
      <c r="T1597" s="6"/>
      <c r="U1597" s="1"/>
      <c r="V1597" s="1"/>
      <c r="W1597" s="1"/>
      <c r="X1597" s="30"/>
      <c r="Y1597" s="30"/>
    </row>
    <row r="1598" spans="2:25" ht="12.75">
      <c r="B1598" s="116">
        <v>1500</v>
      </c>
      <c r="C1598" s="1" t="s">
        <v>724</v>
      </c>
      <c r="D1598" s="1" t="s">
        <v>561</v>
      </c>
      <c r="E1598" s="1" t="s">
        <v>553</v>
      </c>
      <c r="F1598" s="61" t="s">
        <v>725</v>
      </c>
      <c r="G1598" s="30" t="s">
        <v>256</v>
      </c>
      <c r="H1598" s="31">
        <f t="shared" si="60"/>
        <v>-64300</v>
      </c>
      <c r="I1598" s="42">
        <f t="shared" si="59"/>
        <v>3.3707865168539324</v>
      </c>
      <c r="J1598" s="18"/>
      <c r="K1598" s="18" t="s">
        <v>711</v>
      </c>
      <c r="L1598" s="18"/>
      <c r="M1598" s="2">
        <v>445</v>
      </c>
      <c r="N1598" s="18"/>
      <c r="O1598" s="18"/>
      <c r="P1598" s="18"/>
      <c r="Q1598" s="18"/>
      <c r="R1598" s="18"/>
      <c r="S1598" s="18"/>
      <c r="T1598" s="6"/>
      <c r="U1598" s="1"/>
      <c r="V1598" s="1"/>
      <c r="W1598" s="1"/>
      <c r="X1598" s="30"/>
      <c r="Y1598" s="30"/>
    </row>
    <row r="1599" spans="2:25" ht="12.75">
      <c r="B1599" s="116">
        <v>5000</v>
      </c>
      <c r="C1599" s="1" t="s">
        <v>709</v>
      </c>
      <c r="D1599" s="1" t="s">
        <v>561</v>
      </c>
      <c r="E1599" s="1" t="s">
        <v>553</v>
      </c>
      <c r="F1599" s="61" t="s">
        <v>726</v>
      </c>
      <c r="G1599" s="30" t="s">
        <v>266</v>
      </c>
      <c r="H1599" s="31">
        <f t="shared" si="60"/>
        <v>-69300</v>
      </c>
      <c r="I1599" s="42">
        <f t="shared" si="59"/>
        <v>11.235955056179776</v>
      </c>
      <c r="J1599" s="18"/>
      <c r="K1599" s="18" t="s">
        <v>711</v>
      </c>
      <c r="L1599" s="18"/>
      <c r="M1599" s="2">
        <v>445</v>
      </c>
      <c r="N1599" s="18"/>
      <c r="O1599" s="18"/>
      <c r="P1599" s="18"/>
      <c r="Q1599" s="18"/>
      <c r="R1599" s="18"/>
      <c r="S1599" s="18"/>
      <c r="T1599" s="6"/>
      <c r="U1599" s="1"/>
      <c r="V1599" s="1"/>
      <c r="W1599" s="1"/>
      <c r="X1599" s="30"/>
      <c r="Y1599" s="30"/>
    </row>
    <row r="1600" spans="2:25" ht="12.75">
      <c r="B1600" s="116">
        <v>1500</v>
      </c>
      <c r="C1600" s="1" t="s">
        <v>694</v>
      </c>
      <c r="D1600" s="1" t="s">
        <v>561</v>
      </c>
      <c r="E1600" s="1" t="s">
        <v>553</v>
      </c>
      <c r="F1600" s="61" t="s">
        <v>727</v>
      </c>
      <c r="G1600" s="30" t="s">
        <v>328</v>
      </c>
      <c r="H1600" s="31">
        <f t="shared" si="60"/>
        <v>-70800</v>
      </c>
      <c r="I1600" s="42">
        <f t="shared" si="59"/>
        <v>3.3707865168539324</v>
      </c>
      <c r="J1600" s="18"/>
      <c r="K1600" s="18" t="s">
        <v>711</v>
      </c>
      <c r="L1600" s="18"/>
      <c r="M1600" s="2">
        <v>445</v>
      </c>
      <c r="N1600" s="18"/>
      <c r="O1600" s="18"/>
      <c r="P1600" s="18"/>
      <c r="Q1600" s="18"/>
      <c r="R1600" s="18"/>
      <c r="S1600" s="18"/>
      <c r="T1600" s="6"/>
      <c r="U1600" s="1"/>
      <c r="V1600" s="1"/>
      <c r="W1600" s="1"/>
      <c r="X1600" s="30"/>
      <c r="Y1600" s="30"/>
    </row>
    <row r="1601" spans="2:25" ht="12.75">
      <c r="B1601" s="116">
        <v>3500</v>
      </c>
      <c r="C1601" s="1" t="s">
        <v>695</v>
      </c>
      <c r="D1601" s="1" t="s">
        <v>561</v>
      </c>
      <c r="E1601" s="1" t="s">
        <v>553</v>
      </c>
      <c r="F1601" s="61" t="s">
        <v>728</v>
      </c>
      <c r="G1601" s="30" t="s">
        <v>328</v>
      </c>
      <c r="H1601" s="31">
        <f t="shared" si="60"/>
        <v>-74300</v>
      </c>
      <c r="I1601" s="42">
        <f t="shared" si="59"/>
        <v>7.865168539325842</v>
      </c>
      <c r="J1601" s="18"/>
      <c r="K1601" s="18" t="s">
        <v>711</v>
      </c>
      <c r="L1601" s="18"/>
      <c r="M1601" s="2">
        <v>445</v>
      </c>
      <c r="N1601" s="18"/>
      <c r="O1601" s="18"/>
      <c r="P1601" s="18"/>
      <c r="Q1601" s="18"/>
      <c r="R1601" s="18"/>
      <c r="S1601" s="18"/>
      <c r="T1601" s="6"/>
      <c r="U1601" s="1"/>
      <c r="V1601" s="1"/>
      <c r="W1601" s="1"/>
      <c r="X1601" s="30"/>
      <c r="Y1601" s="30"/>
    </row>
    <row r="1602" spans="2:25" ht="12.75">
      <c r="B1602" s="116">
        <v>3500</v>
      </c>
      <c r="C1602" s="1" t="s">
        <v>714</v>
      </c>
      <c r="D1602" s="1" t="s">
        <v>561</v>
      </c>
      <c r="E1602" s="1" t="s">
        <v>553</v>
      </c>
      <c r="F1602" s="61" t="s">
        <v>729</v>
      </c>
      <c r="G1602" s="30" t="s">
        <v>332</v>
      </c>
      <c r="H1602" s="31">
        <f aca="true" t="shared" si="61" ref="H1602:H1618">H1601-B1602</f>
        <v>-77800</v>
      </c>
      <c r="I1602" s="42">
        <f t="shared" si="59"/>
        <v>7.865168539325842</v>
      </c>
      <c r="J1602" s="18"/>
      <c r="K1602" s="18" t="s">
        <v>711</v>
      </c>
      <c r="L1602" s="18"/>
      <c r="M1602" s="2">
        <v>445</v>
      </c>
      <c r="N1602" s="18"/>
      <c r="O1602" s="18"/>
      <c r="P1602" s="18"/>
      <c r="Q1602" s="18"/>
      <c r="R1602" s="18"/>
      <c r="S1602" s="18"/>
      <c r="T1602" s="6"/>
      <c r="U1602" s="1"/>
      <c r="V1602" s="1"/>
      <c r="W1602" s="1"/>
      <c r="X1602" s="30"/>
      <c r="Y1602" s="30"/>
    </row>
    <row r="1603" spans="2:25" ht="12.75">
      <c r="B1603" s="116">
        <v>1500</v>
      </c>
      <c r="C1603" s="1" t="s">
        <v>693</v>
      </c>
      <c r="D1603" s="1" t="s">
        <v>561</v>
      </c>
      <c r="E1603" s="1" t="s">
        <v>553</v>
      </c>
      <c r="F1603" s="61" t="s">
        <v>730</v>
      </c>
      <c r="G1603" s="30" t="s">
        <v>332</v>
      </c>
      <c r="H1603" s="31">
        <f t="shared" si="61"/>
        <v>-79300</v>
      </c>
      <c r="I1603" s="42">
        <f t="shared" si="59"/>
        <v>3.3707865168539324</v>
      </c>
      <c r="J1603" s="18"/>
      <c r="K1603" s="18" t="s">
        <v>711</v>
      </c>
      <c r="L1603" s="18"/>
      <c r="M1603" s="2">
        <v>445</v>
      </c>
      <c r="N1603" s="18"/>
      <c r="O1603" s="18"/>
      <c r="P1603" s="18"/>
      <c r="Q1603" s="18"/>
      <c r="R1603" s="18"/>
      <c r="S1603" s="18"/>
      <c r="T1603" s="6"/>
      <c r="U1603" s="1"/>
      <c r="V1603" s="1"/>
      <c r="W1603" s="1"/>
      <c r="X1603" s="30"/>
      <c r="Y1603" s="30"/>
    </row>
    <row r="1604" spans="2:25" ht="12.75">
      <c r="B1604" s="116">
        <v>1500</v>
      </c>
      <c r="C1604" s="1" t="s">
        <v>694</v>
      </c>
      <c r="D1604" s="1" t="s">
        <v>561</v>
      </c>
      <c r="E1604" s="1" t="s">
        <v>553</v>
      </c>
      <c r="F1604" s="61" t="s">
        <v>731</v>
      </c>
      <c r="G1604" s="30" t="s">
        <v>334</v>
      </c>
      <c r="H1604" s="31">
        <f t="shared" si="61"/>
        <v>-80800</v>
      </c>
      <c r="I1604" s="42">
        <f t="shared" si="59"/>
        <v>3.3707865168539324</v>
      </c>
      <c r="J1604" s="18"/>
      <c r="K1604" s="18" t="s">
        <v>711</v>
      </c>
      <c r="L1604" s="18"/>
      <c r="M1604" s="2">
        <v>445</v>
      </c>
      <c r="N1604" s="18"/>
      <c r="O1604" s="18"/>
      <c r="P1604" s="18"/>
      <c r="Q1604" s="18"/>
      <c r="R1604" s="18"/>
      <c r="S1604" s="18"/>
      <c r="T1604" s="6"/>
      <c r="U1604" s="1"/>
      <c r="V1604" s="1"/>
      <c r="W1604" s="1"/>
      <c r="X1604" s="30"/>
      <c r="Y1604" s="30"/>
    </row>
    <row r="1605" spans="2:25" ht="12.75">
      <c r="B1605" s="116">
        <v>4000</v>
      </c>
      <c r="C1605" s="1" t="s">
        <v>695</v>
      </c>
      <c r="D1605" s="1" t="s">
        <v>561</v>
      </c>
      <c r="E1605" s="1" t="s">
        <v>553</v>
      </c>
      <c r="F1605" s="61" t="s">
        <v>732</v>
      </c>
      <c r="G1605" s="30" t="s">
        <v>334</v>
      </c>
      <c r="H1605" s="31">
        <f t="shared" si="61"/>
        <v>-84800</v>
      </c>
      <c r="I1605" s="42">
        <f t="shared" si="59"/>
        <v>8.98876404494382</v>
      </c>
      <c r="J1605" s="18"/>
      <c r="K1605" s="18" t="s">
        <v>711</v>
      </c>
      <c r="L1605" s="18"/>
      <c r="M1605" s="2">
        <v>445</v>
      </c>
      <c r="N1605" s="18"/>
      <c r="O1605" s="18"/>
      <c r="P1605" s="18"/>
      <c r="Q1605" s="18"/>
      <c r="R1605" s="18"/>
      <c r="S1605" s="18"/>
      <c r="T1605" s="6"/>
      <c r="U1605" s="1"/>
      <c r="V1605" s="1"/>
      <c r="W1605" s="1"/>
      <c r="X1605" s="30"/>
      <c r="Y1605" s="30"/>
    </row>
    <row r="1606" spans="2:25" ht="12.75">
      <c r="B1606" s="116">
        <v>5000</v>
      </c>
      <c r="C1606" s="1" t="s">
        <v>709</v>
      </c>
      <c r="D1606" s="1" t="s">
        <v>561</v>
      </c>
      <c r="E1606" s="1" t="s">
        <v>553</v>
      </c>
      <c r="F1606" s="61" t="s">
        <v>733</v>
      </c>
      <c r="G1606" s="30" t="s">
        <v>420</v>
      </c>
      <c r="H1606" s="31">
        <f t="shared" si="61"/>
        <v>-89800</v>
      </c>
      <c r="I1606" s="42">
        <f t="shared" si="59"/>
        <v>11.235955056179776</v>
      </c>
      <c r="J1606" s="18"/>
      <c r="K1606" s="18" t="s">
        <v>711</v>
      </c>
      <c r="L1606" s="18"/>
      <c r="M1606" s="2">
        <v>445</v>
      </c>
      <c r="N1606" s="18"/>
      <c r="O1606" s="18"/>
      <c r="P1606" s="18"/>
      <c r="Q1606" s="18"/>
      <c r="R1606" s="18"/>
      <c r="S1606" s="18"/>
      <c r="T1606" s="6"/>
      <c r="U1606" s="1"/>
      <c r="V1606" s="1"/>
      <c r="W1606" s="1"/>
      <c r="X1606" s="30"/>
      <c r="Y1606" s="30"/>
    </row>
    <row r="1607" spans="2:25" ht="12.75">
      <c r="B1607" s="116">
        <v>5000</v>
      </c>
      <c r="C1607" s="1" t="s">
        <v>720</v>
      </c>
      <c r="D1607" s="1" t="s">
        <v>561</v>
      </c>
      <c r="E1607" s="1" t="s">
        <v>553</v>
      </c>
      <c r="F1607" s="61" t="s">
        <v>734</v>
      </c>
      <c r="G1607" s="30" t="s">
        <v>432</v>
      </c>
      <c r="H1607" s="31">
        <f t="shared" si="61"/>
        <v>-94800</v>
      </c>
      <c r="I1607" s="42">
        <f t="shared" si="59"/>
        <v>11.235955056179776</v>
      </c>
      <c r="J1607" s="18"/>
      <c r="K1607" s="18" t="s">
        <v>711</v>
      </c>
      <c r="L1607" s="18"/>
      <c r="M1607" s="2">
        <v>445</v>
      </c>
      <c r="N1607" s="18"/>
      <c r="O1607" s="18"/>
      <c r="P1607" s="18"/>
      <c r="Q1607" s="18"/>
      <c r="R1607" s="18"/>
      <c r="S1607" s="18"/>
      <c r="T1607" s="6"/>
      <c r="U1607" s="1"/>
      <c r="V1607" s="1"/>
      <c r="W1607" s="1"/>
      <c r="X1607" s="63"/>
      <c r="Y1607" s="30"/>
    </row>
    <row r="1608" spans="2:25" ht="12.75">
      <c r="B1608" s="116">
        <v>2000</v>
      </c>
      <c r="C1608" s="1" t="s">
        <v>735</v>
      </c>
      <c r="D1608" s="1" t="s">
        <v>561</v>
      </c>
      <c r="E1608" s="1" t="s">
        <v>553</v>
      </c>
      <c r="F1608" s="33" t="s">
        <v>736</v>
      </c>
      <c r="G1608" s="30" t="s">
        <v>67</v>
      </c>
      <c r="H1608" s="31">
        <f t="shared" si="61"/>
        <v>-96800</v>
      </c>
      <c r="I1608" s="42">
        <f t="shared" si="59"/>
        <v>4.49438202247191</v>
      </c>
      <c r="J1608" s="18"/>
      <c r="K1608" s="18" t="s">
        <v>737</v>
      </c>
      <c r="L1608" s="18"/>
      <c r="M1608" s="2">
        <v>445</v>
      </c>
      <c r="N1608" s="18"/>
      <c r="O1608" s="18"/>
      <c r="P1608" s="18"/>
      <c r="Q1608" s="18"/>
      <c r="R1608" s="18"/>
      <c r="S1608" s="18"/>
      <c r="T1608" s="6"/>
      <c r="U1608" s="1"/>
      <c r="V1608" s="1"/>
      <c r="W1608" s="1"/>
      <c r="X1608" s="63"/>
      <c r="Y1608" s="30"/>
    </row>
    <row r="1609" spans="2:25" ht="12.75">
      <c r="B1609" s="116">
        <v>4000</v>
      </c>
      <c r="C1609" s="1" t="s">
        <v>738</v>
      </c>
      <c r="D1609" s="1" t="s">
        <v>561</v>
      </c>
      <c r="E1609" s="1" t="s">
        <v>553</v>
      </c>
      <c r="F1609" s="33" t="s">
        <v>739</v>
      </c>
      <c r="G1609" s="30" t="s">
        <v>67</v>
      </c>
      <c r="H1609" s="31">
        <f t="shared" si="61"/>
        <v>-100800</v>
      </c>
      <c r="I1609" s="42">
        <f t="shared" si="59"/>
        <v>8.98876404494382</v>
      </c>
      <c r="J1609" s="18"/>
      <c r="K1609" s="18" t="s">
        <v>737</v>
      </c>
      <c r="L1609" s="18"/>
      <c r="M1609" s="2">
        <v>445</v>
      </c>
      <c r="N1609" s="18"/>
      <c r="O1609" s="18"/>
      <c r="P1609" s="18"/>
      <c r="Q1609" s="18"/>
      <c r="R1609" s="18"/>
      <c r="S1609" s="18"/>
      <c r="T1609" s="6"/>
      <c r="U1609" s="1"/>
      <c r="V1609" s="1"/>
      <c r="W1609" s="1"/>
      <c r="X1609" s="63"/>
      <c r="Y1609" s="30"/>
    </row>
    <row r="1610" spans="2:25" ht="12.75">
      <c r="B1610" s="116">
        <v>2500</v>
      </c>
      <c r="C1610" s="1" t="s">
        <v>740</v>
      </c>
      <c r="D1610" s="1" t="s">
        <v>561</v>
      </c>
      <c r="E1610" s="1" t="s">
        <v>553</v>
      </c>
      <c r="F1610" s="33" t="s">
        <v>741</v>
      </c>
      <c r="G1610" s="30" t="s">
        <v>79</v>
      </c>
      <c r="H1610" s="31">
        <f t="shared" si="61"/>
        <v>-103300</v>
      </c>
      <c r="I1610" s="42">
        <f t="shared" si="59"/>
        <v>5.617977528089888</v>
      </c>
      <c r="J1610" s="18"/>
      <c r="K1610" s="18" t="s">
        <v>737</v>
      </c>
      <c r="L1610" s="18">
        <v>1</v>
      </c>
      <c r="M1610" s="2">
        <v>445</v>
      </c>
      <c r="N1610" s="18"/>
      <c r="O1610" s="18"/>
      <c r="P1610" s="18"/>
      <c r="Q1610" s="18"/>
      <c r="R1610" s="18"/>
      <c r="S1610" s="18"/>
      <c r="T1610" s="6"/>
      <c r="U1610" s="1"/>
      <c r="V1610" s="1"/>
      <c r="W1610" s="1"/>
      <c r="X1610" s="63"/>
      <c r="Y1610" s="30"/>
    </row>
    <row r="1611" spans="2:25" ht="12.75">
      <c r="B1611" s="116">
        <v>2000</v>
      </c>
      <c r="C1611" s="1" t="s">
        <v>742</v>
      </c>
      <c r="D1611" s="1" t="s">
        <v>561</v>
      </c>
      <c r="E1611" s="1" t="s">
        <v>553</v>
      </c>
      <c r="F1611" s="33" t="s">
        <v>743</v>
      </c>
      <c r="G1611" s="30" t="s">
        <v>79</v>
      </c>
      <c r="H1611" s="31">
        <f t="shared" si="61"/>
        <v>-105300</v>
      </c>
      <c r="I1611" s="42">
        <f t="shared" si="59"/>
        <v>4.49438202247191</v>
      </c>
      <c r="J1611" s="18"/>
      <c r="K1611" s="18" t="s">
        <v>737</v>
      </c>
      <c r="L1611" s="18"/>
      <c r="M1611" s="2">
        <v>445</v>
      </c>
      <c r="N1611" s="18"/>
      <c r="O1611" s="18"/>
      <c r="P1611" s="18"/>
      <c r="Q1611" s="18"/>
      <c r="R1611" s="18"/>
      <c r="S1611" s="18"/>
      <c r="T1611" s="6"/>
      <c r="U1611" s="1"/>
      <c r="V1611" s="1"/>
      <c r="W1611" s="1"/>
      <c r="X1611" s="30"/>
      <c r="Y1611" s="30"/>
    </row>
    <row r="1612" spans="2:25" ht="12.75">
      <c r="B1612" s="116">
        <v>5000</v>
      </c>
      <c r="C1612" s="1" t="s">
        <v>709</v>
      </c>
      <c r="D1612" s="1" t="s">
        <v>561</v>
      </c>
      <c r="E1612" s="1" t="s">
        <v>553</v>
      </c>
      <c r="F1612" s="61" t="s">
        <v>744</v>
      </c>
      <c r="G1612" s="30" t="s">
        <v>206</v>
      </c>
      <c r="H1612" s="31">
        <f t="shared" si="61"/>
        <v>-110300</v>
      </c>
      <c r="I1612" s="42">
        <f t="shared" si="59"/>
        <v>11.235955056179776</v>
      </c>
      <c r="J1612" s="18"/>
      <c r="K1612" s="18" t="s">
        <v>737</v>
      </c>
      <c r="L1612" s="18"/>
      <c r="M1612" s="2">
        <v>445</v>
      </c>
      <c r="N1612" s="18"/>
      <c r="O1612" s="18"/>
      <c r="P1612" s="18"/>
      <c r="Q1612" s="18"/>
      <c r="R1612" s="18"/>
      <c r="S1612" s="18"/>
      <c r="T1612" s="6"/>
      <c r="U1612" s="1"/>
      <c r="V1612" s="1"/>
      <c r="W1612" s="1"/>
      <c r="X1612" s="30"/>
      <c r="Y1612" s="30"/>
    </row>
    <row r="1613" spans="2:25" ht="12.75">
      <c r="B1613" s="116">
        <v>5000</v>
      </c>
      <c r="C1613" s="1" t="s">
        <v>720</v>
      </c>
      <c r="D1613" s="1" t="s">
        <v>561</v>
      </c>
      <c r="E1613" s="1" t="s">
        <v>553</v>
      </c>
      <c r="F1613" s="61" t="s">
        <v>745</v>
      </c>
      <c r="G1613" s="30" t="s">
        <v>244</v>
      </c>
      <c r="H1613" s="31">
        <f t="shared" si="61"/>
        <v>-115300</v>
      </c>
      <c r="I1613" s="42">
        <f t="shared" si="59"/>
        <v>11.235955056179776</v>
      </c>
      <c r="J1613" s="18"/>
      <c r="K1613" s="18" t="s">
        <v>737</v>
      </c>
      <c r="L1613" s="18"/>
      <c r="M1613" s="2">
        <v>445</v>
      </c>
      <c r="N1613" s="18"/>
      <c r="O1613" s="18"/>
      <c r="P1613" s="18"/>
      <c r="Q1613" s="18"/>
      <c r="R1613" s="18"/>
      <c r="S1613" s="18"/>
      <c r="T1613" s="6"/>
      <c r="U1613" s="1"/>
      <c r="V1613" s="1"/>
      <c r="W1613" s="1"/>
      <c r="X1613" s="30"/>
      <c r="Y1613" s="30"/>
    </row>
    <row r="1614" spans="2:25" ht="12.75">
      <c r="B1614" s="116">
        <v>24000</v>
      </c>
      <c r="C1614" s="1" t="s">
        <v>746</v>
      </c>
      <c r="D1614" s="1" t="s">
        <v>561</v>
      </c>
      <c r="E1614" s="1" t="s">
        <v>553</v>
      </c>
      <c r="F1614" s="61" t="s">
        <v>747</v>
      </c>
      <c r="G1614" s="30" t="s">
        <v>258</v>
      </c>
      <c r="H1614" s="31">
        <f t="shared" si="61"/>
        <v>-139300</v>
      </c>
      <c r="I1614" s="42">
        <f t="shared" si="59"/>
        <v>53.93258426966292</v>
      </c>
      <c r="J1614" s="18"/>
      <c r="K1614" s="18" t="s">
        <v>737</v>
      </c>
      <c r="L1614" s="18"/>
      <c r="M1614" s="2">
        <v>445</v>
      </c>
      <c r="N1614" s="18"/>
      <c r="O1614" s="18"/>
      <c r="P1614" s="18"/>
      <c r="Q1614" s="18"/>
      <c r="R1614" s="18"/>
      <c r="S1614" s="18"/>
      <c r="T1614" s="6"/>
      <c r="U1614" s="1"/>
      <c r="V1614" s="1"/>
      <c r="W1614" s="1"/>
      <c r="X1614" s="30"/>
      <c r="Y1614" s="30"/>
    </row>
    <row r="1615" spans="2:25" ht="12.75">
      <c r="B1615" s="116">
        <v>4000</v>
      </c>
      <c r="C1615" s="1" t="s">
        <v>748</v>
      </c>
      <c r="D1615" s="1" t="s">
        <v>561</v>
      </c>
      <c r="E1615" s="1" t="s">
        <v>553</v>
      </c>
      <c r="F1615" s="61" t="s">
        <v>749</v>
      </c>
      <c r="G1615" s="30" t="s">
        <v>260</v>
      </c>
      <c r="H1615" s="31">
        <f t="shared" si="61"/>
        <v>-143300</v>
      </c>
      <c r="I1615" s="42">
        <f t="shared" si="59"/>
        <v>8.98876404494382</v>
      </c>
      <c r="J1615" s="18"/>
      <c r="K1615" s="18" t="s">
        <v>737</v>
      </c>
      <c r="L1615" s="18"/>
      <c r="M1615" s="2">
        <v>445</v>
      </c>
      <c r="N1615" s="18"/>
      <c r="O1615" s="18"/>
      <c r="P1615" s="18"/>
      <c r="Q1615" s="18"/>
      <c r="R1615" s="18"/>
      <c r="S1615" s="18"/>
      <c r="T1615" s="6"/>
      <c r="U1615" s="1"/>
      <c r="V1615" s="1"/>
      <c r="W1615" s="1"/>
      <c r="X1615" s="30"/>
      <c r="Y1615" s="30"/>
    </row>
    <row r="1616" spans="2:25" ht="12.75">
      <c r="B1616" s="116">
        <v>4000</v>
      </c>
      <c r="C1616" s="1" t="s">
        <v>750</v>
      </c>
      <c r="D1616" s="1" t="s">
        <v>561</v>
      </c>
      <c r="E1616" s="1" t="s">
        <v>553</v>
      </c>
      <c r="F1616" s="61" t="s">
        <v>751</v>
      </c>
      <c r="G1616" s="30" t="s">
        <v>264</v>
      </c>
      <c r="H1616" s="31">
        <f t="shared" si="61"/>
        <v>-147300</v>
      </c>
      <c r="I1616" s="42">
        <f t="shared" si="59"/>
        <v>8.98876404494382</v>
      </c>
      <c r="J1616" s="18"/>
      <c r="K1616" s="18" t="s">
        <v>737</v>
      </c>
      <c r="L1616" s="18"/>
      <c r="M1616" s="2">
        <v>445</v>
      </c>
      <c r="N1616" s="18"/>
      <c r="O1616" s="18"/>
      <c r="P1616" s="18"/>
      <c r="Q1616" s="18"/>
      <c r="R1616" s="18"/>
      <c r="S1616" s="18"/>
      <c r="T1616" s="6"/>
      <c r="U1616" s="1"/>
      <c r="V1616" s="1"/>
      <c r="W1616" s="1"/>
      <c r="X1616" s="30"/>
      <c r="Y1616" s="30"/>
    </row>
    <row r="1617" spans="2:25" ht="12.75">
      <c r="B1617" s="116">
        <v>25000</v>
      </c>
      <c r="C1617" s="1" t="s">
        <v>752</v>
      </c>
      <c r="D1617" s="1" t="s">
        <v>561</v>
      </c>
      <c r="E1617" s="1" t="s">
        <v>553</v>
      </c>
      <c r="F1617" s="61" t="s">
        <v>753</v>
      </c>
      <c r="G1617" s="30" t="s">
        <v>264</v>
      </c>
      <c r="H1617" s="31">
        <f t="shared" si="61"/>
        <v>-172300</v>
      </c>
      <c r="I1617" s="42">
        <f t="shared" si="59"/>
        <v>56.17977528089887</v>
      </c>
      <c r="J1617" s="18"/>
      <c r="K1617" s="18" t="s">
        <v>737</v>
      </c>
      <c r="L1617" s="18"/>
      <c r="M1617" s="2">
        <v>445</v>
      </c>
      <c r="N1617" s="18"/>
      <c r="O1617" s="18"/>
      <c r="P1617" s="18"/>
      <c r="Q1617" s="18"/>
      <c r="R1617" s="18"/>
      <c r="S1617" s="18"/>
      <c r="T1617" s="6"/>
      <c r="U1617" s="1"/>
      <c r="V1617" s="1"/>
      <c r="W1617" s="1"/>
      <c r="X1617" s="30"/>
      <c r="Y1617" s="30"/>
    </row>
    <row r="1618" spans="2:25" ht="12.75">
      <c r="B1618" s="116">
        <v>3000</v>
      </c>
      <c r="C1618" s="1" t="s">
        <v>697</v>
      </c>
      <c r="D1618" s="1" t="s">
        <v>561</v>
      </c>
      <c r="E1618" s="1" t="s">
        <v>553</v>
      </c>
      <c r="F1618" s="61" t="s">
        <v>754</v>
      </c>
      <c r="G1618" s="30" t="s">
        <v>420</v>
      </c>
      <c r="H1618" s="31">
        <f t="shared" si="61"/>
        <v>-175300</v>
      </c>
      <c r="I1618" s="42">
        <f t="shared" si="59"/>
        <v>6.741573033707865</v>
      </c>
      <c r="J1618" s="18"/>
      <c r="K1618" s="18" t="s">
        <v>555</v>
      </c>
      <c r="L1618" s="18"/>
      <c r="M1618" s="2">
        <v>445</v>
      </c>
      <c r="N1618" s="18"/>
      <c r="O1618" s="18"/>
      <c r="P1618" s="18"/>
      <c r="Q1618" s="18"/>
      <c r="R1618" s="18"/>
      <c r="S1618" s="18"/>
      <c r="T1618" s="6"/>
      <c r="U1618" s="1"/>
      <c r="V1618" s="1"/>
      <c r="W1618" s="1"/>
      <c r="X1618" s="30"/>
      <c r="Y1618" s="30"/>
    </row>
    <row r="1619" spans="2:25" ht="12.75">
      <c r="B1619" s="116">
        <v>3500</v>
      </c>
      <c r="C1619" s="1" t="s">
        <v>697</v>
      </c>
      <c r="D1619" s="1" t="s">
        <v>561</v>
      </c>
      <c r="E1619" s="1" t="s">
        <v>553</v>
      </c>
      <c r="F1619" s="61" t="s">
        <v>755</v>
      </c>
      <c r="G1619" s="30" t="s">
        <v>260</v>
      </c>
      <c r="H1619" s="31">
        <f aca="true" t="shared" si="62" ref="H1619:H1682">H1618-B1619</f>
        <v>-178800</v>
      </c>
      <c r="I1619" s="42">
        <f t="shared" si="59"/>
        <v>7.865168539325842</v>
      </c>
      <c r="J1619" s="18"/>
      <c r="K1619" s="18" t="s">
        <v>555</v>
      </c>
      <c r="L1619" s="18"/>
      <c r="M1619" s="2">
        <v>445</v>
      </c>
      <c r="N1619" s="18"/>
      <c r="O1619" s="18"/>
      <c r="P1619" s="18"/>
      <c r="Q1619" s="18"/>
      <c r="R1619" s="18"/>
      <c r="S1619" s="18"/>
      <c r="T1619" s="6"/>
      <c r="U1619" s="1"/>
      <c r="V1619" s="1"/>
      <c r="W1619" s="1"/>
      <c r="X1619" s="30"/>
      <c r="Y1619" s="30"/>
    </row>
    <row r="1620" spans="2:25" ht="12.75">
      <c r="B1620" s="116">
        <v>3500</v>
      </c>
      <c r="C1620" s="1" t="s">
        <v>705</v>
      </c>
      <c r="D1620" s="1" t="s">
        <v>561</v>
      </c>
      <c r="E1620" s="1" t="s">
        <v>553</v>
      </c>
      <c r="F1620" s="61" t="s">
        <v>756</v>
      </c>
      <c r="G1620" s="30" t="s">
        <v>260</v>
      </c>
      <c r="H1620" s="31">
        <f t="shared" si="62"/>
        <v>-182300</v>
      </c>
      <c r="I1620" s="42">
        <f t="shared" si="59"/>
        <v>7.865168539325842</v>
      </c>
      <c r="J1620" s="18"/>
      <c r="K1620" s="18" t="s">
        <v>555</v>
      </c>
      <c r="L1620" s="18"/>
      <c r="M1620" s="2">
        <v>445</v>
      </c>
      <c r="N1620" s="18"/>
      <c r="O1620" s="18"/>
      <c r="P1620" s="18"/>
      <c r="Q1620" s="18"/>
      <c r="R1620" s="18"/>
      <c r="S1620" s="18"/>
      <c r="T1620" s="6"/>
      <c r="U1620" s="1"/>
      <c r="V1620" s="1"/>
      <c r="W1620" s="1"/>
      <c r="X1620" s="30"/>
      <c r="Y1620" s="30"/>
    </row>
    <row r="1621" spans="2:25" ht="12.75">
      <c r="B1621" s="116">
        <v>3500</v>
      </c>
      <c r="C1621" s="1" t="s">
        <v>697</v>
      </c>
      <c r="D1621" s="1" t="s">
        <v>561</v>
      </c>
      <c r="E1621" s="1" t="s">
        <v>553</v>
      </c>
      <c r="F1621" s="61" t="s">
        <v>757</v>
      </c>
      <c r="G1621" s="30" t="s">
        <v>334</v>
      </c>
      <c r="H1621" s="31">
        <f t="shared" si="62"/>
        <v>-185800</v>
      </c>
      <c r="I1621" s="42">
        <f t="shared" si="59"/>
        <v>7.865168539325842</v>
      </c>
      <c r="J1621" s="18"/>
      <c r="K1621" s="18" t="s">
        <v>555</v>
      </c>
      <c r="L1621" s="18"/>
      <c r="M1621" s="2">
        <v>445</v>
      </c>
      <c r="N1621" s="18"/>
      <c r="O1621" s="18"/>
      <c r="P1621" s="18"/>
      <c r="Q1621" s="18"/>
      <c r="R1621" s="18"/>
      <c r="S1621" s="18"/>
      <c r="T1621" s="6"/>
      <c r="U1621" s="1"/>
      <c r="V1621" s="1"/>
      <c r="W1621" s="1"/>
      <c r="X1621" s="30"/>
      <c r="Y1621" s="30"/>
    </row>
    <row r="1622" spans="1:13" s="82" customFormat="1" ht="12.75">
      <c r="A1622" s="1"/>
      <c r="B1622" s="116">
        <v>3000</v>
      </c>
      <c r="C1622" s="1" t="s">
        <v>705</v>
      </c>
      <c r="D1622" s="1" t="s">
        <v>561</v>
      </c>
      <c r="E1622" s="1" t="s">
        <v>553</v>
      </c>
      <c r="F1622" s="61" t="s">
        <v>758</v>
      </c>
      <c r="G1622" s="30" t="s">
        <v>334</v>
      </c>
      <c r="H1622" s="31">
        <f t="shared" si="62"/>
        <v>-188800</v>
      </c>
      <c r="I1622" s="42">
        <f t="shared" si="59"/>
        <v>6.741573033707865</v>
      </c>
      <c r="J1622" s="18"/>
      <c r="K1622" s="18" t="s">
        <v>555</v>
      </c>
      <c r="L1622" s="18">
        <v>2</v>
      </c>
      <c r="M1622" s="2">
        <v>445</v>
      </c>
    </row>
    <row r="1623" spans="1:20" ht="12.75">
      <c r="A1623" s="78"/>
      <c r="B1623" s="317">
        <f>SUM(B1572:B1622)</f>
        <v>188800</v>
      </c>
      <c r="C1623" s="78" t="s">
        <v>34</v>
      </c>
      <c r="D1623" s="78"/>
      <c r="E1623" s="78"/>
      <c r="F1623" s="90"/>
      <c r="G1623" s="80"/>
      <c r="H1623" s="79">
        <v>0</v>
      </c>
      <c r="I1623" s="81">
        <f t="shared" si="59"/>
        <v>424.2696629213483</v>
      </c>
      <c r="J1623" s="82"/>
      <c r="K1623" s="82"/>
      <c r="L1623" s="82"/>
      <c r="M1623" s="2">
        <v>445</v>
      </c>
      <c r="N1623" s="18"/>
      <c r="O1623" s="18"/>
      <c r="P1623" s="18"/>
      <c r="Q1623" s="18"/>
      <c r="R1623" s="18"/>
      <c r="S1623" s="18"/>
      <c r="T1623" s="6"/>
    </row>
    <row r="1624" spans="2:19" ht="12.75">
      <c r="B1624" s="119"/>
      <c r="C1624" s="15"/>
      <c r="D1624" s="15"/>
      <c r="E1624" s="15"/>
      <c r="F1624" s="33"/>
      <c r="G1624" s="32"/>
      <c r="H1624" s="31">
        <f t="shared" si="62"/>
        <v>0</v>
      </c>
      <c r="I1624" s="42">
        <f t="shared" si="59"/>
        <v>0</v>
      </c>
      <c r="J1624" s="18"/>
      <c r="K1624" s="18"/>
      <c r="L1624" s="18"/>
      <c r="M1624" s="2">
        <v>445</v>
      </c>
      <c r="N1624" s="18"/>
      <c r="O1624" s="18"/>
      <c r="P1624" s="18"/>
      <c r="Q1624" s="18"/>
      <c r="R1624" s="18"/>
      <c r="S1624" s="18"/>
    </row>
    <row r="1625" spans="2:19" ht="12.75">
      <c r="B1625" s="119"/>
      <c r="C1625" s="15"/>
      <c r="D1625" s="15"/>
      <c r="E1625" s="15"/>
      <c r="F1625" s="33"/>
      <c r="G1625" s="32"/>
      <c r="H1625" s="31">
        <f t="shared" si="62"/>
        <v>0</v>
      </c>
      <c r="I1625" s="42">
        <f t="shared" si="59"/>
        <v>0</v>
      </c>
      <c r="J1625" s="18"/>
      <c r="K1625" s="18"/>
      <c r="L1625" s="18"/>
      <c r="M1625" s="2">
        <v>445</v>
      </c>
      <c r="N1625" s="18"/>
      <c r="O1625" s="18"/>
      <c r="P1625" s="18"/>
      <c r="Q1625" s="18"/>
      <c r="R1625" s="18"/>
      <c r="S1625" s="18"/>
    </row>
    <row r="1626" spans="2:19" ht="12.75">
      <c r="B1626" s="116">
        <v>1000</v>
      </c>
      <c r="C1626" s="1" t="s">
        <v>55</v>
      </c>
      <c r="D1626" s="1" t="s">
        <v>561</v>
      </c>
      <c r="E1626" s="1" t="s">
        <v>56</v>
      </c>
      <c r="F1626" s="61" t="s">
        <v>759</v>
      </c>
      <c r="G1626" s="30" t="s">
        <v>106</v>
      </c>
      <c r="H1626" s="31">
        <f t="shared" si="62"/>
        <v>-1000</v>
      </c>
      <c r="I1626" s="42">
        <f t="shared" si="59"/>
        <v>2.247191011235955</v>
      </c>
      <c r="J1626" s="18"/>
      <c r="K1626" s="18" t="s">
        <v>760</v>
      </c>
      <c r="L1626" s="18"/>
      <c r="M1626" s="2">
        <v>445</v>
      </c>
      <c r="N1626" s="18"/>
      <c r="O1626" s="18"/>
      <c r="P1626" s="18"/>
      <c r="Q1626" s="18"/>
      <c r="R1626" s="18"/>
      <c r="S1626" s="18"/>
    </row>
    <row r="1627" spans="2:19" ht="12.75">
      <c r="B1627" s="116">
        <v>1000</v>
      </c>
      <c r="C1627" s="1" t="s">
        <v>55</v>
      </c>
      <c r="D1627" s="1" t="s">
        <v>561</v>
      </c>
      <c r="E1627" s="1" t="s">
        <v>56</v>
      </c>
      <c r="F1627" s="61" t="s">
        <v>759</v>
      </c>
      <c r="G1627" s="30" t="s">
        <v>20</v>
      </c>
      <c r="H1627" s="31">
        <f t="shared" si="62"/>
        <v>-2000</v>
      </c>
      <c r="I1627" s="42">
        <f aca="true" t="shared" si="63" ref="I1627:I1689">+B1627/M1627</f>
        <v>2.247191011235955</v>
      </c>
      <c r="J1627" s="18"/>
      <c r="K1627" s="18" t="s">
        <v>760</v>
      </c>
      <c r="L1627" s="18"/>
      <c r="M1627" s="2">
        <v>445</v>
      </c>
      <c r="N1627" s="18"/>
      <c r="O1627" s="18"/>
      <c r="P1627" s="18"/>
      <c r="Q1627" s="18"/>
      <c r="R1627" s="18"/>
      <c r="S1627" s="18"/>
    </row>
    <row r="1628" spans="2:19" ht="12.75">
      <c r="B1628" s="116">
        <v>1200</v>
      </c>
      <c r="C1628" s="1" t="s">
        <v>55</v>
      </c>
      <c r="D1628" s="1" t="s">
        <v>561</v>
      </c>
      <c r="E1628" s="1" t="s">
        <v>56</v>
      </c>
      <c r="F1628" s="61" t="s">
        <v>759</v>
      </c>
      <c r="G1628" s="30" t="s">
        <v>23</v>
      </c>
      <c r="H1628" s="31">
        <f t="shared" si="62"/>
        <v>-3200</v>
      </c>
      <c r="I1628" s="42">
        <f t="shared" si="63"/>
        <v>2.696629213483146</v>
      </c>
      <c r="J1628" s="18"/>
      <c r="K1628" s="18" t="s">
        <v>760</v>
      </c>
      <c r="L1628" s="18"/>
      <c r="M1628" s="2">
        <v>445</v>
      </c>
      <c r="N1628" s="18"/>
      <c r="O1628" s="18"/>
      <c r="P1628" s="18"/>
      <c r="Q1628" s="18"/>
      <c r="R1628" s="18"/>
      <c r="S1628" s="18"/>
    </row>
    <row r="1629" spans="2:19" ht="12.75">
      <c r="B1629" s="116">
        <v>1000</v>
      </c>
      <c r="C1629" s="1" t="s">
        <v>55</v>
      </c>
      <c r="D1629" s="1" t="s">
        <v>561</v>
      </c>
      <c r="E1629" s="1" t="s">
        <v>56</v>
      </c>
      <c r="F1629" s="61" t="s">
        <v>759</v>
      </c>
      <c r="G1629" s="30" t="s">
        <v>67</v>
      </c>
      <c r="H1629" s="31">
        <f t="shared" si="62"/>
        <v>-4200</v>
      </c>
      <c r="I1629" s="42">
        <f t="shared" si="63"/>
        <v>2.247191011235955</v>
      </c>
      <c r="J1629" s="18"/>
      <c r="K1629" s="18" t="s">
        <v>760</v>
      </c>
      <c r="L1629" s="18"/>
      <c r="M1629" s="2">
        <v>445</v>
      </c>
      <c r="N1629" s="18"/>
      <c r="O1629" s="18"/>
      <c r="P1629" s="18"/>
      <c r="Q1629" s="18"/>
      <c r="R1629" s="18"/>
      <c r="S1629" s="18"/>
    </row>
    <row r="1630" spans="2:19" ht="12.75">
      <c r="B1630" s="116">
        <v>300</v>
      </c>
      <c r="C1630" s="1" t="s">
        <v>55</v>
      </c>
      <c r="D1630" s="1" t="s">
        <v>561</v>
      </c>
      <c r="E1630" s="1" t="s">
        <v>56</v>
      </c>
      <c r="F1630" s="61" t="s">
        <v>759</v>
      </c>
      <c r="G1630" s="30" t="s">
        <v>70</v>
      </c>
      <c r="H1630" s="31">
        <f t="shared" si="62"/>
        <v>-4500</v>
      </c>
      <c r="I1630" s="42">
        <f t="shared" si="63"/>
        <v>0.6741573033707865</v>
      </c>
      <c r="J1630" s="18"/>
      <c r="K1630" s="18" t="s">
        <v>760</v>
      </c>
      <c r="L1630" s="18"/>
      <c r="M1630" s="2">
        <v>445</v>
      </c>
      <c r="N1630" s="18"/>
      <c r="O1630" s="18"/>
      <c r="P1630" s="18"/>
      <c r="Q1630" s="18"/>
      <c r="R1630" s="18"/>
      <c r="S1630" s="18"/>
    </row>
    <row r="1631" spans="2:19" ht="12.75">
      <c r="B1631" s="116">
        <v>1000</v>
      </c>
      <c r="C1631" s="1" t="s">
        <v>55</v>
      </c>
      <c r="D1631" s="1" t="s">
        <v>561</v>
      </c>
      <c r="E1631" s="1" t="s">
        <v>56</v>
      </c>
      <c r="F1631" s="61" t="s">
        <v>759</v>
      </c>
      <c r="G1631" s="30" t="s">
        <v>77</v>
      </c>
      <c r="H1631" s="31">
        <f t="shared" si="62"/>
        <v>-5500</v>
      </c>
      <c r="I1631" s="42">
        <f t="shared" si="63"/>
        <v>2.247191011235955</v>
      </c>
      <c r="J1631" s="18"/>
      <c r="K1631" s="18" t="s">
        <v>760</v>
      </c>
      <c r="L1631" s="18"/>
      <c r="M1631" s="2">
        <v>445</v>
      </c>
      <c r="N1631" s="18"/>
      <c r="O1631" s="18"/>
      <c r="P1631" s="18"/>
      <c r="Q1631" s="18"/>
      <c r="R1631" s="18"/>
      <c r="S1631" s="18"/>
    </row>
    <row r="1632" spans="2:19" ht="12.75">
      <c r="B1632" s="116">
        <v>600</v>
      </c>
      <c r="C1632" s="1" t="s">
        <v>55</v>
      </c>
      <c r="D1632" s="1" t="s">
        <v>561</v>
      </c>
      <c r="E1632" s="1" t="s">
        <v>56</v>
      </c>
      <c r="F1632" s="61" t="s">
        <v>759</v>
      </c>
      <c r="G1632" s="30" t="s">
        <v>79</v>
      </c>
      <c r="H1632" s="31">
        <f t="shared" si="62"/>
        <v>-6100</v>
      </c>
      <c r="I1632" s="42">
        <f t="shared" si="63"/>
        <v>1.348314606741573</v>
      </c>
      <c r="J1632" s="18"/>
      <c r="K1632" s="18" t="s">
        <v>760</v>
      </c>
      <c r="L1632" s="18"/>
      <c r="M1632" s="2">
        <v>445</v>
      </c>
      <c r="N1632" s="18"/>
      <c r="O1632" s="18"/>
      <c r="P1632" s="18"/>
      <c r="Q1632" s="18"/>
      <c r="R1632" s="18"/>
      <c r="S1632" s="18"/>
    </row>
    <row r="1633" spans="2:19" ht="12.75">
      <c r="B1633" s="116">
        <v>600</v>
      </c>
      <c r="C1633" s="1" t="s">
        <v>55</v>
      </c>
      <c r="D1633" s="1" t="s">
        <v>561</v>
      </c>
      <c r="E1633" s="1" t="s">
        <v>56</v>
      </c>
      <c r="F1633" s="61" t="s">
        <v>759</v>
      </c>
      <c r="G1633" s="30" t="s">
        <v>118</v>
      </c>
      <c r="H1633" s="31">
        <f t="shared" si="62"/>
        <v>-6700</v>
      </c>
      <c r="I1633" s="42">
        <f t="shared" si="63"/>
        <v>1.348314606741573</v>
      </c>
      <c r="J1633" s="18"/>
      <c r="K1633" s="18" t="s">
        <v>760</v>
      </c>
      <c r="L1633" s="18"/>
      <c r="M1633" s="2">
        <v>445</v>
      </c>
      <c r="N1633" s="18"/>
      <c r="O1633" s="18"/>
      <c r="P1633" s="18"/>
      <c r="Q1633" s="18"/>
      <c r="R1633" s="18"/>
      <c r="S1633" s="18"/>
    </row>
    <row r="1634" spans="2:19" ht="12.75">
      <c r="B1634" s="116">
        <v>1600</v>
      </c>
      <c r="C1634" s="1" t="s">
        <v>55</v>
      </c>
      <c r="D1634" s="1" t="s">
        <v>561</v>
      </c>
      <c r="E1634" s="1" t="s">
        <v>56</v>
      </c>
      <c r="F1634" s="61" t="s">
        <v>759</v>
      </c>
      <c r="G1634" s="30" t="s">
        <v>122</v>
      </c>
      <c r="H1634" s="31">
        <f t="shared" si="62"/>
        <v>-8300</v>
      </c>
      <c r="I1634" s="42">
        <f t="shared" si="63"/>
        <v>3.595505617977528</v>
      </c>
      <c r="J1634" s="18"/>
      <c r="K1634" s="18" t="s">
        <v>760</v>
      </c>
      <c r="L1634" s="18"/>
      <c r="M1634" s="2">
        <v>445</v>
      </c>
      <c r="N1634" s="18"/>
      <c r="O1634" s="18"/>
      <c r="P1634" s="18"/>
      <c r="Q1634" s="18"/>
      <c r="R1634" s="18"/>
      <c r="S1634" s="18"/>
    </row>
    <row r="1635" spans="2:19" ht="12.75">
      <c r="B1635" s="116">
        <v>600</v>
      </c>
      <c r="C1635" s="1" t="s">
        <v>55</v>
      </c>
      <c r="D1635" s="1" t="s">
        <v>561</v>
      </c>
      <c r="E1635" s="1" t="s">
        <v>56</v>
      </c>
      <c r="F1635" s="61" t="s">
        <v>759</v>
      </c>
      <c r="G1635" s="30" t="s">
        <v>212</v>
      </c>
      <c r="H1635" s="31">
        <f t="shared" si="62"/>
        <v>-8900</v>
      </c>
      <c r="I1635" s="42">
        <f t="shared" si="63"/>
        <v>1.348314606741573</v>
      </c>
      <c r="J1635" s="18"/>
      <c r="K1635" s="18" t="s">
        <v>760</v>
      </c>
      <c r="L1635" s="18"/>
      <c r="M1635" s="2">
        <v>445</v>
      </c>
      <c r="N1635" s="18"/>
      <c r="O1635" s="18"/>
      <c r="P1635" s="18"/>
      <c r="Q1635" s="18"/>
      <c r="R1635" s="18"/>
      <c r="S1635" s="18"/>
    </row>
    <row r="1636" spans="2:19" ht="12.75">
      <c r="B1636" s="116">
        <v>1400</v>
      </c>
      <c r="C1636" s="1" t="s">
        <v>55</v>
      </c>
      <c r="D1636" s="1" t="s">
        <v>561</v>
      </c>
      <c r="E1636" s="1" t="s">
        <v>56</v>
      </c>
      <c r="F1636" s="61" t="s">
        <v>759</v>
      </c>
      <c r="G1636" s="30" t="s">
        <v>206</v>
      </c>
      <c r="H1636" s="31">
        <f t="shared" si="62"/>
        <v>-10300</v>
      </c>
      <c r="I1636" s="42">
        <f t="shared" si="63"/>
        <v>3.146067415730337</v>
      </c>
      <c r="J1636" s="18"/>
      <c r="K1636" s="18" t="s">
        <v>760</v>
      </c>
      <c r="L1636" s="18"/>
      <c r="M1636" s="2">
        <v>445</v>
      </c>
      <c r="N1636" s="18"/>
      <c r="O1636" s="18"/>
      <c r="P1636" s="18"/>
      <c r="Q1636" s="18"/>
      <c r="R1636" s="18"/>
      <c r="S1636" s="18"/>
    </row>
    <row r="1637" spans="2:19" ht="12.75">
      <c r="B1637" s="116">
        <v>1000</v>
      </c>
      <c r="C1637" s="1" t="s">
        <v>55</v>
      </c>
      <c r="D1637" s="1" t="s">
        <v>561</v>
      </c>
      <c r="E1637" s="1" t="s">
        <v>56</v>
      </c>
      <c r="F1637" s="61" t="s">
        <v>759</v>
      </c>
      <c r="G1637" s="30" t="s">
        <v>220</v>
      </c>
      <c r="H1637" s="31">
        <f t="shared" si="62"/>
        <v>-11300</v>
      </c>
      <c r="I1637" s="42">
        <f t="shared" si="63"/>
        <v>2.247191011235955</v>
      </c>
      <c r="J1637" s="18"/>
      <c r="K1637" s="18" t="s">
        <v>760</v>
      </c>
      <c r="L1637" s="18"/>
      <c r="M1637" s="2">
        <v>445</v>
      </c>
      <c r="N1637" s="18"/>
      <c r="O1637" s="18"/>
      <c r="P1637" s="18"/>
      <c r="Q1637" s="18"/>
      <c r="R1637" s="18"/>
      <c r="S1637" s="18"/>
    </row>
    <row r="1638" spans="2:19" ht="12.75">
      <c r="B1638" s="116">
        <v>600</v>
      </c>
      <c r="C1638" s="1" t="s">
        <v>55</v>
      </c>
      <c r="D1638" s="1" t="s">
        <v>561</v>
      </c>
      <c r="E1638" s="1" t="s">
        <v>56</v>
      </c>
      <c r="F1638" s="61" t="s">
        <v>759</v>
      </c>
      <c r="G1638" s="30" t="s">
        <v>244</v>
      </c>
      <c r="H1638" s="31">
        <f t="shared" si="62"/>
        <v>-11900</v>
      </c>
      <c r="I1638" s="42">
        <f t="shared" si="63"/>
        <v>1.348314606741573</v>
      </c>
      <c r="J1638" s="18"/>
      <c r="K1638" s="18" t="s">
        <v>760</v>
      </c>
      <c r="L1638" s="18"/>
      <c r="M1638" s="2">
        <v>445</v>
      </c>
      <c r="N1638" s="18"/>
      <c r="O1638" s="18"/>
      <c r="P1638" s="18"/>
      <c r="Q1638" s="18"/>
      <c r="R1638" s="18"/>
      <c r="S1638" s="18"/>
    </row>
    <row r="1639" spans="2:19" ht="12.75">
      <c r="B1639" s="116">
        <v>600</v>
      </c>
      <c r="C1639" s="1" t="s">
        <v>55</v>
      </c>
      <c r="D1639" s="1" t="s">
        <v>561</v>
      </c>
      <c r="E1639" s="1" t="s">
        <v>56</v>
      </c>
      <c r="F1639" s="61" t="s">
        <v>759</v>
      </c>
      <c r="G1639" s="30" t="s">
        <v>256</v>
      </c>
      <c r="H1639" s="31">
        <f t="shared" si="62"/>
        <v>-12500</v>
      </c>
      <c r="I1639" s="42">
        <f t="shared" si="63"/>
        <v>1.348314606741573</v>
      </c>
      <c r="J1639" s="18"/>
      <c r="K1639" s="18" t="s">
        <v>760</v>
      </c>
      <c r="L1639" s="18"/>
      <c r="M1639" s="2">
        <v>445</v>
      </c>
      <c r="N1639" s="18"/>
      <c r="O1639" s="18"/>
      <c r="P1639" s="18"/>
      <c r="Q1639" s="18"/>
      <c r="R1639" s="18"/>
      <c r="S1639" s="18"/>
    </row>
    <row r="1640" spans="2:19" ht="12.75">
      <c r="B1640" s="116">
        <v>1300</v>
      </c>
      <c r="C1640" s="1" t="s">
        <v>55</v>
      </c>
      <c r="D1640" s="1" t="s">
        <v>561</v>
      </c>
      <c r="E1640" s="1" t="s">
        <v>56</v>
      </c>
      <c r="F1640" s="61" t="s">
        <v>759</v>
      </c>
      <c r="G1640" s="30" t="s">
        <v>258</v>
      </c>
      <c r="H1640" s="31">
        <f t="shared" si="62"/>
        <v>-13800</v>
      </c>
      <c r="I1640" s="42">
        <f t="shared" si="63"/>
        <v>2.9213483146067416</v>
      </c>
      <c r="J1640" s="18"/>
      <c r="K1640" s="18" t="s">
        <v>760</v>
      </c>
      <c r="L1640" s="18"/>
      <c r="M1640" s="2">
        <v>445</v>
      </c>
      <c r="N1640" s="18"/>
      <c r="O1640" s="18"/>
      <c r="P1640" s="18"/>
      <c r="Q1640" s="18"/>
      <c r="R1640" s="18"/>
      <c r="S1640" s="18"/>
    </row>
    <row r="1641" spans="2:19" ht="12.75">
      <c r="B1641" s="116">
        <v>1000</v>
      </c>
      <c r="C1641" s="65" t="s">
        <v>55</v>
      </c>
      <c r="D1641" s="1" t="s">
        <v>561</v>
      </c>
      <c r="E1641" s="1" t="s">
        <v>56</v>
      </c>
      <c r="F1641" s="61" t="s">
        <v>759</v>
      </c>
      <c r="G1641" s="30" t="s">
        <v>260</v>
      </c>
      <c r="H1641" s="31">
        <f t="shared" si="62"/>
        <v>-14800</v>
      </c>
      <c r="I1641" s="42">
        <f t="shared" si="63"/>
        <v>2.247191011235955</v>
      </c>
      <c r="J1641" s="18"/>
      <c r="K1641" s="18" t="s">
        <v>760</v>
      </c>
      <c r="L1641" s="18"/>
      <c r="M1641" s="2">
        <v>445</v>
      </c>
      <c r="N1641" s="18"/>
      <c r="O1641" s="18"/>
      <c r="P1641" s="18"/>
      <c r="Q1641" s="18"/>
      <c r="R1641" s="18"/>
      <c r="S1641" s="18"/>
    </row>
    <row r="1642" spans="2:19" ht="12.75">
      <c r="B1642" s="116">
        <v>1400</v>
      </c>
      <c r="C1642" s="1" t="s">
        <v>55</v>
      </c>
      <c r="D1642" s="1" t="s">
        <v>561</v>
      </c>
      <c r="E1642" s="1" t="s">
        <v>56</v>
      </c>
      <c r="F1642" s="61" t="s">
        <v>759</v>
      </c>
      <c r="G1642" s="30" t="s">
        <v>262</v>
      </c>
      <c r="H1642" s="31">
        <f t="shared" si="62"/>
        <v>-16200</v>
      </c>
      <c r="I1642" s="42">
        <f t="shared" si="63"/>
        <v>3.146067415730337</v>
      </c>
      <c r="J1642" s="18"/>
      <c r="K1642" s="18" t="s">
        <v>760</v>
      </c>
      <c r="L1642" s="18"/>
      <c r="M1642" s="2">
        <v>445</v>
      </c>
      <c r="N1642" s="18"/>
      <c r="O1642" s="18"/>
      <c r="P1642" s="18"/>
      <c r="Q1642" s="18"/>
      <c r="R1642" s="18"/>
      <c r="S1642" s="18"/>
    </row>
    <row r="1643" spans="2:19" ht="12.75">
      <c r="B1643" s="116">
        <v>600</v>
      </c>
      <c r="C1643" s="1" t="s">
        <v>55</v>
      </c>
      <c r="D1643" s="1" t="s">
        <v>561</v>
      </c>
      <c r="E1643" s="1" t="s">
        <v>56</v>
      </c>
      <c r="F1643" s="61" t="s">
        <v>759</v>
      </c>
      <c r="G1643" s="30" t="s">
        <v>264</v>
      </c>
      <c r="H1643" s="31">
        <f t="shared" si="62"/>
        <v>-16800</v>
      </c>
      <c r="I1643" s="42">
        <f t="shared" si="63"/>
        <v>1.348314606741573</v>
      </c>
      <c r="J1643" s="18"/>
      <c r="K1643" s="18" t="s">
        <v>760</v>
      </c>
      <c r="L1643" s="18"/>
      <c r="M1643" s="2">
        <v>445</v>
      </c>
      <c r="N1643" s="18"/>
      <c r="O1643" s="18"/>
      <c r="P1643" s="18"/>
      <c r="Q1643" s="18"/>
      <c r="R1643" s="18"/>
      <c r="S1643" s="18"/>
    </row>
    <row r="1644" spans="2:19" ht="12.75">
      <c r="B1644" s="116">
        <v>1400</v>
      </c>
      <c r="C1644" s="1" t="s">
        <v>55</v>
      </c>
      <c r="D1644" s="1" t="s">
        <v>561</v>
      </c>
      <c r="E1644" s="1" t="s">
        <v>56</v>
      </c>
      <c r="F1644" s="61" t="s">
        <v>759</v>
      </c>
      <c r="G1644" s="30" t="s">
        <v>266</v>
      </c>
      <c r="H1644" s="31">
        <f t="shared" si="62"/>
        <v>-18200</v>
      </c>
      <c r="I1644" s="42">
        <f t="shared" si="63"/>
        <v>3.146067415730337</v>
      </c>
      <c r="J1644" s="18"/>
      <c r="K1644" s="18" t="s">
        <v>760</v>
      </c>
      <c r="L1644" s="18"/>
      <c r="M1644" s="2">
        <v>445</v>
      </c>
      <c r="N1644" s="18"/>
      <c r="O1644" s="18"/>
      <c r="P1644" s="18"/>
      <c r="Q1644" s="18"/>
      <c r="R1644" s="18"/>
      <c r="S1644" s="18"/>
    </row>
    <row r="1645" spans="2:19" ht="12.75">
      <c r="B1645" s="116">
        <v>1000</v>
      </c>
      <c r="C1645" s="1" t="s">
        <v>55</v>
      </c>
      <c r="D1645" s="1" t="s">
        <v>561</v>
      </c>
      <c r="E1645" s="1" t="s">
        <v>56</v>
      </c>
      <c r="F1645" s="61" t="s">
        <v>759</v>
      </c>
      <c r="G1645" s="30" t="s">
        <v>328</v>
      </c>
      <c r="H1645" s="31">
        <f t="shared" si="62"/>
        <v>-19200</v>
      </c>
      <c r="I1645" s="42">
        <f t="shared" si="63"/>
        <v>2.247191011235955</v>
      </c>
      <c r="J1645" s="18"/>
      <c r="K1645" s="18" t="s">
        <v>760</v>
      </c>
      <c r="L1645" s="18"/>
      <c r="M1645" s="2">
        <v>445</v>
      </c>
      <c r="N1645" s="18"/>
      <c r="O1645" s="18"/>
      <c r="P1645" s="18"/>
      <c r="Q1645" s="18"/>
      <c r="R1645" s="18"/>
      <c r="S1645" s="18"/>
    </row>
    <row r="1646" spans="2:19" ht="12.75">
      <c r="B1646" s="116">
        <v>600</v>
      </c>
      <c r="C1646" s="1" t="s">
        <v>55</v>
      </c>
      <c r="D1646" s="1" t="s">
        <v>561</v>
      </c>
      <c r="E1646" s="1" t="s">
        <v>56</v>
      </c>
      <c r="F1646" s="61" t="s">
        <v>759</v>
      </c>
      <c r="G1646" s="30" t="s">
        <v>330</v>
      </c>
      <c r="H1646" s="31">
        <f t="shared" si="62"/>
        <v>-19800</v>
      </c>
      <c r="I1646" s="42">
        <f t="shared" si="63"/>
        <v>1.348314606741573</v>
      </c>
      <c r="J1646" s="18"/>
      <c r="K1646" s="18" t="s">
        <v>760</v>
      </c>
      <c r="L1646" s="18">
        <v>1</v>
      </c>
      <c r="M1646" s="2">
        <v>445</v>
      </c>
      <c r="N1646" s="18"/>
      <c r="O1646" s="18"/>
      <c r="P1646" s="18"/>
      <c r="Q1646" s="18"/>
      <c r="R1646" s="18"/>
      <c r="S1646" s="18"/>
    </row>
    <row r="1647" spans="2:19" ht="12.75">
      <c r="B1647" s="116">
        <v>1100</v>
      </c>
      <c r="C1647" s="1" t="s">
        <v>55</v>
      </c>
      <c r="D1647" s="1" t="s">
        <v>561</v>
      </c>
      <c r="E1647" s="1" t="s">
        <v>56</v>
      </c>
      <c r="F1647" s="61" t="s">
        <v>759</v>
      </c>
      <c r="G1647" s="30" t="s">
        <v>332</v>
      </c>
      <c r="H1647" s="31">
        <f t="shared" si="62"/>
        <v>-20900</v>
      </c>
      <c r="I1647" s="42">
        <f t="shared" si="63"/>
        <v>2.4719101123595504</v>
      </c>
      <c r="J1647" s="18"/>
      <c r="K1647" s="18" t="s">
        <v>760</v>
      </c>
      <c r="L1647" s="18"/>
      <c r="M1647" s="2">
        <v>445</v>
      </c>
      <c r="N1647" s="18"/>
      <c r="O1647" s="18"/>
      <c r="P1647" s="18"/>
      <c r="Q1647" s="18"/>
      <c r="R1647" s="18"/>
      <c r="S1647" s="18"/>
    </row>
    <row r="1648" spans="2:19" ht="12.75">
      <c r="B1648" s="116">
        <v>1000</v>
      </c>
      <c r="C1648" s="1" t="s">
        <v>55</v>
      </c>
      <c r="D1648" s="1" t="s">
        <v>561</v>
      </c>
      <c r="E1648" s="1" t="s">
        <v>56</v>
      </c>
      <c r="F1648" s="61" t="s">
        <v>759</v>
      </c>
      <c r="G1648" s="30" t="s">
        <v>334</v>
      </c>
      <c r="H1648" s="31">
        <f t="shared" si="62"/>
        <v>-21900</v>
      </c>
      <c r="I1648" s="42">
        <f t="shared" si="63"/>
        <v>2.247191011235955</v>
      </c>
      <c r="J1648" s="18"/>
      <c r="K1648" s="18" t="s">
        <v>760</v>
      </c>
      <c r="L1648" s="18"/>
      <c r="M1648" s="2">
        <v>445</v>
      </c>
      <c r="N1648" s="18"/>
      <c r="O1648" s="18"/>
      <c r="P1648" s="18"/>
      <c r="Q1648" s="18"/>
      <c r="R1648" s="18"/>
      <c r="S1648" s="18"/>
    </row>
    <row r="1649" spans="2:19" ht="12.75">
      <c r="B1649" s="116">
        <v>1400</v>
      </c>
      <c r="C1649" s="1" t="s">
        <v>55</v>
      </c>
      <c r="D1649" s="1" t="s">
        <v>561</v>
      </c>
      <c r="E1649" s="1" t="s">
        <v>56</v>
      </c>
      <c r="F1649" s="61" t="s">
        <v>759</v>
      </c>
      <c r="G1649" s="30" t="s">
        <v>372</v>
      </c>
      <c r="H1649" s="31">
        <f t="shared" si="62"/>
        <v>-23300</v>
      </c>
      <c r="I1649" s="42">
        <f t="shared" si="63"/>
        <v>3.146067415730337</v>
      </c>
      <c r="J1649" s="18"/>
      <c r="K1649" s="18" t="s">
        <v>760</v>
      </c>
      <c r="L1649" s="18"/>
      <c r="M1649" s="2">
        <v>445</v>
      </c>
      <c r="N1649" s="18"/>
      <c r="O1649" s="18"/>
      <c r="P1649" s="18"/>
      <c r="Q1649" s="18"/>
      <c r="R1649" s="18"/>
      <c r="S1649" s="18"/>
    </row>
    <row r="1650" spans="2:19" ht="12.75">
      <c r="B1650" s="116">
        <v>1000</v>
      </c>
      <c r="C1650" s="1" t="s">
        <v>55</v>
      </c>
      <c r="D1650" s="1" t="s">
        <v>561</v>
      </c>
      <c r="E1650" s="1" t="s">
        <v>56</v>
      </c>
      <c r="F1650" s="61" t="s">
        <v>759</v>
      </c>
      <c r="G1650" s="30" t="s">
        <v>374</v>
      </c>
      <c r="H1650" s="31">
        <f t="shared" si="62"/>
        <v>-24300</v>
      </c>
      <c r="I1650" s="42">
        <f t="shared" si="63"/>
        <v>2.247191011235955</v>
      </c>
      <c r="J1650" s="18"/>
      <c r="K1650" s="18" t="s">
        <v>760</v>
      </c>
      <c r="L1650" s="18"/>
      <c r="M1650" s="2">
        <v>445</v>
      </c>
      <c r="N1650" s="18"/>
      <c r="O1650" s="18"/>
      <c r="P1650" s="18"/>
      <c r="Q1650" s="18"/>
      <c r="R1650" s="18"/>
      <c r="S1650" s="18"/>
    </row>
    <row r="1651" spans="2:19" ht="12.75">
      <c r="B1651" s="116">
        <v>1300</v>
      </c>
      <c r="C1651" s="1" t="s">
        <v>55</v>
      </c>
      <c r="D1651" s="1" t="s">
        <v>561</v>
      </c>
      <c r="E1651" s="1" t="s">
        <v>56</v>
      </c>
      <c r="F1651" s="61" t="s">
        <v>759</v>
      </c>
      <c r="G1651" s="30" t="s">
        <v>420</v>
      </c>
      <c r="H1651" s="31">
        <f t="shared" si="62"/>
        <v>-25600</v>
      </c>
      <c r="I1651" s="42">
        <f t="shared" si="63"/>
        <v>2.9213483146067416</v>
      </c>
      <c r="J1651" s="18"/>
      <c r="K1651" s="18" t="s">
        <v>760</v>
      </c>
      <c r="L1651" s="18"/>
      <c r="M1651" s="2">
        <v>445</v>
      </c>
      <c r="N1651" s="18"/>
      <c r="O1651" s="18"/>
      <c r="P1651" s="18"/>
      <c r="Q1651" s="18"/>
      <c r="R1651" s="18"/>
      <c r="S1651" s="18"/>
    </row>
    <row r="1652" spans="2:19" ht="12.75">
      <c r="B1652" s="116">
        <v>1000</v>
      </c>
      <c r="C1652" s="1" t="s">
        <v>55</v>
      </c>
      <c r="D1652" s="1" t="s">
        <v>561</v>
      </c>
      <c r="E1652" s="1" t="s">
        <v>56</v>
      </c>
      <c r="F1652" s="61" t="s">
        <v>759</v>
      </c>
      <c r="G1652" s="30" t="s">
        <v>432</v>
      </c>
      <c r="H1652" s="31">
        <f t="shared" si="62"/>
        <v>-26600</v>
      </c>
      <c r="I1652" s="42">
        <f t="shared" si="63"/>
        <v>2.247191011235955</v>
      </c>
      <c r="J1652" s="18"/>
      <c r="K1652" s="18" t="s">
        <v>760</v>
      </c>
      <c r="L1652" s="18"/>
      <c r="M1652" s="2">
        <v>445</v>
      </c>
      <c r="N1652" s="18"/>
      <c r="O1652" s="18"/>
      <c r="P1652" s="18"/>
      <c r="Q1652" s="18"/>
      <c r="R1652" s="18"/>
      <c r="S1652" s="18"/>
    </row>
    <row r="1653" spans="2:19" ht="12.75">
      <c r="B1653" s="116">
        <v>1100</v>
      </c>
      <c r="C1653" s="1" t="s">
        <v>55</v>
      </c>
      <c r="D1653" s="1" t="s">
        <v>561</v>
      </c>
      <c r="E1653" s="1" t="s">
        <v>56</v>
      </c>
      <c r="F1653" s="61" t="s">
        <v>601</v>
      </c>
      <c r="G1653" s="30" t="s">
        <v>23</v>
      </c>
      <c r="H1653" s="31">
        <f t="shared" si="62"/>
        <v>-27700</v>
      </c>
      <c r="I1653" s="42">
        <f t="shared" si="63"/>
        <v>2.4719101123595504</v>
      </c>
      <c r="J1653" s="18"/>
      <c r="K1653" s="18" t="s">
        <v>602</v>
      </c>
      <c r="L1653" s="18"/>
      <c r="M1653" s="2">
        <v>445</v>
      </c>
      <c r="N1653" s="18"/>
      <c r="O1653" s="18"/>
      <c r="P1653" s="18"/>
      <c r="Q1653" s="18"/>
      <c r="R1653" s="18"/>
      <c r="S1653" s="18"/>
    </row>
    <row r="1654" spans="2:19" ht="12.75">
      <c r="B1654" s="116">
        <v>1500</v>
      </c>
      <c r="C1654" s="1" t="s">
        <v>55</v>
      </c>
      <c r="D1654" s="1" t="s">
        <v>561</v>
      </c>
      <c r="E1654" s="1" t="s">
        <v>56</v>
      </c>
      <c r="F1654" s="61" t="s">
        <v>601</v>
      </c>
      <c r="G1654" s="30" t="s">
        <v>25</v>
      </c>
      <c r="H1654" s="31">
        <f t="shared" si="62"/>
        <v>-29200</v>
      </c>
      <c r="I1654" s="42">
        <f t="shared" si="63"/>
        <v>3.3707865168539324</v>
      </c>
      <c r="J1654" s="18"/>
      <c r="K1654" s="18" t="s">
        <v>602</v>
      </c>
      <c r="L1654" s="18"/>
      <c r="M1654" s="2">
        <v>445</v>
      </c>
      <c r="N1654" s="18"/>
      <c r="O1654" s="18"/>
      <c r="P1654" s="18"/>
      <c r="Q1654" s="18"/>
      <c r="R1654" s="18"/>
      <c r="S1654" s="18"/>
    </row>
    <row r="1655" spans="2:19" ht="12.75">
      <c r="B1655" s="305">
        <v>1000</v>
      </c>
      <c r="C1655" s="1" t="s">
        <v>55</v>
      </c>
      <c r="D1655" s="1" t="s">
        <v>561</v>
      </c>
      <c r="E1655" s="1" t="s">
        <v>56</v>
      </c>
      <c r="F1655" s="61" t="s">
        <v>601</v>
      </c>
      <c r="G1655" s="30" t="s">
        <v>67</v>
      </c>
      <c r="H1655" s="31">
        <f t="shared" si="62"/>
        <v>-30200</v>
      </c>
      <c r="I1655" s="42">
        <f t="shared" si="63"/>
        <v>2.247191011235955</v>
      </c>
      <c r="J1655" s="18"/>
      <c r="K1655" s="18" t="s">
        <v>602</v>
      </c>
      <c r="L1655" s="18"/>
      <c r="M1655" s="2">
        <v>445</v>
      </c>
      <c r="N1655" s="18"/>
      <c r="O1655" s="18"/>
      <c r="P1655" s="18"/>
      <c r="Q1655" s="18"/>
      <c r="R1655" s="18"/>
      <c r="S1655" s="18"/>
    </row>
    <row r="1656" spans="2:19" ht="12.75">
      <c r="B1656" s="116">
        <v>1000</v>
      </c>
      <c r="C1656" s="1" t="s">
        <v>55</v>
      </c>
      <c r="D1656" s="1" t="s">
        <v>561</v>
      </c>
      <c r="E1656" s="1" t="s">
        <v>56</v>
      </c>
      <c r="F1656" s="61" t="s">
        <v>601</v>
      </c>
      <c r="G1656" s="30" t="s">
        <v>67</v>
      </c>
      <c r="H1656" s="31">
        <f t="shared" si="62"/>
        <v>-31200</v>
      </c>
      <c r="I1656" s="42">
        <f t="shared" si="63"/>
        <v>2.247191011235955</v>
      </c>
      <c r="J1656" s="18"/>
      <c r="K1656" s="18" t="s">
        <v>602</v>
      </c>
      <c r="L1656" s="18"/>
      <c r="M1656" s="2">
        <v>445</v>
      </c>
      <c r="N1656" s="18"/>
      <c r="O1656" s="18"/>
      <c r="P1656" s="18"/>
      <c r="Q1656" s="18"/>
      <c r="R1656" s="18"/>
      <c r="S1656" s="18"/>
    </row>
    <row r="1657" spans="2:19" ht="12.75">
      <c r="B1657" s="116">
        <v>1000</v>
      </c>
      <c r="C1657" s="1" t="s">
        <v>55</v>
      </c>
      <c r="D1657" s="1" t="s">
        <v>561</v>
      </c>
      <c r="E1657" s="1" t="s">
        <v>56</v>
      </c>
      <c r="F1657" s="61" t="s">
        <v>601</v>
      </c>
      <c r="G1657" s="30" t="s">
        <v>70</v>
      </c>
      <c r="H1657" s="31">
        <f t="shared" si="62"/>
        <v>-32200</v>
      </c>
      <c r="I1657" s="42">
        <f t="shared" si="63"/>
        <v>2.247191011235955</v>
      </c>
      <c r="J1657" s="18"/>
      <c r="K1657" s="18" t="s">
        <v>602</v>
      </c>
      <c r="L1657" s="18"/>
      <c r="M1657" s="2">
        <v>445</v>
      </c>
      <c r="N1657" s="18"/>
      <c r="O1657" s="18"/>
      <c r="P1657" s="18"/>
      <c r="Q1657" s="18"/>
      <c r="R1657" s="18"/>
      <c r="S1657" s="18"/>
    </row>
    <row r="1658" spans="2:19" ht="12.75">
      <c r="B1658" s="116">
        <v>500</v>
      </c>
      <c r="C1658" s="1" t="s">
        <v>55</v>
      </c>
      <c r="D1658" s="1" t="s">
        <v>561</v>
      </c>
      <c r="E1658" s="1" t="s">
        <v>56</v>
      </c>
      <c r="F1658" s="61" t="s">
        <v>601</v>
      </c>
      <c r="G1658" s="30" t="s">
        <v>70</v>
      </c>
      <c r="H1658" s="31">
        <f t="shared" si="62"/>
        <v>-32700</v>
      </c>
      <c r="I1658" s="42">
        <f t="shared" si="63"/>
        <v>1.1235955056179776</v>
      </c>
      <c r="J1658" s="18"/>
      <c r="K1658" s="18" t="s">
        <v>602</v>
      </c>
      <c r="L1658" s="18"/>
      <c r="M1658" s="2">
        <v>445</v>
      </c>
      <c r="N1658" s="18"/>
      <c r="O1658" s="18"/>
      <c r="P1658" s="18"/>
      <c r="Q1658" s="18"/>
      <c r="R1658" s="18"/>
      <c r="S1658" s="18"/>
    </row>
    <row r="1659" spans="2:19" ht="12.75">
      <c r="B1659" s="116">
        <v>1000</v>
      </c>
      <c r="C1659" s="1" t="s">
        <v>55</v>
      </c>
      <c r="D1659" s="1" t="s">
        <v>561</v>
      </c>
      <c r="E1659" s="1" t="s">
        <v>56</v>
      </c>
      <c r="F1659" s="33" t="s">
        <v>601</v>
      </c>
      <c r="G1659" s="30" t="s">
        <v>70</v>
      </c>
      <c r="H1659" s="31">
        <f t="shared" si="62"/>
        <v>-33700</v>
      </c>
      <c r="I1659" s="42">
        <f t="shared" si="63"/>
        <v>2.247191011235955</v>
      </c>
      <c r="J1659" s="18"/>
      <c r="K1659" s="18" t="s">
        <v>602</v>
      </c>
      <c r="L1659" s="18"/>
      <c r="M1659" s="2">
        <v>445</v>
      </c>
      <c r="N1659" s="18"/>
      <c r="O1659" s="18"/>
      <c r="P1659" s="18"/>
      <c r="Q1659" s="18"/>
      <c r="R1659" s="18"/>
      <c r="S1659" s="18"/>
    </row>
    <row r="1660" spans="2:19" ht="12.75">
      <c r="B1660" s="116">
        <v>1500</v>
      </c>
      <c r="C1660" s="1" t="s">
        <v>55</v>
      </c>
      <c r="D1660" s="1" t="s">
        <v>561</v>
      </c>
      <c r="E1660" s="1" t="s">
        <v>56</v>
      </c>
      <c r="F1660" s="61" t="s">
        <v>601</v>
      </c>
      <c r="G1660" s="30" t="s">
        <v>72</v>
      </c>
      <c r="H1660" s="31">
        <f t="shared" si="62"/>
        <v>-35200</v>
      </c>
      <c r="I1660" s="42">
        <f t="shared" si="63"/>
        <v>3.3707865168539324</v>
      </c>
      <c r="J1660" s="18"/>
      <c r="K1660" s="18" t="s">
        <v>602</v>
      </c>
      <c r="L1660" s="18"/>
      <c r="M1660" s="2">
        <v>445</v>
      </c>
      <c r="N1660" s="18"/>
      <c r="O1660" s="18"/>
      <c r="P1660" s="18"/>
      <c r="Q1660" s="18"/>
      <c r="R1660" s="18"/>
      <c r="S1660" s="18"/>
    </row>
    <row r="1661" spans="2:19" ht="12.75">
      <c r="B1661" s="116">
        <v>1500</v>
      </c>
      <c r="C1661" s="1" t="s">
        <v>55</v>
      </c>
      <c r="D1661" s="1" t="s">
        <v>561</v>
      </c>
      <c r="E1661" s="1" t="s">
        <v>56</v>
      </c>
      <c r="F1661" s="61" t="s">
        <v>601</v>
      </c>
      <c r="G1661" s="30" t="s">
        <v>77</v>
      </c>
      <c r="H1661" s="31">
        <f t="shared" si="62"/>
        <v>-36700</v>
      </c>
      <c r="I1661" s="42">
        <f t="shared" si="63"/>
        <v>3.3707865168539324</v>
      </c>
      <c r="J1661" s="18"/>
      <c r="K1661" s="18" t="s">
        <v>602</v>
      </c>
      <c r="L1661" s="18"/>
      <c r="M1661" s="2">
        <v>445</v>
      </c>
      <c r="N1661" s="18"/>
      <c r="O1661" s="18"/>
      <c r="P1661" s="18"/>
      <c r="Q1661" s="18"/>
      <c r="R1661" s="18"/>
      <c r="S1661" s="18"/>
    </row>
    <row r="1662" spans="2:19" ht="12.75">
      <c r="B1662" s="116">
        <v>1500</v>
      </c>
      <c r="C1662" s="1" t="s">
        <v>55</v>
      </c>
      <c r="D1662" s="1" t="s">
        <v>561</v>
      </c>
      <c r="E1662" s="1" t="s">
        <v>56</v>
      </c>
      <c r="F1662" s="61" t="s">
        <v>601</v>
      </c>
      <c r="G1662" s="30" t="s">
        <v>77</v>
      </c>
      <c r="H1662" s="31">
        <f t="shared" si="62"/>
        <v>-38200</v>
      </c>
      <c r="I1662" s="42">
        <f t="shared" si="63"/>
        <v>3.3707865168539324</v>
      </c>
      <c r="J1662" s="18"/>
      <c r="K1662" s="18" t="s">
        <v>602</v>
      </c>
      <c r="L1662" s="18"/>
      <c r="M1662" s="2">
        <v>445</v>
      </c>
      <c r="N1662" s="18"/>
      <c r="O1662" s="18"/>
      <c r="P1662" s="18"/>
      <c r="Q1662" s="18"/>
      <c r="R1662" s="18"/>
      <c r="S1662" s="18"/>
    </row>
    <row r="1663" spans="2:19" ht="12.75">
      <c r="B1663" s="116">
        <v>600</v>
      </c>
      <c r="C1663" s="1" t="s">
        <v>55</v>
      </c>
      <c r="D1663" s="1" t="s">
        <v>561</v>
      </c>
      <c r="E1663" s="1" t="s">
        <v>56</v>
      </c>
      <c r="F1663" s="61" t="s">
        <v>601</v>
      </c>
      <c r="G1663" s="30" t="s">
        <v>79</v>
      </c>
      <c r="H1663" s="31">
        <f t="shared" si="62"/>
        <v>-38800</v>
      </c>
      <c r="I1663" s="42">
        <f t="shared" si="63"/>
        <v>1.348314606741573</v>
      </c>
      <c r="J1663" s="18"/>
      <c r="K1663" s="18" t="s">
        <v>602</v>
      </c>
      <c r="L1663" s="18"/>
      <c r="M1663" s="2">
        <v>445</v>
      </c>
      <c r="N1663" s="18"/>
      <c r="O1663" s="18"/>
      <c r="P1663" s="18"/>
      <c r="Q1663" s="18"/>
      <c r="R1663" s="18"/>
      <c r="S1663" s="18"/>
    </row>
    <row r="1664" spans="2:19" ht="12.75">
      <c r="B1664" s="116">
        <v>600</v>
      </c>
      <c r="C1664" s="1" t="s">
        <v>55</v>
      </c>
      <c r="D1664" s="1" t="s">
        <v>561</v>
      </c>
      <c r="E1664" s="1" t="s">
        <v>56</v>
      </c>
      <c r="F1664" s="61" t="s">
        <v>601</v>
      </c>
      <c r="G1664" s="30" t="s">
        <v>118</v>
      </c>
      <c r="H1664" s="31">
        <f t="shared" si="62"/>
        <v>-39400</v>
      </c>
      <c r="I1664" s="42">
        <f t="shared" si="63"/>
        <v>1.348314606741573</v>
      </c>
      <c r="J1664" s="18"/>
      <c r="K1664" s="18" t="s">
        <v>602</v>
      </c>
      <c r="L1664" s="18"/>
      <c r="M1664" s="2">
        <v>445</v>
      </c>
      <c r="N1664" s="18"/>
      <c r="O1664" s="18"/>
      <c r="P1664" s="18"/>
      <c r="Q1664" s="18"/>
      <c r="R1664" s="18"/>
      <c r="S1664" s="18"/>
    </row>
    <row r="1665" spans="2:19" ht="12.75">
      <c r="B1665" s="116">
        <v>800</v>
      </c>
      <c r="C1665" s="1" t="s">
        <v>55</v>
      </c>
      <c r="D1665" s="1" t="s">
        <v>561</v>
      </c>
      <c r="E1665" s="1" t="s">
        <v>56</v>
      </c>
      <c r="F1665" s="61" t="s">
        <v>601</v>
      </c>
      <c r="G1665" s="30" t="s">
        <v>122</v>
      </c>
      <c r="H1665" s="31">
        <f t="shared" si="62"/>
        <v>-40200</v>
      </c>
      <c r="I1665" s="42">
        <f t="shared" si="63"/>
        <v>1.797752808988764</v>
      </c>
      <c r="J1665" s="18"/>
      <c r="K1665" s="18" t="s">
        <v>602</v>
      </c>
      <c r="L1665" s="18"/>
      <c r="M1665" s="2">
        <v>445</v>
      </c>
      <c r="N1665" s="18"/>
      <c r="O1665" s="18"/>
      <c r="P1665" s="18"/>
      <c r="Q1665" s="18"/>
      <c r="R1665" s="18"/>
      <c r="S1665" s="18"/>
    </row>
    <row r="1666" spans="2:19" ht="12.75">
      <c r="B1666" s="116">
        <v>600</v>
      </c>
      <c r="C1666" s="1" t="s">
        <v>55</v>
      </c>
      <c r="D1666" s="1" t="s">
        <v>561</v>
      </c>
      <c r="E1666" s="1" t="s">
        <v>56</v>
      </c>
      <c r="F1666" s="33" t="s">
        <v>601</v>
      </c>
      <c r="G1666" s="30" t="s">
        <v>212</v>
      </c>
      <c r="H1666" s="31">
        <f t="shared" si="62"/>
        <v>-40800</v>
      </c>
      <c r="I1666" s="42">
        <f t="shared" si="63"/>
        <v>1.348314606741573</v>
      </c>
      <c r="J1666" s="18"/>
      <c r="K1666" s="18" t="s">
        <v>602</v>
      </c>
      <c r="L1666" s="18">
        <v>2</v>
      </c>
      <c r="M1666" s="2">
        <v>445</v>
      </c>
      <c r="N1666" s="18"/>
      <c r="O1666" s="18"/>
      <c r="P1666" s="18"/>
      <c r="Q1666" s="18"/>
      <c r="R1666" s="18"/>
      <c r="S1666" s="18"/>
    </row>
    <row r="1667" spans="2:19" ht="12.75">
      <c r="B1667" s="116">
        <v>600</v>
      </c>
      <c r="C1667" s="1" t="s">
        <v>55</v>
      </c>
      <c r="D1667" s="1" t="s">
        <v>561</v>
      </c>
      <c r="E1667" s="1" t="s">
        <v>56</v>
      </c>
      <c r="F1667" s="61" t="s">
        <v>601</v>
      </c>
      <c r="G1667" s="30" t="s">
        <v>206</v>
      </c>
      <c r="H1667" s="31">
        <f t="shared" si="62"/>
        <v>-41400</v>
      </c>
      <c r="I1667" s="42">
        <f t="shared" si="63"/>
        <v>1.348314606741573</v>
      </c>
      <c r="J1667" s="18"/>
      <c r="K1667" s="18" t="s">
        <v>602</v>
      </c>
      <c r="L1667" s="18"/>
      <c r="M1667" s="2">
        <v>445</v>
      </c>
      <c r="N1667" s="18"/>
      <c r="O1667" s="18"/>
      <c r="P1667" s="18"/>
      <c r="Q1667" s="18"/>
      <c r="R1667" s="18"/>
      <c r="S1667" s="18"/>
    </row>
    <row r="1668" spans="2:19" ht="12.75">
      <c r="B1668" s="116">
        <v>800</v>
      </c>
      <c r="C1668" s="1" t="s">
        <v>55</v>
      </c>
      <c r="D1668" s="1" t="s">
        <v>561</v>
      </c>
      <c r="E1668" s="1" t="s">
        <v>56</v>
      </c>
      <c r="F1668" s="61" t="s">
        <v>601</v>
      </c>
      <c r="G1668" s="30" t="s">
        <v>220</v>
      </c>
      <c r="H1668" s="31">
        <f t="shared" si="62"/>
        <v>-42200</v>
      </c>
      <c r="I1668" s="42">
        <f t="shared" si="63"/>
        <v>1.797752808988764</v>
      </c>
      <c r="J1668" s="18"/>
      <c r="K1668" s="18" t="s">
        <v>602</v>
      </c>
      <c r="L1668" s="18"/>
      <c r="M1668" s="2">
        <v>445</v>
      </c>
      <c r="N1668" s="18"/>
      <c r="O1668" s="18"/>
      <c r="P1668" s="18"/>
      <c r="Q1668" s="18"/>
      <c r="R1668" s="18"/>
      <c r="S1668" s="18"/>
    </row>
    <row r="1669" spans="2:19" ht="12.75">
      <c r="B1669" s="116">
        <v>600</v>
      </c>
      <c r="C1669" s="1" t="s">
        <v>55</v>
      </c>
      <c r="D1669" s="1" t="s">
        <v>561</v>
      </c>
      <c r="E1669" s="1" t="s">
        <v>56</v>
      </c>
      <c r="F1669" s="61" t="s">
        <v>601</v>
      </c>
      <c r="G1669" s="30" t="s">
        <v>244</v>
      </c>
      <c r="H1669" s="31">
        <f t="shared" si="62"/>
        <v>-42800</v>
      </c>
      <c r="I1669" s="42">
        <f t="shared" si="63"/>
        <v>1.348314606741573</v>
      </c>
      <c r="J1669" s="18"/>
      <c r="K1669" s="18" t="s">
        <v>602</v>
      </c>
      <c r="L1669" s="18"/>
      <c r="M1669" s="2">
        <v>445</v>
      </c>
      <c r="N1669" s="18"/>
      <c r="O1669" s="18"/>
      <c r="P1669" s="18"/>
      <c r="Q1669" s="18"/>
      <c r="R1669" s="18"/>
      <c r="S1669" s="18"/>
    </row>
    <row r="1670" spans="2:19" ht="12.75">
      <c r="B1670" s="116">
        <v>500</v>
      </c>
      <c r="C1670" s="1" t="s">
        <v>55</v>
      </c>
      <c r="D1670" s="1" t="s">
        <v>561</v>
      </c>
      <c r="E1670" s="1" t="s">
        <v>56</v>
      </c>
      <c r="F1670" s="61" t="s">
        <v>601</v>
      </c>
      <c r="G1670" s="30" t="s">
        <v>256</v>
      </c>
      <c r="H1670" s="31">
        <f t="shared" si="62"/>
        <v>-43300</v>
      </c>
      <c r="I1670" s="42">
        <f t="shared" si="63"/>
        <v>1.1235955056179776</v>
      </c>
      <c r="J1670" s="18"/>
      <c r="K1670" s="18" t="s">
        <v>602</v>
      </c>
      <c r="L1670" s="18"/>
      <c r="M1670" s="2">
        <v>445</v>
      </c>
      <c r="N1670" s="18"/>
      <c r="O1670" s="18"/>
      <c r="P1670" s="18"/>
      <c r="Q1670" s="18"/>
      <c r="R1670" s="18"/>
      <c r="S1670" s="18"/>
    </row>
    <row r="1671" spans="2:19" ht="12.75">
      <c r="B1671" s="116">
        <v>500</v>
      </c>
      <c r="C1671" s="1" t="s">
        <v>55</v>
      </c>
      <c r="D1671" s="1" t="s">
        <v>561</v>
      </c>
      <c r="E1671" s="1" t="s">
        <v>56</v>
      </c>
      <c r="F1671" s="61" t="s">
        <v>601</v>
      </c>
      <c r="G1671" s="30" t="s">
        <v>256</v>
      </c>
      <c r="H1671" s="31">
        <f t="shared" si="62"/>
        <v>-43800</v>
      </c>
      <c r="I1671" s="42">
        <f t="shared" si="63"/>
        <v>1.1235955056179776</v>
      </c>
      <c r="J1671" s="18"/>
      <c r="K1671" s="18" t="s">
        <v>602</v>
      </c>
      <c r="L1671" s="18"/>
      <c r="M1671" s="2">
        <v>445</v>
      </c>
      <c r="N1671" s="18"/>
      <c r="O1671" s="18"/>
      <c r="P1671" s="18"/>
      <c r="Q1671" s="18"/>
      <c r="R1671" s="18"/>
      <c r="S1671" s="18"/>
    </row>
    <row r="1672" spans="2:19" ht="12.75">
      <c r="B1672" s="116">
        <v>1000</v>
      </c>
      <c r="C1672" s="1" t="s">
        <v>55</v>
      </c>
      <c r="D1672" s="1" t="s">
        <v>561</v>
      </c>
      <c r="E1672" s="1" t="s">
        <v>56</v>
      </c>
      <c r="F1672" s="61" t="s">
        <v>601</v>
      </c>
      <c r="G1672" s="30" t="s">
        <v>256</v>
      </c>
      <c r="H1672" s="31">
        <f t="shared" si="62"/>
        <v>-44800</v>
      </c>
      <c r="I1672" s="42">
        <f t="shared" si="63"/>
        <v>2.247191011235955</v>
      </c>
      <c r="J1672" s="18"/>
      <c r="K1672" s="18" t="s">
        <v>602</v>
      </c>
      <c r="L1672" s="18"/>
      <c r="M1672" s="2">
        <v>445</v>
      </c>
      <c r="N1672" s="18"/>
      <c r="O1672" s="18"/>
      <c r="P1672" s="18"/>
      <c r="Q1672" s="18"/>
      <c r="R1672" s="18"/>
      <c r="S1672" s="18"/>
    </row>
    <row r="1673" spans="2:19" ht="12.75">
      <c r="B1673" s="116">
        <v>1000</v>
      </c>
      <c r="C1673" s="1" t="s">
        <v>55</v>
      </c>
      <c r="D1673" s="1" t="s">
        <v>561</v>
      </c>
      <c r="E1673" s="1" t="s">
        <v>56</v>
      </c>
      <c r="F1673" s="61" t="s">
        <v>601</v>
      </c>
      <c r="G1673" s="30" t="s">
        <v>258</v>
      </c>
      <c r="H1673" s="31">
        <f t="shared" si="62"/>
        <v>-45800</v>
      </c>
      <c r="I1673" s="42">
        <f t="shared" si="63"/>
        <v>2.247191011235955</v>
      </c>
      <c r="J1673" s="18"/>
      <c r="K1673" s="18" t="s">
        <v>602</v>
      </c>
      <c r="L1673" s="18"/>
      <c r="M1673" s="2">
        <v>445</v>
      </c>
      <c r="N1673" s="18"/>
      <c r="O1673" s="18"/>
      <c r="P1673" s="18"/>
      <c r="Q1673" s="18"/>
      <c r="R1673" s="18"/>
      <c r="S1673" s="18"/>
    </row>
    <row r="1674" spans="2:19" ht="12.75">
      <c r="B1674" s="116">
        <v>1000</v>
      </c>
      <c r="C1674" s="1" t="s">
        <v>55</v>
      </c>
      <c r="D1674" s="1" t="s">
        <v>561</v>
      </c>
      <c r="E1674" s="1" t="s">
        <v>56</v>
      </c>
      <c r="F1674" s="61" t="s">
        <v>601</v>
      </c>
      <c r="G1674" s="30" t="s">
        <v>260</v>
      </c>
      <c r="H1674" s="31">
        <f t="shared" si="62"/>
        <v>-46800</v>
      </c>
      <c r="I1674" s="42">
        <f t="shared" si="63"/>
        <v>2.247191011235955</v>
      </c>
      <c r="J1674" s="18"/>
      <c r="K1674" s="18" t="s">
        <v>602</v>
      </c>
      <c r="L1674" s="18"/>
      <c r="M1674" s="2">
        <v>445</v>
      </c>
      <c r="N1674" s="18"/>
      <c r="O1674" s="18"/>
      <c r="P1674" s="18"/>
      <c r="Q1674" s="18"/>
      <c r="R1674" s="18"/>
      <c r="S1674" s="18"/>
    </row>
    <row r="1675" spans="2:19" ht="12.75">
      <c r="B1675" s="116">
        <v>500</v>
      </c>
      <c r="C1675" s="1" t="s">
        <v>55</v>
      </c>
      <c r="D1675" s="1" t="s">
        <v>561</v>
      </c>
      <c r="E1675" s="1" t="s">
        <v>56</v>
      </c>
      <c r="F1675" s="61" t="s">
        <v>601</v>
      </c>
      <c r="G1675" s="30" t="s">
        <v>260</v>
      </c>
      <c r="H1675" s="31">
        <f t="shared" si="62"/>
        <v>-47300</v>
      </c>
      <c r="I1675" s="42">
        <f t="shared" si="63"/>
        <v>1.1235955056179776</v>
      </c>
      <c r="J1675" s="18"/>
      <c r="K1675" s="18" t="s">
        <v>602</v>
      </c>
      <c r="L1675" s="18"/>
      <c r="M1675" s="2">
        <v>445</v>
      </c>
      <c r="N1675" s="18"/>
      <c r="O1675" s="18"/>
      <c r="P1675" s="18"/>
      <c r="Q1675" s="18"/>
      <c r="R1675" s="18"/>
      <c r="S1675" s="18"/>
    </row>
    <row r="1676" spans="2:19" ht="12.75">
      <c r="B1676" s="116">
        <v>1500</v>
      </c>
      <c r="C1676" s="1" t="s">
        <v>55</v>
      </c>
      <c r="D1676" s="1" t="s">
        <v>561</v>
      </c>
      <c r="E1676" s="1" t="s">
        <v>56</v>
      </c>
      <c r="F1676" s="61" t="s">
        <v>601</v>
      </c>
      <c r="G1676" s="30" t="s">
        <v>260</v>
      </c>
      <c r="H1676" s="31">
        <f t="shared" si="62"/>
        <v>-48800</v>
      </c>
      <c r="I1676" s="42">
        <f t="shared" si="63"/>
        <v>3.3707865168539324</v>
      </c>
      <c r="J1676" s="18"/>
      <c r="K1676" s="18" t="s">
        <v>602</v>
      </c>
      <c r="L1676" s="18"/>
      <c r="M1676" s="2">
        <v>445</v>
      </c>
      <c r="N1676" s="18"/>
      <c r="O1676" s="18"/>
      <c r="P1676" s="18"/>
      <c r="Q1676" s="18"/>
      <c r="R1676" s="18"/>
      <c r="S1676" s="18"/>
    </row>
    <row r="1677" spans="2:19" ht="12.75">
      <c r="B1677" s="116">
        <v>600</v>
      </c>
      <c r="C1677" s="1" t="s">
        <v>55</v>
      </c>
      <c r="D1677" s="1" t="s">
        <v>561</v>
      </c>
      <c r="E1677" s="1" t="s">
        <v>56</v>
      </c>
      <c r="F1677" s="61" t="s">
        <v>601</v>
      </c>
      <c r="G1677" s="30" t="s">
        <v>262</v>
      </c>
      <c r="H1677" s="31">
        <f t="shared" si="62"/>
        <v>-49400</v>
      </c>
      <c r="I1677" s="42">
        <f t="shared" si="63"/>
        <v>1.348314606741573</v>
      </c>
      <c r="J1677" s="18"/>
      <c r="K1677" s="18" t="s">
        <v>602</v>
      </c>
      <c r="L1677" s="18"/>
      <c r="M1677" s="2">
        <v>445</v>
      </c>
      <c r="N1677" s="18"/>
      <c r="O1677" s="18"/>
      <c r="P1677" s="18"/>
      <c r="Q1677" s="18"/>
      <c r="R1677" s="18"/>
      <c r="S1677" s="18"/>
    </row>
    <row r="1678" spans="2:19" ht="12.75">
      <c r="B1678" s="116">
        <v>500</v>
      </c>
      <c r="C1678" s="1" t="s">
        <v>55</v>
      </c>
      <c r="D1678" s="1" t="s">
        <v>561</v>
      </c>
      <c r="E1678" s="1" t="s">
        <v>56</v>
      </c>
      <c r="F1678" s="61" t="s">
        <v>601</v>
      </c>
      <c r="G1678" s="30" t="s">
        <v>264</v>
      </c>
      <c r="H1678" s="31">
        <f t="shared" si="62"/>
        <v>-49900</v>
      </c>
      <c r="I1678" s="42">
        <f t="shared" si="63"/>
        <v>1.1235955056179776</v>
      </c>
      <c r="J1678" s="18"/>
      <c r="K1678" s="18" t="s">
        <v>602</v>
      </c>
      <c r="L1678" s="18"/>
      <c r="M1678" s="2">
        <v>445</v>
      </c>
      <c r="N1678" s="18"/>
      <c r="O1678" s="18"/>
      <c r="P1678" s="18"/>
      <c r="Q1678" s="18"/>
      <c r="R1678" s="18"/>
      <c r="S1678" s="18"/>
    </row>
    <row r="1679" spans="2:19" ht="12.75">
      <c r="B1679" s="116">
        <v>2000</v>
      </c>
      <c r="C1679" s="1" t="s">
        <v>55</v>
      </c>
      <c r="D1679" s="1" t="s">
        <v>561</v>
      </c>
      <c r="E1679" s="1" t="s">
        <v>56</v>
      </c>
      <c r="F1679" s="61" t="s">
        <v>601</v>
      </c>
      <c r="G1679" s="30" t="s">
        <v>264</v>
      </c>
      <c r="H1679" s="31">
        <f t="shared" si="62"/>
        <v>-51900</v>
      </c>
      <c r="I1679" s="42">
        <f t="shared" si="63"/>
        <v>4.49438202247191</v>
      </c>
      <c r="J1679" s="18"/>
      <c r="K1679" s="18" t="s">
        <v>602</v>
      </c>
      <c r="L1679" s="18"/>
      <c r="M1679" s="2">
        <v>445</v>
      </c>
      <c r="N1679" s="18"/>
      <c r="O1679" s="18"/>
      <c r="P1679" s="18"/>
      <c r="Q1679" s="18"/>
      <c r="R1679" s="18"/>
      <c r="S1679" s="18"/>
    </row>
    <row r="1680" spans="2:19" ht="12.75">
      <c r="B1680" s="116">
        <v>2000</v>
      </c>
      <c r="C1680" s="1" t="s">
        <v>55</v>
      </c>
      <c r="D1680" s="1" t="s">
        <v>561</v>
      </c>
      <c r="E1680" s="1" t="s">
        <v>56</v>
      </c>
      <c r="F1680" s="61" t="s">
        <v>601</v>
      </c>
      <c r="G1680" s="30" t="s">
        <v>266</v>
      </c>
      <c r="H1680" s="31">
        <f t="shared" si="62"/>
        <v>-53900</v>
      </c>
      <c r="I1680" s="42">
        <f t="shared" si="63"/>
        <v>4.49438202247191</v>
      </c>
      <c r="J1680" s="18"/>
      <c r="K1680" s="18" t="s">
        <v>602</v>
      </c>
      <c r="L1680" s="18"/>
      <c r="M1680" s="2">
        <v>445</v>
      </c>
      <c r="N1680" s="18"/>
      <c r="O1680" s="18"/>
      <c r="P1680" s="18"/>
      <c r="Q1680" s="18"/>
      <c r="R1680" s="18"/>
      <c r="S1680" s="18"/>
    </row>
    <row r="1681" spans="2:19" ht="12.75">
      <c r="B1681" s="116">
        <v>2000</v>
      </c>
      <c r="C1681" s="1" t="s">
        <v>55</v>
      </c>
      <c r="D1681" s="1" t="s">
        <v>561</v>
      </c>
      <c r="E1681" s="1" t="s">
        <v>56</v>
      </c>
      <c r="F1681" s="61" t="s">
        <v>601</v>
      </c>
      <c r="G1681" s="30" t="s">
        <v>328</v>
      </c>
      <c r="H1681" s="31">
        <f t="shared" si="62"/>
        <v>-55900</v>
      </c>
      <c r="I1681" s="42">
        <f t="shared" si="63"/>
        <v>4.49438202247191</v>
      </c>
      <c r="J1681" s="18"/>
      <c r="K1681" s="18" t="s">
        <v>602</v>
      </c>
      <c r="L1681" s="18"/>
      <c r="M1681" s="2">
        <v>445</v>
      </c>
      <c r="N1681" s="18"/>
      <c r="O1681" s="18"/>
      <c r="P1681" s="18"/>
      <c r="Q1681" s="18"/>
      <c r="R1681" s="18"/>
      <c r="S1681" s="18"/>
    </row>
    <row r="1682" spans="2:19" ht="12.75">
      <c r="B1682" s="116">
        <v>1300</v>
      </c>
      <c r="C1682" s="1" t="s">
        <v>55</v>
      </c>
      <c r="D1682" s="1" t="s">
        <v>561</v>
      </c>
      <c r="E1682" s="1" t="s">
        <v>56</v>
      </c>
      <c r="F1682" s="61" t="s">
        <v>601</v>
      </c>
      <c r="G1682" s="30" t="s">
        <v>330</v>
      </c>
      <c r="H1682" s="31">
        <f t="shared" si="62"/>
        <v>-57200</v>
      </c>
      <c r="I1682" s="42">
        <f t="shared" si="63"/>
        <v>2.9213483146067416</v>
      </c>
      <c r="J1682" s="18"/>
      <c r="K1682" s="18" t="s">
        <v>602</v>
      </c>
      <c r="L1682" s="18"/>
      <c r="M1682" s="2">
        <v>445</v>
      </c>
      <c r="N1682" s="18"/>
      <c r="O1682" s="18"/>
      <c r="P1682" s="18"/>
      <c r="Q1682" s="18"/>
      <c r="R1682" s="18"/>
      <c r="S1682" s="18"/>
    </row>
    <row r="1683" spans="2:19" ht="12.75">
      <c r="B1683" s="116">
        <v>1300</v>
      </c>
      <c r="C1683" s="1" t="s">
        <v>55</v>
      </c>
      <c r="D1683" s="1" t="s">
        <v>561</v>
      </c>
      <c r="E1683" s="1" t="s">
        <v>56</v>
      </c>
      <c r="F1683" s="61" t="s">
        <v>601</v>
      </c>
      <c r="G1683" s="30" t="s">
        <v>330</v>
      </c>
      <c r="H1683" s="31">
        <f aca="true" t="shared" si="64" ref="H1683:H1746">H1682-B1683</f>
        <v>-58500</v>
      </c>
      <c r="I1683" s="42">
        <f t="shared" si="63"/>
        <v>2.9213483146067416</v>
      </c>
      <c r="J1683" s="18"/>
      <c r="K1683" s="18" t="s">
        <v>602</v>
      </c>
      <c r="L1683" s="18"/>
      <c r="M1683" s="2">
        <v>445</v>
      </c>
      <c r="N1683" s="18"/>
      <c r="O1683" s="18"/>
      <c r="P1683" s="18"/>
      <c r="Q1683" s="18"/>
      <c r="R1683" s="18"/>
      <c r="S1683" s="18"/>
    </row>
    <row r="1684" spans="2:19" ht="12.75">
      <c r="B1684" s="116">
        <v>1500</v>
      </c>
      <c r="C1684" s="1" t="s">
        <v>55</v>
      </c>
      <c r="D1684" s="1" t="s">
        <v>561</v>
      </c>
      <c r="E1684" s="1" t="s">
        <v>56</v>
      </c>
      <c r="F1684" s="61" t="s">
        <v>601</v>
      </c>
      <c r="G1684" s="30" t="s">
        <v>330</v>
      </c>
      <c r="H1684" s="31">
        <f t="shared" si="64"/>
        <v>-60000</v>
      </c>
      <c r="I1684" s="42">
        <f t="shared" si="63"/>
        <v>3.3707865168539324</v>
      </c>
      <c r="J1684" s="18"/>
      <c r="K1684" s="18" t="s">
        <v>602</v>
      </c>
      <c r="L1684" s="18"/>
      <c r="M1684" s="2">
        <v>445</v>
      </c>
      <c r="N1684" s="18"/>
      <c r="O1684" s="18"/>
      <c r="P1684" s="18"/>
      <c r="Q1684" s="18"/>
      <c r="R1684" s="18"/>
      <c r="S1684" s="18"/>
    </row>
    <row r="1685" spans="2:19" ht="12.75">
      <c r="B1685" s="116">
        <v>1500</v>
      </c>
      <c r="C1685" s="1" t="s">
        <v>55</v>
      </c>
      <c r="D1685" s="1" t="s">
        <v>561</v>
      </c>
      <c r="E1685" s="1" t="s">
        <v>56</v>
      </c>
      <c r="F1685" s="61" t="s">
        <v>601</v>
      </c>
      <c r="G1685" s="30" t="s">
        <v>332</v>
      </c>
      <c r="H1685" s="31">
        <f t="shared" si="64"/>
        <v>-61500</v>
      </c>
      <c r="I1685" s="42">
        <f t="shared" si="63"/>
        <v>3.3707865168539324</v>
      </c>
      <c r="J1685" s="18"/>
      <c r="K1685" s="18" t="s">
        <v>602</v>
      </c>
      <c r="L1685" s="18"/>
      <c r="M1685" s="2">
        <v>445</v>
      </c>
      <c r="N1685" s="18"/>
      <c r="O1685" s="18"/>
      <c r="P1685" s="18"/>
      <c r="Q1685" s="18"/>
      <c r="R1685" s="18"/>
      <c r="S1685" s="18"/>
    </row>
    <row r="1686" spans="2:19" ht="12.75">
      <c r="B1686" s="318">
        <v>2000</v>
      </c>
      <c r="C1686" s="1" t="s">
        <v>55</v>
      </c>
      <c r="D1686" s="1" t="s">
        <v>561</v>
      </c>
      <c r="E1686" s="1" t="s">
        <v>56</v>
      </c>
      <c r="F1686" s="61" t="s">
        <v>601</v>
      </c>
      <c r="G1686" s="30" t="s">
        <v>334</v>
      </c>
      <c r="H1686" s="31">
        <f t="shared" si="64"/>
        <v>-63500</v>
      </c>
      <c r="I1686" s="42">
        <f t="shared" si="63"/>
        <v>4.49438202247191</v>
      </c>
      <c r="J1686" s="18"/>
      <c r="K1686" s="18" t="s">
        <v>602</v>
      </c>
      <c r="L1686" s="18"/>
      <c r="M1686" s="2">
        <v>445</v>
      </c>
      <c r="N1686" s="18"/>
      <c r="O1686" s="18"/>
      <c r="P1686" s="18"/>
      <c r="Q1686" s="18"/>
      <c r="R1686" s="18"/>
      <c r="S1686" s="18"/>
    </row>
    <row r="1687" spans="2:19" ht="12.75">
      <c r="B1687" s="318">
        <v>2000</v>
      </c>
      <c r="C1687" s="1" t="s">
        <v>55</v>
      </c>
      <c r="D1687" s="1" t="s">
        <v>561</v>
      </c>
      <c r="E1687" s="1" t="s">
        <v>56</v>
      </c>
      <c r="F1687" s="61" t="s">
        <v>601</v>
      </c>
      <c r="G1687" s="30" t="s">
        <v>372</v>
      </c>
      <c r="H1687" s="31">
        <f t="shared" si="64"/>
        <v>-65500</v>
      </c>
      <c r="I1687" s="42">
        <f t="shared" si="63"/>
        <v>4.49438202247191</v>
      </c>
      <c r="J1687" s="18"/>
      <c r="K1687" s="18" t="s">
        <v>602</v>
      </c>
      <c r="L1687" s="18"/>
      <c r="M1687" s="2">
        <v>445</v>
      </c>
      <c r="N1687" s="18"/>
      <c r="O1687" s="18"/>
      <c r="P1687" s="18"/>
      <c r="Q1687" s="18"/>
      <c r="R1687" s="18"/>
      <c r="S1687" s="18"/>
    </row>
    <row r="1688" spans="2:19" ht="12.75">
      <c r="B1688" s="116">
        <v>2000</v>
      </c>
      <c r="C1688" s="1" t="s">
        <v>55</v>
      </c>
      <c r="D1688" s="1" t="s">
        <v>561</v>
      </c>
      <c r="E1688" s="1" t="s">
        <v>56</v>
      </c>
      <c r="F1688" s="61" t="s">
        <v>601</v>
      </c>
      <c r="G1688" s="30" t="s">
        <v>374</v>
      </c>
      <c r="H1688" s="31">
        <f t="shared" si="64"/>
        <v>-67500</v>
      </c>
      <c r="I1688" s="42">
        <f t="shared" si="63"/>
        <v>4.49438202247191</v>
      </c>
      <c r="J1688" s="18"/>
      <c r="K1688" s="18" t="s">
        <v>602</v>
      </c>
      <c r="L1688" s="18"/>
      <c r="M1688" s="2">
        <v>445</v>
      </c>
      <c r="N1688" s="18"/>
      <c r="O1688" s="18"/>
      <c r="P1688" s="18"/>
      <c r="Q1688" s="18"/>
      <c r="R1688" s="18"/>
      <c r="S1688" s="18"/>
    </row>
    <row r="1689" spans="2:19" ht="12.75">
      <c r="B1689" s="116">
        <v>2000</v>
      </c>
      <c r="C1689" s="1" t="s">
        <v>55</v>
      </c>
      <c r="D1689" s="1" t="s">
        <v>561</v>
      </c>
      <c r="E1689" s="1" t="s">
        <v>56</v>
      </c>
      <c r="F1689" s="61" t="s">
        <v>601</v>
      </c>
      <c r="G1689" s="30" t="s">
        <v>420</v>
      </c>
      <c r="H1689" s="31">
        <f t="shared" si="64"/>
        <v>-69500</v>
      </c>
      <c r="I1689" s="42">
        <f t="shared" si="63"/>
        <v>4.49438202247191</v>
      </c>
      <c r="J1689" s="18"/>
      <c r="K1689" s="18" t="s">
        <v>602</v>
      </c>
      <c r="L1689" s="18"/>
      <c r="M1689" s="2">
        <v>445</v>
      </c>
      <c r="N1689" s="18"/>
      <c r="O1689" s="18"/>
      <c r="P1689" s="18"/>
      <c r="Q1689" s="18"/>
      <c r="R1689" s="18"/>
      <c r="S1689" s="18"/>
    </row>
    <row r="1690" spans="2:19" ht="12.75">
      <c r="B1690" s="305">
        <v>2000</v>
      </c>
      <c r="C1690" s="1" t="s">
        <v>55</v>
      </c>
      <c r="D1690" s="1" t="s">
        <v>561</v>
      </c>
      <c r="E1690" s="1" t="s">
        <v>56</v>
      </c>
      <c r="F1690" s="61" t="s">
        <v>601</v>
      </c>
      <c r="G1690" s="30" t="s">
        <v>432</v>
      </c>
      <c r="H1690" s="31">
        <f t="shared" si="64"/>
        <v>-71500</v>
      </c>
      <c r="I1690" s="42">
        <f aca="true" t="shared" si="65" ref="I1690:I1753">+B1690/M1690</f>
        <v>4.49438202247191</v>
      </c>
      <c r="J1690" s="18"/>
      <c r="K1690" s="18" t="s">
        <v>602</v>
      </c>
      <c r="L1690" s="18"/>
      <c r="M1690" s="2">
        <v>445</v>
      </c>
      <c r="N1690" s="18"/>
      <c r="O1690" s="18"/>
      <c r="P1690" s="18"/>
      <c r="Q1690" s="18"/>
      <c r="R1690" s="18"/>
      <c r="S1690" s="18"/>
    </row>
    <row r="1691" spans="2:19" ht="12.75">
      <c r="B1691" s="116">
        <v>500</v>
      </c>
      <c r="C1691" s="1" t="s">
        <v>55</v>
      </c>
      <c r="D1691" s="1" t="s">
        <v>561</v>
      </c>
      <c r="E1691" s="1" t="s">
        <v>56</v>
      </c>
      <c r="F1691" s="61" t="s">
        <v>601</v>
      </c>
      <c r="G1691" s="30" t="s">
        <v>432</v>
      </c>
      <c r="H1691" s="31">
        <f t="shared" si="64"/>
        <v>-72000</v>
      </c>
      <c r="I1691" s="42">
        <f t="shared" si="65"/>
        <v>1.1235955056179776</v>
      </c>
      <c r="J1691" s="18"/>
      <c r="K1691" s="18" t="s">
        <v>602</v>
      </c>
      <c r="L1691" s="18"/>
      <c r="M1691" s="2">
        <v>445</v>
      </c>
      <c r="N1691" s="18"/>
      <c r="O1691" s="18"/>
      <c r="P1691" s="18"/>
      <c r="Q1691" s="18"/>
      <c r="R1691" s="18"/>
      <c r="S1691" s="18"/>
    </row>
    <row r="1692" spans="2:19" ht="12.75">
      <c r="B1692" s="116">
        <v>1500</v>
      </c>
      <c r="C1692" s="1" t="s">
        <v>55</v>
      </c>
      <c r="D1692" s="1" t="s">
        <v>561</v>
      </c>
      <c r="E1692" s="1" t="s">
        <v>56</v>
      </c>
      <c r="F1692" s="61" t="s">
        <v>684</v>
      </c>
      <c r="G1692" s="30" t="s">
        <v>106</v>
      </c>
      <c r="H1692" s="31">
        <f t="shared" si="64"/>
        <v>-73500</v>
      </c>
      <c r="I1692" s="42">
        <f t="shared" si="65"/>
        <v>3.3707865168539324</v>
      </c>
      <c r="J1692" s="18"/>
      <c r="K1692" s="18" t="s">
        <v>711</v>
      </c>
      <c r="L1692" s="18"/>
      <c r="M1692" s="2">
        <v>445</v>
      </c>
      <c r="N1692" s="18"/>
      <c r="O1692" s="18"/>
      <c r="P1692" s="18"/>
      <c r="Q1692" s="18"/>
      <c r="R1692" s="18"/>
      <c r="S1692" s="18"/>
    </row>
    <row r="1693" spans="2:19" ht="12.75">
      <c r="B1693" s="116">
        <v>1000</v>
      </c>
      <c r="C1693" s="1" t="s">
        <v>55</v>
      </c>
      <c r="D1693" s="1" t="s">
        <v>561</v>
      </c>
      <c r="E1693" s="1" t="s">
        <v>56</v>
      </c>
      <c r="F1693" s="61" t="s">
        <v>684</v>
      </c>
      <c r="G1693" s="30" t="s">
        <v>106</v>
      </c>
      <c r="H1693" s="31">
        <f t="shared" si="64"/>
        <v>-74500</v>
      </c>
      <c r="I1693" s="42">
        <f t="shared" si="65"/>
        <v>2.247191011235955</v>
      </c>
      <c r="J1693" s="18"/>
      <c r="K1693" s="18" t="s">
        <v>711</v>
      </c>
      <c r="L1693" s="18"/>
      <c r="M1693" s="2">
        <v>445</v>
      </c>
      <c r="N1693" s="18"/>
      <c r="O1693" s="18"/>
      <c r="P1693" s="18"/>
      <c r="Q1693" s="18"/>
      <c r="R1693" s="18"/>
      <c r="S1693" s="18"/>
    </row>
    <row r="1694" spans="2:19" ht="12.75">
      <c r="B1694" s="119">
        <v>1500</v>
      </c>
      <c r="C1694" s="1" t="s">
        <v>55</v>
      </c>
      <c r="D1694" s="1" t="s">
        <v>561</v>
      </c>
      <c r="E1694" s="1" t="s">
        <v>56</v>
      </c>
      <c r="F1694" s="33" t="s">
        <v>684</v>
      </c>
      <c r="G1694" s="30" t="s">
        <v>20</v>
      </c>
      <c r="H1694" s="31">
        <f t="shared" si="64"/>
        <v>-76000</v>
      </c>
      <c r="I1694" s="42">
        <f t="shared" si="65"/>
        <v>3.3707865168539324</v>
      </c>
      <c r="J1694" s="18"/>
      <c r="K1694" s="18" t="s">
        <v>711</v>
      </c>
      <c r="L1694" s="18"/>
      <c r="M1694" s="2">
        <v>445</v>
      </c>
      <c r="N1694" s="18"/>
      <c r="O1694" s="18"/>
      <c r="P1694" s="18"/>
      <c r="Q1694" s="18"/>
      <c r="R1694" s="18"/>
      <c r="S1694" s="18"/>
    </row>
    <row r="1695" spans="2:19" ht="12.75">
      <c r="B1695" s="116">
        <v>1000</v>
      </c>
      <c r="C1695" s="1" t="s">
        <v>55</v>
      </c>
      <c r="D1695" s="1" t="s">
        <v>561</v>
      </c>
      <c r="E1695" s="1" t="s">
        <v>56</v>
      </c>
      <c r="F1695" s="61" t="s">
        <v>684</v>
      </c>
      <c r="G1695" s="30" t="s">
        <v>23</v>
      </c>
      <c r="H1695" s="31">
        <f t="shared" si="64"/>
        <v>-77000</v>
      </c>
      <c r="I1695" s="42">
        <f t="shared" si="65"/>
        <v>2.247191011235955</v>
      </c>
      <c r="J1695" s="18"/>
      <c r="K1695" s="18" t="s">
        <v>711</v>
      </c>
      <c r="L1695" s="18">
        <v>1</v>
      </c>
      <c r="M1695" s="2">
        <v>445</v>
      </c>
      <c r="N1695" s="18"/>
      <c r="O1695" s="18"/>
      <c r="P1695" s="18"/>
      <c r="Q1695" s="18"/>
      <c r="R1695" s="18"/>
      <c r="S1695" s="18"/>
    </row>
    <row r="1696" spans="2:19" ht="12.75">
      <c r="B1696" s="116">
        <v>1500</v>
      </c>
      <c r="C1696" s="1" t="s">
        <v>55</v>
      </c>
      <c r="D1696" s="1" t="s">
        <v>561</v>
      </c>
      <c r="E1696" s="1" t="s">
        <v>56</v>
      </c>
      <c r="F1696" s="61" t="s">
        <v>684</v>
      </c>
      <c r="G1696" s="30" t="s">
        <v>25</v>
      </c>
      <c r="H1696" s="31">
        <f t="shared" si="64"/>
        <v>-78500</v>
      </c>
      <c r="I1696" s="42">
        <f t="shared" si="65"/>
        <v>3.3707865168539324</v>
      </c>
      <c r="J1696" s="18"/>
      <c r="K1696" s="18" t="s">
        <v>711</v>
      </c>
      <c r="L1696" s="18"/>
      <c r="M1696" s="2">
        <v>445</v>
      </c>
      <c r="N1696" s="18"/>
      <c r="O1696" s="18"/>
      <c r="P1696" s="18"/>
      <c r="Q1696" s="18"/>
      <c r="R1696" s="18"/>
      <c r="S1696" s="18"/>
    </row>
    <row r="1697" spans="2:19" ht="12.75">
      <c r="B1697" s="305">
        <v>1500</v>
      </c>
      <c r="C1697" s="1" t="s">
        <v>55</v>
      </c>
      <c r="D1697" s="1" t="s">
        <v>561</v>
      </c>
      <c r="E1697" s="1" t="s">
        <v>56</v>
      </c>
      <c r="F1697" s="61" t="s">
        <v>684</v>
      </c>
      <c r="G1697" s="30" t="s">
        <v>67</v>
      </c>
      <c r="H1697" s="31">
        <f t="shared" si="64"/>
        <v>-80000</v>
      </c>
      <c r="I1697" s="42">
        <f t="shared" si="65"/>
        <v>3.3707865168539324</v>
      </c>
      <c r="J1697" s="18"/>
      <c r="K1697" s="18" t="s">
        <v>711</v>
      </c>
      <c r="L1697" s="18">
        <v>2</v>
      </c>
      <c r="M1697" s="2">
        <v>445</v>
      </c>
      <c r="N1697" s="18"/>
      <c r="O1697" s="18"/>
      <c r="P1697" s="18"/>
      <c r="Q1697" s="18"/>
      <c r="R1697" s="18"/>
      <c r="S1697" s="18"/>
    </row>
    <row r="1698" spans="2:19" ht="12.75">
      <c r="B1698" s="116">
        <v>1800</v>
      </c>
      <c r="C1698" s="1" t="s">
        <v>55</v>
      </c>
      <c r="D1698" s="1" t="s">
        <v>561</v>
      </c>
      <c r="E1698" s="1" t="s">
        <v>56</v>
      </c>
      <c r="F1698" s="61" t="s">
        <v>684</v>
      </c>
      <c r="G1698" s="30" t="s">
        <v>70</v>
      </c>
      <c r="H1698" s="31">
        <f t="shared" si="64"/>
        <v>-81800</v>
      </c>
      <c r="I1698" s="42">
        <f t="shared" si="65"/>
        <v>4.044943820224719</v>
      </c>
      <c r="J1698" s="18"/>
      <c r="K1698" s="18" t="s">
        <v>711</v>
      </c>
      <c r="L1698" s="18"/>
      <c r="M1698" s="2">
        <v>445</v>
      </c>
      <c r="N1698" s="18"/>
      <c r="O1698" s="18"/>
      <c r="P1698" s="18"/>
      <c r="Q1698" s="18"/>
      <c r="R1698" s="18"/>
      <c r="S1698" s="18"/>
    </row>
    <row r="1699" spans="2:19" ht="12.75">
      <c r="B1699" s="116">
        <v>2000</v>
      </c>
      <c r="C1699" s="1" t="s">
        <v>55</v>
      </c>
      <c r="D1699" s="1" t="s">
        <v>561</v>
      </c>
      <c r="E1699" s="1" t="s">
        <v>56</v>
      </c>
      <c r="F1699" s="61" t="s">
        <v>684</v>
      </c>
      <c r="G1699" s="30" t="s">
        <v>72</v>
      </c>
      <c r="H1699" s="31">
        <f t="shared" si="64"/>
        <v>-83800</v>
      </c>
      <c r="I1699" s="42">
        <f t="shared" si="65"/>
        <v>4.49438202247191</v>
      </c>
      <c r="J1699" s="18"/>
      <c r="K1699" s="18" t="s">
        <v>711</v>
      </c>
      <c r="L1699" s="18"/>
      <c r="M1699" s="2">
        <v>445</v>
      </c>
      <c r="N1699" s="18"/>
      <c r="O1699" s="18"/>
      <c r="P1699" s="18"/>
      <c r="Q1699" s="18"/>
      <c r="R1699" s="18"/>
      <c r="S1699" s="18"/>
    </row>
    <row r="1700" spans="2:19" ht="12.75">
      <c r="B1700" s="116">
        <v>1600</v>
      </c>
      <c r="C1700" s="1" t="s">
        <v>55</v>
      </c>
      <c r="D1700" s="1" t="s">
        <v>561</v>
      </c>
      <c r="E1700" s="1" t="s">
        <v>56</v>
      </c>
      <c r="F1700" s="61" t="s">
        <v>684</v>
      </c>
      <c r="G1700" s="30" t="s">
        <v>77</v>
      </c>
      <c r="H1700" s="31">
        <f t="shared" si="64"/>
        <v>-85400</v>
      </c>
      <c r="I1700" s="42">
        <f t="shared" si="65"/>
        <v>3.595505617977528</v>
      </c>
      <c r="J1700" s="18"/>
      <c r="K1700" s="18" t="s">
        <v>711</v>
      </c>
      <c r="L1700" s="18"/>
      <c r="M1700" s="2">
        <v>445</v>
      </c>
      <c r="N1700" s="18"/>
      <c r="O1700" s="18"/>
      <c r="P1700" s="18"/>
      <c r="Q1700" s="18"/>
      <c r="R1700" s="18"/>
      <c r="S1700" s="18"/>
    </row>
    <row r="1701" spans="2:19" ht="12.75">
      <c r="B1701" s="116">
        <v>1000</v>
      </c>
      <c r="C1701" s="1" t="s">
        <v>55</v>
      </c>
      <c r="D1701" s="1" t="s">
        <v>561</v>
      </c>
      <c r="E1701" s="1" t="s">
        <v>56</v>
      </c>
      <c r="F1701" s="61" t="s">
        <v>684</v>
      </c>
      <c r="G1701" s="30" t="s">
        <v>79</v>
      </c>
      <c r="H1701" s="31">
        <f t="shared" si="64"/>
        <v>-86400</v>
      </c>
      <c r="I1701" s="42">
        <f t="shared" si="65"/>
        <v>2.247191011235955</v>
      </c>
      <c r="J1701" s="18"/>
      <c r="K1701" s="18" t="s">
        <v>711</v>
      </c>
      <c r="L1701" s="18"/>
      <c r="M1701" s="2">
        <v>445</v>
      </c>
      <c r="N1701" s="18"/>
      <c r="O1701" s="18"/>
      <c r="P1701" s="18"/>
      <c r="Q1701" s="18"/>
      <c r="R1701" s="18"/>
      <c r="S1701" s="18"/>
    </row>
    <row r="1702" spans="2:19" ht="12.75">
      <c r="B1702" s="116">
        <v>900</v>
      </c>
      <c r="C1702" s="1" t="s">
        <v>55</v>
      </c>
      <c r="D1702" s="1" t="s">
        <v>561</v>
      </c>
      <c r="E1702" s="1" t="s">
        <v>56</v>
      </c>
      <c r="F1702" s="61" t="s">
        <v>684</v>
      </c>
      <c r="G1702" s="30" t="s">
        <v>118</v>
      </c>
      <c r="H1702" s="31">
        <f t="shared" si="64"/>
        <v>-87300</v>
      </c>
      <c r="I1702" s="42">
        <f t="shared" si="65"/>
        <v>2.0224719101123596</v>
      </c>
      <c r="J1702" s="18"/>
      <c r="K1702" s="18" t="s">
        <v>711</v>
      </c>
      <c r="L1702" s="18"/>
      <c r="M1702" s="2">
        <v>445</v>
      </c>
      <c r="N1702" s="18"/>
      <c r="O1702" s="18"/>
      <c r="P1702" s="18"/>
      <c r="Q1702" s="18"/>
      <c r="R1702" s="18"/>
      <c r="S1702" s="18"/>
    </row>
    <row r="1703" spans="2:19" ht="12.75">
      <c r="B1703" s="116">
        <v>1500</v>
      </c>
      <c r="C1703" s="1" t="s">
        <v>55</v>
      </c>
      <c r="D1703" s="1" t="s">
        <v>561</v>
      </c>
      <c r="E1703" s="1" t="s">
        <v>56</v>
      </c>
      <c r="F1703" s="61" t="s">
        <v>684</v>
      </c>
      <c r="G1703" s="30" t="s">
        <v>120</v>
      </c>
      <c r="H1703" s="31">
        <f t="shared" si="64"/>
        <v>-88800</v>
      </c>
      <c r="I1703" s="42">
        <f t="shared" si="65"/>
        <v>3.3707865168539324</v>
      </c>
      <c r="J1703" s="18"/>
      <c r="K1703" s="18" t="s">
        <v>711</v>
      </c>
      <c r="L1703" s="18"/>
      <c r="M1703" s="2">
        <v>445</v>
      </c>
      <c r="N1703" s="18"/>
      <c r="O1703" s="18"/>
      <c r="P1703" s="18"/>
      <c r="Q1703" s="18"/>
      <c r="R1703" s="18"/>
      <c r="S1703" s="18"/>
    </row>
    <row r="1704" spans="2:19" ht="12.75">
      <c r="B1704" s="116">
        <v>1500</v>
      </c>
      <c r="C1704" s="1" t="s">
        <v>55</v>
      </c>
      <c r="D1704" s="1" t="s">
        <v>561</v>
      </c>
      <c r="E1704" s="1" t="s">
        <v>56</v>
      </c>
      <c r="F1704" s="61" t="s">
        <v>684</v>
      </c>
      <c r="G1704" s="30" t="s">
        <v>122</v>
      </c>
      <c r="H1704" s="31">
        <f t="shared" si="64"/>
        <v>-90300</v>
      </c>
      <c r="I1704" s="42">
        <f t="shared" si="65"/>
        <v>3.3707865168539324</v>
      </c>
      <c r="J1704" s="18"/>
      <c r="K1704" s="18" t="s">
        <v>711</v>
      </c>
      <c r="L1704" s="18"/>
      <c r="M1704" s="2">
        <v>445</v>
      </c>
      <c r="N1704" s="18"/>
      <c r="O1704" s="18"/>
      <c r="P1704" s="18"/>
      <c r="Q1704" s="18"/>
      <c r="R1704" s="18"/>
      <c r="S1704" s="18"/>
    </row>
    <row r="1705" spans="2:19" ht="12.75">
      <c r="B1705" s="116">
        <v>1000</v>
      </c>
      <c r="C1705" s="1" t="s">
        <v>55</v>
      </c>
      <c r="D1705" s="1" t="s">
        <v>561</v>
      </c>
      <c r="E1705" s="1" t="s">
        <v>56</v>
      </c>
      <c r="F1705" s="61" t="s">
        <v>684</v>
      </c>
      <c r="G1705" s="30" t="s">
        <v>212</v>
      </c>
      <c r="H1705" s="31">
        <f t="shared" si="64"/>
        <v>-91300</v>
      </c>
      <c r="I1705" s="42">
        <f t="shared" si="65"/>
        <v>2.247191011235955</v>
      </c>
      <c r="J1705" s="18"/>
      <c r="K1705" s="18" t="s">
        <v>711</v>
      </c>
      <c r="L1705" s="18"/>
      <c r="M1705" s="2">
        <v>445</v>
      </c>
      <c r="N1705" s="18"/>
      <c r="O1705" s="18"/>
      <c r="P1705" s="18"/>
      <c r="Q1705" s="18"/>
      <c r="R1705" s="18"/>
      <c r="S1705" s="18"/>
    </row>
    <row r="1706" spans="2:19" ht="12.75">
      <c r="B1706" s="116">
        <v>400</v>
      </c>
      <c r="C1706" s="1" t="s">
        <v>55</v>
      </c>
      <c r="D1706" s="1" t="s">
        <v>561</v>
      </c>
      <c r="E1706" s="1" t="s">
        <v>56</v>
      </c>
      <c r="F1706" s="61" t="s">
        <v>684</v>
      </c>
      <c r="G1706" s="30" t="s">
        <v>206</v>
      </c>
      <c r="H1706" s="31">
        <f t="shared" si="64"/>
        <v>-91700</v>
      </c>
      <c r="I1706" s="42">
        <f t="shared" si="65"/>
        <v>0.898876404494382</v>
      </c>
      <c r="J1706" s="18"/>
      <c r="K1706" s="18" t="s">
        <v>711</v>
      </c>
      <c r="L1706" s="18"/>
      <c r="M1706" s="2">
        <v>445</v>
      </c>
      <c r="N1706" s="18"/>
      <c r="O1706" s="18"/>
      <c r="P1706" s="18"/>
      <c r="Q1706" s="18"/>
      <c r="R1706" s="18"/>
      <c r="S1706" s="18"/>
    </row>
    <row r="1707" spans="2:19" ht="12.75">
      <c r="B1707" s="116">
        <v>400</v>
      </c>
      <c r="C1707" s="1" t="s">
        <v>55</v>
      </c>
      <c r="D1707" s="1" t="s">
        <v>561</v>
      </c>
      <c r="E1707" s="1" t="s">
        <v>56</v>
      </c>
      <c r="F1707" s="61" t="s">
        <v>684</v>
      </c>
      <c r="G1707" s="30" t="s">
        <v>220</v>
      </c>
      <c r="H1707" s="31">
        <f t="shared" si="64"/>
        <v>-92100</v>
      </c>
      <c r="I1707" s="42">
        <f t="shared" si="65"/>
        <v>0.898876404494382</v>
      </c>
      <c r="J1707" s="18"/>
      <c r="K1707" s="18" t="s">
        <v>711</v>
      </c>
      <c r="L1707" s="18"/>
      <c r="M1707" s="2">
        <v>445</v>
      </c>
      <c r="N1707" s="18"/>
      <c r="O1707" s="18"/>
      <c r="P1707" s="18"/>
      <c r="Q1707" s="18"/>
      <c r="R1707" s="18"/>
      <c r="S1707" s="18"/>
    </row>
    <row r="1708" spans="2:19" ht="12.75">
      <c r="B1708" s="116">
        <v>1800</v>
      </c>
      <c r="C1708" s="1" t="s">
        <v>55</v>
      </c>
      <c r="D1708" s="1" t="s">
        <v>561</v>
      </c>
      <c r="E1708" s="1" t="s">
        <v>56</v>
      </c>
      <c r="F1708" s="61" t="s">
        <v>684</v>
      </c>
      <c r="G1708" s="30" t="s">
        <v>244</v>
      </c>
      <c r="H1708" s="31">
        <f t="shared" si="64"/>
        <v>-93900</v>
      </c>
      <c r="I1708" s="42">
        <f t="shared" si="65"/>
        <v>4.044943820224719</v>
      </c>
      <c r="J1708" s="18"/>
      <c r="K1708" s="18" t="s">
        <v>711</v>
      </c>
      <c r="L1708" s="18"/>
      <c r="M1708" s="2">
        <v>445</v>
      </c>
      <c r="N1708" s="18"/>
      <c r="O1708" s="18"/>
      <c r="P1708" s="18"/>
      <c r="Q1708" s="18"/>
      <c r="R1708" s="18"/>
      <c r="S1708" s="18"/>
    </row>
    <row r="1709" spans="2:19" ht="12.75">
      <c r="B1709" s="116">
        <v>1000</v>
      </c>
      <c r="C1709" s="1" t="s">
        <v>55</v>
      </c>
      <c r="D1709" s="1" t="s">
        <v>561</v>
      </c>
      <c r="E1709" s="1" t="s">
        <v>56</v>
      </c>
      <c r="F1709" s="61" t="s">
        <v>684</v>
      </c>
      <c r="G1709" s="30" t="s">
        <v>256</v>
      </c>
      <c r="H1709" s="31">
        <f t="shared" si="64"/>
        <v>-94900</v>
      </c>
      <c r="I1709" s="42">
        <f t="shared" si="65"/>
        <v>2.247191011235955</v>
      </c>
      <c r="J1709" s="18"/>
      <c r="K1709" s="18" t="s">
        <v>711</v>
      </c>
      <c r="L1709" s="18">
        <v>3</v>
      </c>
      <c r="M1709" s="2">
        <v>445</v>
      </c>
      <c r="N1709" s="18"/>
      <c r="O1709" s="18"/>
      <c r="P1709" s="18"/>
      <c r="Q1709" s="18"/>
      <c r="R1709" s="18"/>
      <c r="S1709" s="18"/>
    </row>
    <row r="1710" spans="2:19" ht="12.75">
      <c r="B1710" s="116">
        <v>800</v>
      </c>
      <c r="C1710" s="1" t="s">
        <v>55</v>
      </c>
      <c r="D1710" s="1" t="s">
        <v>561</v>
      </c>
      <c r="E1710" s="1" t="s">
        <v>56</v>
      </c>
      <c r="F1710" s="61" t="s">
        <v>684</v>
      </c>
      <c r="G1710" s="30" t="s">
        <v>260</v>
      </c>
      <c r="H1710" s="31">
        <f t="shared" si="64"/>
        <v>-95700</v>
      </c>
      <c r="I1710" s="42">
        <f t="shared" si="65"/>
        <v>1.797752808988764</v>
      </c>
      <c r="J1710" s="18"/>
      <c r="K1710" s="18" t="s">
        <v>711</v>
      </c>
      <c r="L1710" s="18"/>
      <c r="M1710" s="2">
        <v>445</v>
      </c>
      <c r="N1710" s="18"/>
      <c r="O1710" s="18"/>
      <c r="P1710" s="18"/>
      <c r="Q1710" s="18"/>
      <c r="R1710" s="18"/>
      <c r="S1710" s="18"/>
    </row>
    <row r="1711" spans="2:19" ht="12.75">
      <c r="B1711" s="116">
        <v>1200</v>
      </c>
      <c r="C1711" s="1" t="s">
        <v>55</v>
      </c>
      <c r="D1711" s="1" t="s">
        <v>561</v>
      </c>
      <c r="E1711" s="1" t="s">
        <v>56</v>
      </c>
      <c r="F1711" s="61" t="s">
        <v>684</v>
      </c>
      <c r="G1711" s="30" t="s">
        <v>262</v>
      </c>
      <c r="H1711" s="31">
        <f t="shared" si="64"/>
        <v>-96900</v>
      </c>
      <c r="I1711" s="42">
        <f t="shared" si="65"/>
        <v>2.696629213483146</v>
      </c>
      <c r="J1711" s="18"/>
      <c r="K1711" s="18" t="s">
        <v>711</v>
      </c>
      <c r="L1711" s="18"/>
      <c r="M1711" s="2">
        <v>445</v>
      </c>
      <c r="N1711" s="18"/>
      <c r="O1711" s="18"/>
      <c r="P1711" s="18"/>
      <c r="Q1711" s="18"/>
      <c r="R1711" s="18"/>
      <c r="S1711" s="18"/>
    </row>
    <row r="1712" spans="2:19" ht="12.75">
      <c r="B1712" s="116">
        <v>400</v>
      </c>
      <c r="C1712" s="1" t="s">
        <v>55</v>
      </c>
      <c r="D1712" s="1" t="s">
        <v>561</v>
      </c>
      <c r="E1712" s="1" t="s">
        <v>56</v>
      </c>
      <c r="F1712" s="61" t="s">
        <v>684</v>
      </c>
      <c r="G1712" s="30" t="s">
        <v>264</v>
      </c>
      <c r="H1712" s="31">
        <f t="shared" si="64"/>
        <v>-97300</v>
      </c>
      <c r="I1712" s="42">
        <f t="shared" si="65"/>
        <v>0.898876404494382</v>
      </c>
      <c r="J1712" s="18"/>
      <c r="K1712" s="18" t="s">
        <v>711</v>
      </c>
      <c r="L1712" s="18"/>
      <c r="M1712" s="2">
        <v>445</v>
      </c>
      <c r="N1712" s="18"/>
      <c r="O1712" s="18"/>
      <c r="P1712" s="18"/>
      <c r="Q1712" s="18"/>
      <c r="R1712" s="18"/>
      <c r="S1712" s="18"/>
    </row>
    <row r="1713" spans="2:19" ht="12.75">
      <c r="B1713" s="116">
        <v>400</v>
      </c>
      <c r="C1713" s="1" t="s">
        <v>55</v>
      </c>
      <c r="D1713" s="1" t="s">
        <v>561</v>
      </c>
      <c r="E1713" s="1" t="s">
        <v>56</v>
      </c>
      <c r="F1713" s="61" t="s">
        <v>684</v>
      </c>
      <c r="G1713" s="30" t="s">
        <v>266</v>
      </c>
      <c r="H1713" s="31">
        <f t="shared" si="64"/>
        <v>-97700</v>
      </c>
      <c r="I1713" s="42">
        <f t="shared" si="65"/>
        <v>0.898876404494382</v>
      </c>
      <c r="J1713" s="18"/>
      <c r="K1713" s="18" t="s">
        <v>711</v>
      </c>
      <c r="L1713" s="18"/>
      <c r="M1713" s="2">
        <v>445</v>
      </c>
      <c r="N1713" s="18"/>
      <c r="O1713" s="18"/>
      <c r="P1713" s="18"/>
      <c r="Q1713" s="18"/>
      <c r="R1713" s="18"/>
      <c r="S1713" s="18"/>
    </row>
    <row r="1714" spans="2:19" ht="12.75">
      <c r="B1714" s="116">
        <v>1500</v>
      </c>
      <c r="C1714" s="1" t="s">
        <v>55</v>
      </c>
      <c r="D1714" s="1" t="s">
        <v>561</v>
      </c>
      <c r="E1714" s="1" t="s">
        <v>56</v>
      </c>
      <c r="F1714" s="61" t="s">
        <v>684</v>
      </c>
      <c r="G1714" s="30" t="s">
        <v>266</v>
      </c>
      <c r="H1714" s="31">
        <f t="shared" si="64"/>
        <v>-99200</v>
      </c>
      <c r="I1714" s="42">
        <f t="shared" si="65"/>
        <v>3.3707865168539324</v>
      </c>
      <c r="J1714" s="18"/>
      <c r="K1714" s="18" t="s">
        <v>711</v>
      </c>
      <c r="L1714" s="18"/>
      <c r="M1714" s="2">
        <v>445</v>
      </c>
      <c r="N1714" s="18"/>
      <c r="O1714" s="18"/>
      <c r="P1714" s="18"/>
      <c r="Q1714" s="18"/>
      <c r="R1714" s="18"/>
      <c r="S1714" s="18"/>
    </row>
    <row r="1715" spans="2:19" ht="12.75">
      <c r="B1715" s="116">
        <v>1500</v>
      </c>
      <c r="C1715" s="1" t="s">
        <v>55</v>
      </c>
      <c r="D1715" s="1" t="s">
        <v>561</v>
      </c>
      <c r="E1715" s="1" t="s">
        <v>56</v>
      </c>
      <c r="F1715" s="61" t="s">
        <v>684</v>
      </c>
      <c r="G1715" s="30" t="s">
        <v>328</v>
      </c>
      <c r="H1715" s="31">
        <f t="shared" si="64"/>
        <v>-100700</v>
      </c>
      <c r="I1715" s="42">
        <f t="shared" si="65"/>
        <v>3.3707865168539324</v>
      </c>
      <c r="J1715" s="18"/>
      <c r="K1715" s="18" t="s">
        <v>711</v>
      </c>
      <c r="L1715" s="18">
        <v>4</v>
      </c>
      <c r="M1715" s="2">
        <v>445</v>
      </c>
      <c r="N1715" s="18"/>
      <c r="O1715" s="18"/>
      <c r="P1715" s="18"/>
      <c r="Q1715" s="18"/>
      <c r="R1715" s="18"/>
      <c r="S1715" s="18"/>
    </row>
    <row r="1716" spans="2:19" ht="12.75">
      <c r="B1716" s="116">
        <v>400</v>
      </c>
      <c r="C1716" s="1" t="s">
        <v>55</v>
      </c>
      <c r="D1716" s="1" t="s">
        <v>561</v>
      </c>
      <c r="E1716" s="1" t="s">
        <v>56</v>
      </c>
      <c r="F1716" s="61" t="s">
        <v>684</v>
      </c>
      <c r="G1716" s="30" t="s">
        <v>330</v>
      </c>
      <c r="H1716" s="31">
        <f t="shared" si="64"/>
        <v>-101100</v>
      </c>
      <c r="I1716" s="42">
        <f t="shared" si="65"/>
        <v>0.898876404494382</v>
      </c>
      <c r="J1716" s="18"/>
      <c r="K1716" s="18" t="s">
        <v>711</v>
      </c>
      <c r="L1716" s="18"/>
      <c r="M1716" s="2">
        <v>445</v>
      </c>
      <c r="N1716" s="18"/>
      <c r="O1716" s="18"/>
      <c r="P1716" s="18"/>
      <c r="Q1716" s="18"/>
      <c r="R1716" s="18"/>
      <c r="S1716" s="18"/>
    </row>
    <row r="1717" spans="2:19" ht="12.75">
      <c r="B1717" s="116">
        <v>1500</v>
      </c>
      <c r="C1717" s="1" t="s">
        <v>55</v>
      </c>
      <c r="D1717" s="1" t="s">
        <v>561</v>
      </c>
      <c r="E1717" s="1" t="s">
        <v>56</v>
      </c>
      <c r="F1717" s="61" t="s">
        <v>684</v>
      </c>
      <c r="G1717" s="30" t="s">
        <v>332</v>
      </c>
      <c r="H1717" s="31">
        <f t="shared" si="64"/>
        <v>-102600</v>
      </c>
      <c r="I1717" s="42">
        <f t="shared" si="65"/>
        <v>3.3707865168539324</v>
      </c>
      <c r="J1717" s="18"/>
      <c r="K1717" s="18" t="s">
        <v>711</v>
      </c>
      <c r="L1717" s="18"/>
      <c r="M1717" s="2">
        <v>445</v>
      </c>
      <c r="N1717" s="18"/>
      <c r="O1717" s="18"/>
      <c r="P1717" s="18"/>
      <c r="Q1717" s="18"/>
      <c r="R1717" s="18"/>
      <c r="S1717" s="18"/>
    </row>
    <row r="1718" spans="2:19" ht="12.75">
      <c r="B1718" s="116">
        <v>1500</v>
      </c>
      <c r="C1718" s="1" t="s">
        <v>55</v>
      </c>
      <c r="D1718" s="1" t="s">
        <v>561</v>
      </c>
      <c r="E1718" s="1" t="s">
        <v>56</v>
      </c>
      <c r="F1718" s="61" t="s">
        <v>684</v>
      </c>
      <c r="G1718" s="30" t="s">
        <v>334</v>
      </c>
      <c r="H1718" s="31">
        <f t="shared" si="64"/>
        <v>-104100</v>
      </c>
      <c r="I1718" s="42">
        <f t="shared" si="65"/>
        <v>3.3707865168539324</v>
      </c>
      <c r="J1718" s="18"/>
      <c r="K1718" s="18" t="s">
        <v>711</v>
      </c>
      <c r="L1718" s="18"/>
      <c r="M1718" s="2">
        <v>445</v>
      </c>
      <c r="N1718" s="18"/>
      <c r="O1718" s="18"/>
      <c r="P1718" s="18"/>
      <c r="Q1718" s="18"/>
      <c r="R1718" s="18"/>
      <c r="S1718" s="18"/>
    </row>
    <row r="1719" spans="2:19" ht="12.75">
      <c r="B1719" s="116">
        <v>400</v>
      </c>
      <c r="C1719" s="1" t="s">
        <v>55</v>
      </c>
      <c r="D1719" s="1" t="s">
        <v>561</v>
      </c>
      <c r="E1719" s="1" t="s">
        <v>56</v>
      </c>
      <c r="F1719" s="61" t="s">
        <v>684</v>
      </c>
      <c r="G1719" s="30" t="s">
        <v>372</v>
      </c>
      <c r="H1719" s="31">
        <f t="shared" si="64"/>
        <v>-104500</v>
      </c>
      <c r="I1719" s="42">
        <f t="shared" si="65"/>
        <v>0.898876404494382</v>
      </c>
      <c r="J1719" s="18"/>
      <c r="K1719" s="18" t="s">
        <v>711</v>
      </c>
      <c r="L1719" s="18"/>
      <c r="M1719" s="2">
        <v>445</v>
      </c>
      <c r="N1719" s="18"/>
      <c r="O1719" s="18"/>
      <c r="P1719" s="18"/>
      <c r="Q1719" s="18"/>
      <c r="R1719" s="18"/>
      <c r="S1719" s="18"/>
    </row>
    <row r="1720" spans="2:19" ht="12.75">
      <c r="B1720" s="116">
        <v>400</v>
      </c>
      <c r="C1720" s="1" t="s">
        <v>55</v>
      </c>
      <c r="D1720" s="1" t="s">
        <v>561</v>
      </c>
      <c r="E1720" s="1" t="s">
        <v>56</v>
      </c>
      <c r="F1720" s="61" t="s">
        <v>684</v>
      </c>
      <c r="G1720" s="30" t="s">
        <v>374</v>
      </c>
      <c r="H1720" s="31">
        <f t="shared" si="64"/>
        <v>-104900</v>
      </c>
      <c r="I1720" s="42">
        <f t="shared" si="65"/>
        <v>0.898876404494382</v>
      </c>
      <c r="J1720" s="18"/>
      <c r="K1720" s="18" t="s">
        <v>711</v>
      </c>
      <c r="L1720" s="18"/>
      <c r="M1720" s="2">
        <v>445</v>
      </c>
      <c r="N1720" s="18"/>
      <c r="O1720" s="18"/>
      <c r="P1720" s="18"/>
      <c r="Q1720" s="18"/>
      <c r="R1720" s="18"/>
      <c r="S1720" s="18"/>
    </row>
    <row r="1721" spans="2:19" ht="12.75">
      <c r="B1721" s="116">
        <v>400</v>
      </c>
      <c r="C1721" s="1" t="s">
        <v>55</v>
      </c>
      <c r="D1721" s="1" t="s">
        <v>561</v>
      </c>
      <c r="E1721" s="1" t="s">
        <v>56</v>
      </c>
      <c r="F1721" s="61" t="s">
        <v>684</v>
      </c>
      <c r="G1721" s="30" t="s">
        <v>420</v>
      </c>
      <c r="H1721" s="31">
        <f t="shared" si="64"/>
        <v>-105300</v>
      </c>
      <c r="I1721" s="42">
        <f t="shared" si="65"/>
        <v>0.898876404494382</v>
      </c>
      <c r="J1721" s="18"/>
      <c r="K1721" s="18" t="s">
        <v>711</v>
      </c>
      <c r="L1721" s="18"/>
      <c r="M1721" s="2">
        <v>445</v>
      </c>
      <c r="N1721" s="18"/>
      <c r="O1721" s="18"/>
      <c r="P1721" s="18"/>
      <c r="Q1721" s="18"/>
      <c r="R1721" s="18"/>
      <c r="S1721" s="18"/>
    </row>
    <row r="1722" spans="2:19" ht="12.75">
      <c r="B1722" s="116">
        <v>1500</v>
      </c>
      <c r="C1722" s="1" t="s">
        <v>55</v>
      </c>
      <c r="D1722" s="1" t="s">
        <v>561</v>
      </c>
      <c r="E1722" s="1" t="s">
        <v>56</v>
      </c>
      <c r="F1722" s="61" t="s">
        <v>684</v>
      </c>
      <c r="G1722" s="30" t="s">
        <v>420</v>
      </c>
      <c r="H1722" s="31">
        <f t="shared" si="64"/>
        <v>-106800</v>
      </c>
      <c r="I1722" s="42">
        <f t="shared" si="65"/>
        <v>3.3707865168539324</v>
      </c>
      <c r="J1722" s="18"/>
      <c r="K1722" s="18" t="s">
        <v>711</v>
      </c>
      <c r="L1722" s="18"/>
      <c r="M1722" s="2">
        <v>445</v>
      </c>
      <c r="N1722" s="18"/>
      <c r="O1722" s="18"/>
      <c r="P1722" s="18"/>
      <c r="Q1722" s="18"/>
      <c r="R1722" s="18"/>
      <c r="S1722" s="18"/>
    </row>
    <row r="1723" spans="2:19" ht="12.75">
      <c r="B1723" s="116">
        <v>1500</v>
      </c>
      <c r="C1723" s="1" t="s">
        <v>55</v>
      </c>
      <c r="D1723" s="1" t="s">
        <v>561</v>
      </c>
      <c r="E1723" s="1" t="s">
        <v>56</v>
      </c>
      <c r="F1723" s="61" t="s">
        <v>684</v>
      </c>
      <c r="G1723" s="30" t="s">
        <v>432</v>
      </c>
      <c r="H1723" s="31">
        <f t="shared" si="64"/>
        <v>-108300</v>
      </c>
      <c r="I1723" s="42">
        <f t="shared" si="65"/>
        <v>3.3707865168539324</v>
      </c>
      <c r="J1723" s="18"/>
      <c r="K1723" s="18" t="s">
        <v>711</v>
      </c>
      <c r="L1723" s="18"/>
      <c r="M1723" s="2">
        <v>445</v>
      </c>
      <c r="N1723" s="18"/>
      <c r="O1723" s="18"/>
      <c r="P1723" s="18"/>
      <c r="Q1723" s="18"/>
      <c r="R1723" s="18"/>
      <c r="S1723" s="18"/>
    </row>
    <row r="1724" spans="2:19" ht="12.75">
      <c r="B1724" s="116">
        <v>2000</v>
      </c>
      <c r="C1724" s="1" t="s">
        <v>55</v>
      </c>
      <c r="D1724" s="1" t="s">
        <v>561</v>
      </c>
      <c r="E1724" s="1" t="s">
        <v>56</v>
      </c>
      <c r="F1724" s="61" t="s">
        <v>739</v>
      </c>
      <c r="G1724" s="30" t="s">
        <v>67</v>
      </c>
      <c r="H1724" s="31">
        <f t="shared" si="64"/>
        <v>-110300</v>
      </c>
      <c r="I1724" s="42">
        <f t="shared" si="65"/>
        <v>4.49438202247191</v>
      </c>
      <c r="J1724" s="18"/>
      <c r="K1724" s="18" t="s">
        <v>737</v>
      </c>
      <c r="L1724" s="18"/>
      <c r="M1724" s="2">
        <v>445</v>
      </c>
      <c r="N1724" s="18"/>
      <c r="O1724" s="18"/>
      <c r="P1724" s="18"/>
      <c r="Q1724" s="18"/>
      <c r="R1724" s="18"/>
      <c r="S1724" s="18"/>
    </row>
    <row r="1725" spans="2:19" ht="12.75">
      <c r="B1725" s="116">
        <v>1000</v>
      </c>
      <c r="C1725" s="1" t="s">
        <v>55</v>
      </c>
      <c r="D1725" s="1" t="s">
        <v>561</v>
      </c>
      <c r="E1725" s="1" t="s">
        <v>56</v>
      </c>
      <c r="F1725" s="61" t="s">
        <v>739</v>
      </c>
      <c r="G1725" s="30" t="s">
        <v>70</v>
      </c>
      <c r="H1725" s="31">
        <f t="shared" si="64"/>
        <v>-111300</v>
      </c>
      <c r="I1725" s="42">
        <f t="shared" si="65"/>
        <v>2.247191011235955</v>
      </c>
      <c r="J1725" s="18"/>
      <c r="K1725" s="18" t="s">
        <v>737</v>
      </c>
      <c r="L1725" s="18"/>
      <c r="M1725" s="2">
        <v>445</v>
      </c>
      <c r="N1725" s="18"/>
      <c r="O1725" s="18"/>
      <c r="P1725" s="18"/>
      <c r="Q1725" s="18"/>
      <c r="R1725" s="18"/>
      <c r="S1725" s="18"/>
    </row>
    <row r="1726" spans="2:19" ht="12.75">
      <c r="B1726" s="116">
        <v>1200</v>
      </c>
      <c r="C1726" s="1" t="s">
        <v>55</v>
      </c>
      <c r="D1726" s="1" t="s">
        <v>561</v>
      </c>
      <c r="E1726" s="1" t="s">
        <v>56</v>
      </c>
      <c r="F1726" s="61" t="s">
        <v>739</v>
      </c>
      <c r="G1726" s="30" t="s">
        <v>72</v>
      </c>
      <c r="H1726" s="31">
        <f t="shared" si="64"/>
        <v>-112500</v>
      </c>
      <c r="I1726" s="42">
        <f t="shared" si="65"/>
        <v>2.696629213483146</v>
      </c>
      <c r="J1726" s="18"/>
      <c r="K1726" s="18" t="s">
        <v>737</v>
      </c>
      <c r="L1726" s="18"/>
      <c r="M1726" s="2">
        <v>445</v>
      </c>
      <c r="N1726" s="18"/>
      <c r="O1726" s="18"/>
      <c r="P1726" s="18"/>
      <c r="Q1726" s="18"/>
      <c r="R1726" s="18"/>
      <c r="S1726" s="18"/>
    </row>
    <row r="1727" spans="2:19" ht="12.75">
      <c r="B1727" s="116">
        <v>1000</v>
      </c>
      <c r="C1727" s="1" t="s">
        <v>55</v>
      </c>
      <c r="D1727" s="1" t="s">
        <v>561</v>
      </c>
      <c r="E1727" s="1" t="s">
        <v>56</v>
      </c>
      <c r="F1727" s="61" t="s">
        <v>739</v>
      </c>
      <c r="G1727" s="30" t="s">
        <v>77</v>
      </c>
      <c r="H1727" s="31">
        <f t="shared" si="64"/>
        <v>-113500</v>
      </c>
      <c r="I1727" s="42">
        <f t="shared" si="65"/>
        <v>2.247191011235955</v>
      </c>
      <c r="J1727" s="18"/>
      <c r="K1727" s="18" t="s">
        <v>737</v>
      </c>
      <c r="L1727" s="18"/>
      <c r="M1727" s="2">
        <v>445</v>
      </c>
      <c r="N1727" s="18"/>
      <c r="O1727" s="18"/>
      <c r="P1727" s="18"/>
      <c r="Q1727" s="18"/>
      <c r="R1727" s="18"/>
      <c r="S1727" s="18"/>
    </row>
    <row r="1728" spans="2:19" ht="12.75">
      <c r="B1728" s="116">
        <v>1500</v>
      </c>
      <c r="C1728" s="1" t="s">
        <v>55</v>
      </c>
      <c r="D1728" s="1" t="s">
        <v>561</v>
      </c>
      <c r="E1728" s="1" t="s">
        <v>56</v>
      </c>
      <c r="F1728" s="61" t="s">
        <v>739</v>
      </c>
      <c r="G1728" s="30" t="s">
        <v>79</v>
      </c>
      <c r="H1728" s="31">
        <f t="shared" si="64"/>
        <v>-115000</v>
      </c>
      <c r="I1728" s="42">
        <f t="shared" si="65"/>
        <v>3.3707865168539324</v>
      </c>
      <c r="J1728" s="18"/>
      <c r="K1728" s="18" t="s">
        <v>737</v>
      </c>
      <c r="L1728" s="18"/>
      <c r="M1728" s="2">
        <v>445</v>
      </c>
      <c r="N1728" s="18"/>
      <c r="O1728" s="18"/>
      <c r="P1728" s="18"/>
      <c r="Q1728" s="18"/>
      <c r="R1728" s="18"/>
      <c r="S1728" s="18"/>
    </row>
    <row r="1729" spans="2:19" ht="12.75">
      <c r="B1729" s="116">
        <v>400</v>
      </c>
      <c r="C1729" s="1" t="s">
        <v>55</v>
      </c>
      <c r="D1729" s="1" t="s">
        <v>561</v>
      </c>
      <c r="E1729" s="1" t="s">
        <v>56</v>
      </c>
      <c r="F1729" s="61" t="s">
        <v>739</v>
      </c>
      <c r="G1729" s="30" t="s">
        <v>118</v>
      </c>
      <c r="H1729" s="31">
        <f t="shared" si="64"/>
        <v>-115400</v>
      </c>
      <c r="I1729" s="42">
        <f t="shared" si="65"/>
        <v>0.898876404494382</v>
      </c>
      <c r="J1729" s="18"/>
      <c r="K1729" s="18" t="s">
        <v>737</v>
      </c>
      <c r="L1729" s="18"/>
      <c r="M1729" s="2">
        <v>445</v>
      </c>
      <c r="N1729" s="18"/>
      <c r="O1729" s="18"/>
      <c r="P1729" s="18"/>
      <c r="Q1729" s="18"/>
      <c r="R1729" s="18"/>
      <c r="S1729" s="18"/>
    </row>
    <row r="1730" spans="2:19" ht="12.75">
      <c r="B1730" s="116">
        <v>400</v>
      </c>
      <c r="C1730" s="1" t="s">
        <v>55</v>
      </c>
      <c r="D1730" s="1" t="s">
        <v>561</v>
      </c>
      <c r="E1730" s="1" t="s">
        <v>56</v>
      </c>
      <c r="F1730" s="61" t="s">
        <v>739</v>
      </c>
      <c r="G1730" s="30" t="s">
        <v>122</v>
      </c>
      <c r="H1730" s="31">
        <f t="shared" si="64"/>
        <v>-115800</v>
      </c>
      <c r="I1730" s="42">
        <f t="shared" si="65"/>
        <v>0.898876404494382</v>
      </c>
      <c r="J1730" s="18"/>
      <c r="K1730" s="18" t="s">
        <v>737</v>
      </c>
      <c r="L1730" s="18"/>
      <c r="M1730" s="2">
        <v>445</v>
      </c>
      <c r="N1730" s="18"/>
      <c r="O1730" s="18"/>
      <c r="P1730" s="18"/>
      <c r="Q1730" s="18"/>
      <c r="R1730" s="18"/>
      <c r="S1730" s="18"/>
    </row>
    <row r="1731" spans="2:19" ht="12.75">
      <c r="B1731" s="116">
        <v>800</v>
      </c>
      <c r="C1731" s="1" t="s">
        <v>55</v>
      </c>
      <c r="D1731" s="1" t="s">
        <v>561</v>
      </c>
      <c r="E1731" s="1" t="s">
        <v>56</v>
      </c>
      <c r="F1731" s="61" t="s">
        <v>739</v>
      </c>
      <c r="G1731" s="30" t="s">
        <v>212</v>
      </c>
      <c r="H1731" s="31">
        <f t="shared" si="64"/>
        <v>-116600</v>
      </c>
      <c r="I1731" s="42">
        <f t="shared" si="65"/>
        <v>1.797752808988764</v>
      </c>
      <c r="J1731" s="18"/>
      <c r="K1731" s="18" t="s">
        <v>737</v>
      </c>
      <c r="L1731" s="18"/>
      <c r="M1731" s="2">
        <v>445</v>
      </c>
      <c r="N1731" s="18"/>
      <c r="O1731" s="18"/>
      <c r="P1731" s="18"/>
      <c r="Q1731" s="18"/>
      <c r="R1731" s="18"/>
      <c r="S1731" s="18"/>
    </row>
    <row r="1732" spans="2:19" ht="12.75">
      <c r="B1732" s="116">
        <v>1200</v>
      </c>
      <c r="C1732" s="1" t="s">
        <v>55</v>
      </c>
      <c r="D1732" s="1" t="s">
        <v>561</v>
      </c>
      <c r="E1732" s="1" t="s">
        <v>56</v>
      </c>
      <c r="F1732" s="61" t="s">
        <v>739</v>
      </c>
      <c r="G1732" s="30" t="s">
        <v>206</v>
      </c>
      <c r="H1732" s="31">
        <f t="shared" si="64"/>
        <v>-117800</v>
      </c>
      <c r="I1732" s="42">
        <f t="shared" si="65"/>
        <v>2.696629213483146</v>
      </c>
      <c r="J1732" s="18"/>
      <c r="K1732" s="18" t="s">
        <v>737</v>
      </c>
      <c r="L1732" s="18"/>
      <c r="M1732" s="2">
        <v>445</v>
      </c>
      <c r="N1732" s="18"/>
      <c r="O1732" s="18"/>
      <c r="P1732" s="18"/>
      <c r="Q1732" s="18"/>
      <c r="R1732" s="18"/>
      <c r="S1732" s="18"/>
    </row>
    <row r="1733" spans="2:19" ht="12.75">
      <c r="B1733" s="116">
        <v>1500</v>
      </c>
      <c r="C1733" s="1" t="s">
        <v>55</v>
      </c>
      <c r="D1733" s="1" t="s">
        <v>561</v>
      </c>
      <c r="E1733" s="1" t="s">
        <v>56</v>
      </c>
      <c r="F1733" s="61" t="s">
        <v>739</v>
      </c>
      <c r="G1733" s="30" t="s">
        <v>220</v>
      </c>
      <c r="H1733" s="31">
        <f t="shared" si="64"/>
        <v>-119300</v>
      </c>
      <c r="I1733" s="42">
        <f t="shared" si="65"/>
        <v>3.3707865168539324</v>
      </c>
      <c r="J1733" s="18"/>
      <c r="K1733" s="18" t="s">
        <v>737</v>
      </c>
      <c r="L1733" s="18"/>
      <c r="M1733" s="2">
        <v>445</v>
      </c>
      <c r="N1733" s="18"/>
      <c r="O1733" s="18"/>
      <c r="P1733" s="18"/>
      <c r="Q1733" s="18"/>
      <c r="R1733" s="18"/>
      <c r="S1733" s="18"/>
    </row>
    <row r="1734" spans="2:19" ht="12.75">
      <c r="B1734" s="116">
        <v>1000</v>
      </c>
      <c r="C1734" s="1" t="s">
        <v>55</v>
      </c>
      <c r="D1734" s="1" t="s">
        <v>561</v>
      </c>
      <c r="E1734" s="1" t="s">
        <v>56</v>
      </c>
      <c r="F1734" s="61" t="s">
        <v>739</v>
      </c>
      <c r="G1734" s="30" t="s">
        <v>244</v>
      </c>
      <c r="H1734" s="31">
        <f t="shared" si="64"/>
        <v>-120300</v>
      </c>
      <c r="I1734" s="42">
        <f t="shared" si="65"/>
        <v>2.247191011235955</v>
      </c>
      <c r="J1734" s="18"/>
      <c r="K1734" s="18" t="s">
        <v>737</v>
      </c>
      <c r="L1734" s="18"/>
      <c r="M1734" s="2">
        <v>445</v>
      </c>
      <c r="N1734" s="18"/>
      <c r="O1734" s="18"/>
      <c r="P1734" s="18"/>
      <c r="Q1734" s="18"/>
      <c r="R1734" s="18"/>
      <c r="S1734" s="18"/>
    </row>
    <row r="1735" spans="2:19" ht="12.75">
      <c r="B1735" s="116">
        <v>1100</v>
      </c>
      <c r="C1735" s="1" t="s">
        <v>55</v>
      </c>
      <c r="D1735" s="1" t="s">
        <v>561</v>
      </c>
      <c r="E1735" s="1" t="s">
        <v>56</v>
      </c>
      <c r="F1735" s="61" t="s">
        <v>739</v>
      </c>
      <c r="G1735" s="30" t="s">
        <v>256</v>
      </c>
      <c r="H1735" s="31">
        <f t="shared" si="64"/>
        <v>-121400</v>
      </c>
      <c r="I1735" s="42">
        <f t="shared" si="65"/>
        <v>2.4719101123595504</v>
      </c>
      <c r="J1735" s="18"/>
      <c r="K1735" s="18" t="s">
        <v>737</v>
      </c>
      <c r="L1735" s="18"/>
      <c r="M1735" s="2">
        <v>445</v>
      </c>
      <c r="N1735" s="18"/>
      <c r="O1735" s="18"/>
      <c r="P1735" s="18"/>
      <c r="Q1735" s="18"/>
      <c r="R1735" s="18"/>
      <c r="S1735" s="18"/>
    </row>
    <row r="1736" spans="2:19" ht="12.75">
      <c r="B1736" s="116">
        <v>1000</v>
      </c>
      <c r="C1736" s="1" t="s">
        <v>55</v>
      </c>
      <c r="D1736" s="1" t="s">
        <v>561</v>
      </c>
      <c r="E1736" s="1" t="s">
        <v>56</v>
      </c>
      <c r="F1736" s="61" t="s">
        <v>739</v>
      </c>
      <c r="G1736" s="30" t="s">
        <v>258</v>
      </c>
      <c r="H1736" s="31">
        <f t="shared" si="64"/>
        <v>-122400</v>
      </c>
      <c r="I1736" s="42">
        <f t="shared" si="65"/>
        <v>2.247191011235955</v>
      </c>
      <c r="J1736" s="18"/>
      <c r="K1736" s="18" t="s">
        <v>737</v>
      </c>
      <c r="L1736" s="18"/>
      <c r="M1736" s="2">
        <v>445</v>
      </c>
      <c r="N1736" s="18"/>
      <c r="O1736" s="18"/>
      <c r="P1736" s="18"/>
      <c r="Q1736" s="18"/>
      <c r="R1736" s="18"/>
      <c r="S1736" s="18"/>
    </row>
    <row r="1737" spans="2:19" ht="12.75">
      <c r="B1737" s="116">
        <v>1000</v>
      </c>
      <c r="C1737" s="1" t="s">
        <v>55</v>
      </c>
      <c r="D1737" s="1" t="s">
        <v>561</v>
      </c>
      <c r="E1737" s="1" t="s">
        <v>56</v>
      </c>
      <c r="F1737" s="61" t="s">
        <v>739</v>
      </c>
      <c r="G1737" s="30" t="s">
        <v>260</v>
      </c>
      <c r="H1737" s="31">
        <f t="shared" si="64"/>
        <v>-123400</v>
      </c>
      <c r="I1737" s="42">
        <f t="shared" si="65"/>
        <v>2.247191011235955</v>
      </c>
      <c r="J1737" s="18"/>
      <c r="K1737" s="18" t="s">
        <v>737</v>
      </c>
      <c r="L1737" s="18"/>
      <c r="M1737" s="2">
        <v>445</v>
      </c>
      <c r="N1737" s="18"/>
      <c r="O1737" s="18"/>
      <c r="P1737" s="18"/>
      <c r="Q1737" s="18"/>
      <c r="R1737" s="18"/>
      <c r="S1737" s="18"/>
    </row>
    <row r="1738" spans="2:19" ht="12.75">
      <c r="B1738" s="116">
        <v>1500</v>
      </c>
      <c r="C1738" s="1" t="s">
        <v>55</v>
      </c>
      <c r="D1738" s="1" t="s">
        <v>561</v>
      </c>
      <c r="E1738" s="1" t="s">
        <v>56</v>
      </c>
      <c r="F1738" s="61" t="s">
        <v>739</v>
      </c>
      <c r="G1738" s="30" t="s">
        <v>262</v>
      </c>
      <c r="H1738" s="31">
        <f t="shared" si="64"/>
        <v>-124900</v>
      </c>
      <c r="I1738" s="42">
        <f t="shared" si="65"/>
        <v>3.3707865168539324</v>
      </c>
      <c r="J1738" s="18"/>
      <c r="K1738" s="18" t="s">
        <v>737</v>
      </c>
      <c r="L1738" s="18"/>
      <c r="M1738" s="2">
        <v>445</v>
      </c>
      <c r="N1738" s="18"/>
      <c r="O1738" s="18"/>
      <c r="P1738" s="18"/>
      <c r="Q1738" s="18"/>
      <c r="R1738" s="18"/>
      <c r="S1738" s="18"/>
    </row>
    <row r="1739" spans="2:19" ht="12.75">
      <c r="B1739" s="116">
        <v>1000</v>
      </c>
      <c r="C1739" s="1" t="s">
        <v>55</v>
      </c>
      <c r="D1739" s="1" t="s">
        <v>561</v>
      </c>
      <c r="E1739" s="1" t="s">
        <v>56</v>
      </c>
      <c r="F1739" s="61" t="s">
        <v>739</v>
      </c>
      <c r="G1739" s="30" t="s">
        <v>264</v>
      </c>
      <c r="H1739" s="31">
        <f t="shared" si="64"/>
        <v>-125900</v>
      </c>
      <c r="I1739" s="42">
        <f t="shared" si="65"/>
        <v>2.247191011235955</v>
      </c>
      <c r="J1739" s="18"/>
      <c r="K1739" s="18" t="s">
        <v>737</v>
      </c>
      <c r="L1739" s="18"/>
      <c r="M1739" s="2">
        <v>445</v>
      </c>
      <c r="N1739" s="18"/>
      <c r="O1739" s="18"/>
      <c r="P1739" s="18"/>
      <c r="Q1739" s="18"/>
      <c r="R1739" s="18"/>
      <c r="S1739" s="18"/>
    </row>
    <row r="1740" spans="2:19" ht="12.75">
      <c r="B1740" s="116">
        <v>900</v>
      </c>
      <c r="C1740" s="1" t="s">
        <v>55</v>
      </c>
      <c r="D1740" s="1" t="s">
        <v>561</v>
      </c>
      <c r="E1740" s="1" t="s">
        <v>56</v>
      </c>
      <c r="F1740" s="33" t="s">
        <v>739</v>
      </c>
      <c r="G1740" s="30" t="s">
        <v>266</v>
      </c>
      <c r="H1740" s="31">
        <f t="shared" si="64"/>
        <v>-126800</v>
      </c>
      <c r="I1740" s="42">
        <f t="shared" si="65"/>
        <v>2.0224719101123596</v>
      </c>
      <c r="J1740" s="18"/>
      <c r="K1740" s="18" t="s">
        <v>737</v>
      </c>
      <c r="L1740" s="18"/>
      <c r="M1740" s="2">
        <v>445</v>
      </c>
      <c r="N1740" s="18"/>
      <c r="O1740" s="18"/>
      <c r="P1740" s="18"/>
      <c r="Q1740" s="18"/>
      <c r="R1740" s="18"/>
      <c r="S1740" s="18"/>
    </row>
    <row r="1741" spans="2:19" ht="12.75">
      <c r="B1741" s="116">
        <v>400</v>
      </c>
      <c r="C1741" s="1" t="s">
        <v>55</v>
      </c>
      <c r="D1741" s="1" t="s">
        <v>561</v>
      </c>
      <c r="E1741" s="1" t="s">
        <v>56</v>
      </c>
      <c r="F1741" s="61" t="s">
        <v>739</v>
      </c>
      <c r="G1741" s="30" t="s">
        <v>328</v>
      </c>
      <c r="H1741" s="31">
        <f t="shared" si="64"/>
        <v>-127200</v>
      </c>
      <c r="I1741" s="42">
        <f t="shared" si="65"/>
        <v>0.898876404494382</v>
      </c>
      <c r="J1741" s="18"/>
      <c r="K1741" s="18" t="s">
        <v>737</v>
      </c>
      <c r="L1741" s="18"/>
      <c r="M1741" s="2">
        <v>445</v>
      </c>
      <c r="N1741" s="18"/>
      <c r="O1741" s="18"/>
      <c r="P1741" s="18"/>
      <c r="Q1741" s="18"/>
      <c r="R1741" s="18"/>
      <c r="S1741" s="18"/>
    </row>
    <row r="1742" spans="2:19" ht="12.75">
      <c r="B1742" s="116">
        <v>400</v>
      </c>
      <c r="C1742" s="1" t="s">
        <v>55</v>
      </c>
      <c r="D1742" s="1" t="s">
        <v>561</v>
      </c>
      <c r="E1742" s="1" t="s">
        <v>56</v>
      </c>
      <c r="F1742" s="61" t="s">
        <v>739</v>
      </c>
      <c r="G1742" s="30" t="s">
        <v>330</v>
      </c>
      <c r="H1742" s="31">
        <f t="shared" si="64"/>
        <v>-127600</v>
      </c>
      <c r="I1742" s="42">
        <f t="shared" si="65"/>
        <v>0.898876404494382</v>
      </c>
      <c r="J1742" s="18"/>
      <c r="K1742" s="18" t="s">
        <v>737</v>
      </c>
      <c r="L1742" s="18"/>
      <c r="M1742" s="2">
        <v>445</v>
      </c>
      <c r="N1742" s="18"/>
      <c r="O1742" s="18"/>
      <c r="P1742" s="18"/>
      <c r="Q1742" s="18"/>
      <c r="R1742" s="18"/>
      <c r="S1742" s="18"/>
    </row>
    <row r="1743" spans="2:19" ht="12.75">
      <c r="B1743" s="116">
        <v>400</v>
      </c>
      <c r="C1743" s="1" t="s">
        <v>55</v>
      </c>
      <c r="D1743" s="1" t="s">
        <v>561</v>
      </c>
      <c r="E1743" s="1" t="s">
        <v>56</v>
      </c>
      <c r="F1743" s="33" t="s">
        <v>739</v>
      </c>
      <c r="G1743" s="30" t="s">
        <v>334</v>
      </c>
      <c r="H1743" s="31">
        <f t="shared" si="64"/>
        <v>-128000</v>
      </c>
      <c r="I1743" s="42">
        <f t="shared" si="65"/>
        <v>0.898876404494382</v>
      </c>
      <c r="J1743" s="18"/>
      <c r="K1743" s="18" t="s">
        <v>737</v>
      </c>
      <c r="L1743" s="18"/>
      <c r="M1743" s="2">
        <v>445</v>
      </c>
      <c r="N1743" s="18"/>
      <c r="O1743" s="18"/>
      <c r="P1743" s="18"/>
      <c r="Q1743" s="18"/>
      <c r="R1743" s="18"/>
      <c r="S1743" s="18"/>
    </row>
    <row r="1744" spans="2:19" ht="12.75">
      <c r="B1744" s="116">
        <v>2100</v>
      </c>
      <c r="C1744" s="1" t="s">
        <v>55</v>
      </c>
      <c r="D1744" s="1" t="s">
        <v>561</v>
      </c>
      <c r="E1744" s="1" t="s">
        <v>56</v>
      </c>
      <c r="F1744" s="33" t="s">
        <v>739</v>
      </c>
      <c r="G1744" s="30" t="s">
        <v>372</v>
      </c>
      <c r="H1744" s="31">
        <f t="shared" si="64"/>
        <v>-130100</v>
      </c>
      <c r="I1744" s="42">
        <f t="shared" si="65"/>
        <v>4.719101123595506</v>
      </c>
      <c r="J1744" s="18"/>
      <c r="K1744" s="18" t="s">
        <v>737</v>
      </c>
      <c r="L1744" s="18"/>
      <c r="M1744" s="2">
        <v>445</v>
      </c>
      <c r="N1744" s="18"/>
      <c r="O1744" s="18"/>
      <c r="P1744" s="18"/>
      <c r="Q1744" s="18"/>
      <c r="R1744" s="18"/>
      <c r="S1744" s="18"/>
    </row>
    <row r="1745" spans="2:19" ht="12.75">
      <c r="B1745" s="119">
        <v>400</v>
      </c>
      <c r="C1745" s="15" t="s">
        <v>55</v>
      </c>
      <c r="D1745" s="15" t="s">
        <v>561</v>
      </c>
      <c r="E1745" s="15" t="s">
        <v>56</v>
      </c>
      <c r="F1745" s="33" t="s">
        <v>739</v>
      </c>
      <c r="G1745" s="32" t="s">
        <v>374</v>
      </c>
      <c r="H1745" s="31">
        <f t="shared" si="64"/>
        <v>-130500</v>
      </c>
      <c r="I1745" s="42">
        <f t="shared" si="65"/>
        <v>0.898876404494382</v>
      </c>
      <c r="J1745" s="18"/>
      <c r="K1745" s="18" t="s">
        <v>737</v>
      </c>
      <c r="L1745" s="18"/>
      <c r="M1745" s="2">
        <v>445</v>
      </c>
      <c r="N1745" s="18"/>
      <c r="O1745" s="18"/>
      <c r="P1745" s="18"/>
      <c r="Q1745" s="18"/>
      <c r="R1745" s="18"/>
      <c r="S1745" s="18"/>
    </row>
    <row r="1746" spans="2:19" ht="12.75">
      <c r="B1746" s="116">
        <v>400</v>
      </c>
      <c r="C1746" s="1" t="s">
        <v>55</v>
      </c>
      <c r="D1746" s="1" t="s">
        <v>561</v>
      </c>
      <c r="E1746" s="1" t="s">
        <v>56</v>
      </c>
      <c r="F1746" s="61" t="s">
        <v>739</v>
      </c>
      <c r="G1746" s="30" t="s">
        <v>420</v>
      </c>
      <c r="H1746" s="31">
        <f t="shared" si="64"/>
        <v>-130900</v>
      </c>
      <c r="I1746" s="42">
        <f t="shared" si="65"/>
        <v>0.898876404494382</v>
      </c>
      <c r="J1746" s="18"/>
      <c r="K1746" s="18" t="s">
        <v>737</v>
      </c>
      <c r="L1746" s="18"/>
      <c r="M1746" s="2">
        <v>445</v>
      </c>
      <c r="N1746" s="18"/>
      <c r="O1746" s="18"/>
      <c r="P1746" s="18"/>
      <c r="Q1746" s="18"/>
      <c r="R1746" s="18"/>
      <c r="S1746" s="18"/>
    </row>
    <row r="1747" spans="2:19" ht="12.75">
      <c r="B1747" s="116">
        <v>2000</v>
      </c>
      <c r="C1747" s="1" t="s">
        <v>55</v>
      </c>
      <c r="D1747" s="1" t="s">
        <v>561</v>
      </c>
      <c r="E1747" s="1" t="s">
        <v>56</v>
      </c>
      <c r="F1747" s="61" t="s">
        <v>739</v>
      </c>
      <c r="G1747" s="30" t="s">
        <v>420</v>
      </c>
      <c r="H1747" s="31">
        <f aca="true" t="shared" si="66" ref="H1747:H1810">H1746-B1747</f>
        <v>-132900</v>
      </c>
      <c r="I1747" s="42">
        <f t="shared" si="65"/>
        <v>4.49438202247191</v>
      </c>
      <c r="J1747" s="18"/>
      <c r="K1747" s="18" t="s">
        <v>737</v>
      </c>
      <c r="L1747" s="18"/>
      <c r="M1747" s="2">
        <v>445</v>
      </c>
      <c r="N1747" s="18"/>
      <c r="O1747" s="18"/>
      <c r="P1747" s="18"/>
      <c r="Q1747" s="18"/>
      <c r="R1747" s="18"/>
      <c r="S1747" s="18"/>
    </row>
    <row r="1748" spans="2:19" ht="12.75">
      <c r="B1748" s="116">
        <v>2000</v>
      </c>
      <c r="C1748" s="1" t="s">
        <v>55</v>
      </c>
      <c r="D1748" s="1" t="s">
        <v>561</v>
      </c>
      <c r="E1748" s="1" t="s">
        <v>56</v>
      </c>
      <c r="F1748" s="61" t="s">
        <v>739</v>
      </c>
      <c r="G1748" s="30" t="s">
        <v>432</v>
      </c>
      <c r="H1748" s="31">
        <f t="shared" si="66"/>
        <v>-134900</v>
      </c>
      <c r="I1748" s="42">
        <f t="shared" si="65"/>
        <v>4.49438202247191</v>
      </c>
      <c r="J1748" s="18"/>
      <c r="K1748" s="18" t="s">
        <v>737</v>
      </c>
      <c r="L1748" s="18"/>
      <c r="M1748" s="2">
        <v>445</v>
      </c>
      <c r="N1748" s="18"/>
      <c r="O1748" s="18"/>
      <c r="P1748" s="18"/>
      <c r="Q1748" s="18"/>
      <c r="R1748" s="18"/>
      <c r="S1748" s="18"/>
    </row>
    <row r="1749" spans="2:19" ht="12.75">
      <c r="B1749" s="116">
        <v>2000</v>
      </c>
      <c r="C1749" s="1" t="s">
        <v>55</v>
      </c>
      <c r="D1749" s="1" t="s">
        <v>561</v>
      </c>
      <c r="E1749" s="1" t="s">
        <v>56</v>
      </c>
      <c r="F1749" s="61" t="s">
        <v>739</v>
      </c>
      <c r="G1749" s="30" t="s">
        <v>457</v>
      </c>
      <c r="H1749" s="31">
        <f t="shared" si="66"/>
        <v>-136900</v>
      </c>
      <c r="I1749" s="42">
        <f t="shared" si="65"/>
        <v>4.49438202247191</v>
      </c>
      <c r="J1749" s="18"/>
      <c r="K1749" s="18" t="s">
        <v>737</v>
      </c>
      <c r="L1749" s="18"/>
      <c r="M1749" s="2">
        <v>445</v>
      </c>
      <c r="N1749" s="18"/>
      <c r="O1749" s="18"/>
      <c r="P1749" s="18"/>
      <c r="Q1749" s="18"/>
      <c r="R1749" s="18"/>
      <c r="S1749" s="18"/>
    </row>
    <row r="1750" spans="2:19" ht="12.75">
      <c r="B1750" s="116">
        <v>1600</v>
      </c>
      <c r="C1750" s="1" t="s">
        <v>55</v>
      </c>
      <c r="D1750" s="1" t="s">
        <v>561</v>
      </c>
      <c r="E1750" s="1" t="s">
        <v>56</v>
      </c>
      <c r="F1750" s="61" t="s">
        <v>739</v>
      </c>
      <c r="G1750" s="30" t="s">
        <v>464</v>
      </c>
      <c r="H1750" s="31">
        <f t="shared" si="66"/>
        <v>-138500</v>
      </c>
      <c r="I1750" s="42">
        <f t="shared" si="65"/>
        <v>3.595505617977528</v>
      </c>
      <c r="J1750" s="18"/>
      <c r="K1750" s="18" t="s">
        <v>737</v>
      </c>
      <c r="L1750" s="18"/>
      <c r="M1750" s="2">
        <v>445</v>
      </c>
      <c r="N1750" s="18"/>
      <c r="O1750" s="18"/>
      <c r="P1750" s="18"/>
      <c r="Q1750" s="18"/>
      <c r="R1750" s="18"/>
      <c r="S1750" s="18"/>
    </row>
    <row r="1751" spans="2:19" ht="12.75">
      <c r="B1751" s="116">
        <v>1600</v>
      </c>
      <c r="C1751" s="1" t="s">
        <v>55</v>
      </c>
      <c r="D1751" s="1" t="s">
        <v>561</v>
      </c>
      <c r="E1751" s="1" t="s">
        <v>56</v>
      </c>
      <c r="F1751" s="61" t="s">
        <v>761</v>
      </c>
      <c r="G1751" s="30" t="s">
        <v>106</v>
      </c>
      <c r="H1751" s="31">
        <f t="shared" si="66"/>
        <v>-140100</v>
      </c>
      <c r="I1751" s="42">
        <f t="shared" si="65"/>
        <v>3.595505617977528</v>
      </c>
      <c r="J1751" s="18"/>
      <c r="K1751" s="18" t="s">
        <v>555</v>
      </c>
      <c r="L1751" s="18">
        <v>5</v>
      </c>
      <c r="M1751" s="2">
        <v>445</v>
      </c>
      <c r="N1751" s="18"/>
      <c r="O1751" s="18"/>
      <c r="P1751" s="18"/>
      <c r="Q1751" s="18"/>
      <c r="R1751" s="18"/>
      <c r="S1751" s="18"/>
    </row>
    <row r="1752" spans="2:19" ht="12.75">
      <c r="B1752" s="116">
        <v>1500</v>
      </c>
      <c r="C1752" s="1" t="s">
        <v>55</v>
      </c>
      <c r="D1752" s="1" t="s">
        <v>561</v>
      </c>
      <c r="E1752" s="1" t="s">
        <v>56</v>
      </c>
      <c r="F1752" s="61" t="s">
        <v>761</v>
      </c>
      <c r="G1752" s="30" t="s">
        <v>20</v>
      </c>
      <c r="H1752" s="31">
        <f t="shared" si="66"/>
        <v>-141600</v>
      </c>
      <c r="I1752" s="42">
        <f t="shared" si="65"/>
        <v>3.3707865168539324</v>
      </c>
      <c r="J1752" s="18"/>
      <c r="K1752" s="18" t="s">
        <v>555</v>
      </c>
      <c r="L1752" s="18"/>
      <c r="M1752" s="2">
        <v>445</v>
      </c>
      <c r="N1752" s="18"/>
      <c r="O1752" s="18"/>
      <c r="P1752" s="18"/>
      <c r="Q1752" s="18"/>
      <c r="R1752" s="18"/>
      <c r="S1752" s="18"/>
    </row>
    <row r="1753" spans="2:19" ht="12.75">
      <c r="B1753" s="116">
        <v>800</v>
      </c>
      <c r="C1753" s="1" t="s">
        <v>55</v>
      </c>
      <c r="D1753" s="1" t="s">
        <v>561</v>
      </c>
      <c r="E1753" s="1" t="s">
        <v>56</v>
      </c>
      <c r="F1753" s="61" t="s">
        <v>761</v>
      </c>
      <c r="G1753" s="30" t="s">
        <v>23</v>
      </c>
      <c r="H1753" s="31">
        <f t="shared" si="66"/>
        <v>-142400</v>
      </c>
      <c r="I1753" s="42">
        <f t="shared" si="65"/>
        <v>1.797752808988764</v>
      </c>
      <c r="J1753" s="18"/>
      <c r="K1753" s="18" t="s">
        <v>555</v>
      </c>
      <c r="L1753" s="18"/>
      <c r="M1753" s="2">
        <v>445</v>
      </c>
      <c r="N1753" s="18"/>
      <c r="O1753" s="18"/>
      <c r="P1753" s="18"/>
      <c r="Q1753" s="18"/>
      <c r="R1753" s="18"/>
      <c r="S1753" s="18"/>
    </row>
    <row r="1754" spans="2:19" ht="12.75">
      <c r="B1754" s="116">
        <v>1600</v>
      </c>
      <c r="C1754" s="1" t="s">
        <v>55</v>
      </c>
      <c r="D1754" s="1" t="s">
        <v>561</v>
      </c>
      <c r="E1754" s="1" t="s">
        <v>56</v>
      </c>
      <c r="F1754" s="61" t="s">
        <v>761</v>
      </c>
      <c r="G1754" s="30" t="s">
        <v>67</v>
      </c>
      <c r="H1754" s="31">
        <f t="shared" si="66"/>
        <v>-144000</v>
      </c>
      <c r="I1754" s="42">
        <f aca="true" t="shared" si="67" ref="I1754:I1820">+B1754/M1754</f>
        <v>3.595505617977528</v>
      </c>
      <c r="J1754" s="18"/>
      <c r="K1754" s="18" t="s">
        <v>555</v>
      </c>
      <c r="L1754" s="18"/>
      <c r="M1754" s="2">
        <v>445</v>
      </c>
      <c r="N1754" s="18"/>
      <c r="O1754" s="18"/>
      <c r="P1754" s="18"/>
      <c r="Q1754" s="18"/>
      <c r="R1754" s="18"/>
      <c r="S1754" s="18"/>
    </row>
    <row r="1755" spans="2:19" ht="12.75">
      <c r="B1755" s="116">
        <v>1500</v>
      </c>
      <c r="C1755" s="1" t="s">
        <v>55</v>
      </c>
      <c r="D1755" s="1" t="s">
        <v>561</v>
      </c>
      <c r="E1755" s="1" t="s">
        <v>56</v>
      </c>
      <c r="F1755" s="61" t="s">
        <v>761</v>
      </c>
      <c r="G1755" s="30" t="s">
        <v>77</v>
      </c>
      <c r="H1755" s="31">
        <f t="shared" si="66"/>
        <v>-145500</v>
      </c>
      <c r="I1755" s="42">
        <f t="shared" si="67"/>
        <v>3.3707865168539324</v>
      </c>
      <c r="J1755" s="18"/>
      <c r="K1755" s="18" t="s">
        <v>555</v>
      </c>
      <c r="L1755" s="18"/>
      <c r="M1755" s="2">
        <v>445</v>
      </c>
      <c r="N1755" s="18"/>
      <c r="O1755" s="18"/>
      <c r="P1755" s="18"/>
      <c r="Q1755" s="18"/>
      <c r="R1755" s="18"/>
      <c r="S1755" s="18"/>
    </row>
    <row r="1756" spans="2:19" ht="12.75">
      <c r="B1756" s="116">
        <v>2000</v>
      </c>
      <c r="C1756" s="1" t="s">
        <v>55</v>
      </c>
      <c r="D1756" s="1" t="s">
        <v>561</v>
      </c>
      <c r="E1756" s="1" t="s">
        <v>56</v>
      </c>
      <c r="F1756" s="61" t="s">
        <v>761</v>
      </c>
      <c r="G1756" s="30" t="s">
        <v>79</v>
      </c>
      <c r="H1756" s="31">
        <f t="shared" si="66"/>
        <v>-147500</v>
      </c>
      <c r="I1756" s="42">
        <f t="shared" si="67"/>
        <v>4.49438202247191</v>
      </c>
      <c r="J1756" s="18"/>
      <c r="K1756" s="18" t="s">
        <v>555</v>
      </c>
      <c r="L1756" s="18"/>
      <c r="M1756" s="2">
        <v>445</v>
      </c>
      <c r="N1756" s="18"/>
      <c r="O1756" s="18"/>
      <c r="P1756" s="18"/>
      <c r="Q1756" s="18"/>
      <c r="R1756" s="18"/>
      <c r="S1756" s="18"/>
    </row>
    <row r="1757" spans="2:19" ht="12.75">
      <c r="B1757" s="116">
        <v>600</v>
      </c>
      <c r="C1757" s="1" t="s">
        <v>55</v>
      </c>
      <c r="D1757" s="1" t="s">
        <v>561</v>
      </c>
      <c r="E1757" s="1" t="s">
        <v>56</v>
      </c>
      <c r="F1757" s="61" t="s">
        <v>761</v>
      </c>
      <c r="G1757" s="30" t="s">
        <v>118</v>
      </c>
      <c r="H1757" s="31">
        <f t="shared" si="66"/>
        <v>-148100</v>
      </c>
      <c r="I1757" s="42">
        <f t="shared" si="67"/>
        <v>1.348314606741573</v>
      </c>
      <c r="J1757" s="18"/>
      <c r="K1757" s="18" t="s">
        <v>555</v>
      </c>
      <c r="L1757" s="18"/>
      <c r="M1757" s="2">
        <v>445</v>
      </c>
      <c r="N1757" s="18"/>
      <c r="O1757" s="18"/>
      <c r="P1757" s="18"/>
      <c r="Q1757" s="18"/>
      <c r="R1757" s="18"/>
      <c r="S1757" s="18"/>
    </row>
    <row r="1758" spans="2:19" ht="12.75">
      <c r="B1758" s="116">
        <v>1800</v>
      </c>
      <c r="C1758" s="1" t="s">
        <v>55</v>
      </c>
      <c r="D1758" s="1" t="s">
        <v>561</v>
      </c>
      <c r="E1758" s="1" t="s">
        <v>56</v>
      </c>
      <c r="F1758" s="61" t="s">
        <v>761</v>
      </c>
      <c r="G1758" s="30" t="s">
        <v>122</v>
      </c>
      <c r="H1758" s="31">
        <f t="shared" si="66"/>
        <v>-149900</v>
      </c>
      <c r="I1758" s="42">
        <f t="shared" si="67"/>
        <v>4.044943820224719</v>
      </c>
      <c r="J1758" s="18"/>
      <c r="K1758" s="18" t="s">
        <v>555</v>
      </c>
      <c r="L1758" s="18"/>
      <c r="M1758" s="2">
        <v>445</v>
      </c>
      <c r="N1758" s="18"/>
      <c r="O1758" s="18"/>
      <c r="P1758" s="18"/>
      <c r="Q1758" s="18"/>
      <c r="R1758" s="18"/>
      <c r="S1758" s="18"/>
    </row>
    <row r="1759" spans="2:19" ht="12.75">
      <c r="B1759" s="116">
        <v>1900</v>
      </c>
      <c r="C1759" s="1" t="s">
        <v>55</v>
      </c>
      <c r="D1759" s="1" t="s">
        <v>561</v>
      </c>
      <c r="E1759" s="1" t="s">
        <v>56</v>
      </c>
      <c r="F1759" s="61" t="s">
        <v>761</v>
      </c>
      <c r="G1759" s="30" t="s">
        <v>212</v>
      </c>
      <c r="H1759" s="31">
        <f t="shared" si="66"/>
        <v>-151800</v>
      </c>
      <c r="I1759" s="42">
        <f t="shared" si="67"/>
        <v>4.269662921348314</v>
      </c>
      <c r="J1759" s="18"/>
      <c r="K1759" s="18" t="s">
        <v>555</v>
      </c>
      <c r="L1759" s="18"/>
      <c r="M1759" s="2">
        <v>445</v>
      </c>
      <c r="N1759" s="18"/>
      <c r="O1759" s="18"/>
      <c r="P1759" s="18"/>
      <c r="Q1759" s="18"/>
      <c r="R1759" s="18"/>
      <c r="S1759" s="18"/>
    </row>
    <row r="1760" spans="2:19" ht="12.75">
      <c r="B1760" s="116">
        <v>1000</v>
      </c>
      <c r="C1760" s="1" t="s">
        <v>55</v>
      </c>
      <c r="D1760" s="1" t="s">
        <v>561</v>
      </c>
      <c r="E1760" s="1" t="s">
        <v>56</v>
      </c>
      <c r="F1760" s="61" t="s">
        <v>761</v>
      </c>
      <c r="G1760" s="30" t="s">
        <v>206</v>
      </c>
      <c r="H1760" s="31">
        <f t="shared" si="66"/>
        <v>-152800</v>
      </c>
      <c r="I1760" s="42">
        <f t="shared" si="67"/>
        <v>2.247191011235955</v>
      </c>
      <c r="J1760" s="18"/>
      <c r="K1760" s="18" t="s">
        <v>555</v>
      </c>
      <c r="L1760" s="18"/>
      <c r="M1760" s="2">
        <v>445</v>
      </c>
      <c r="N1760" s="18"/>
      <c r="O1760" s="18"/>
      <c r="P1760" s="18"/>
      <c r="Q1760" s="18"/>
      <c r="R1760" s="18"/>
      <c r="S1760" s="18"/>
    </row>
    <row r="1761" spans="2:19" ht="12.75">
      <c r="B1761" s="116">
        <v>1400</v>
      </c>
      <c r="C1761" s="1" t="s">
        <v>55</v>
      </c>
      <c r="D1761" s="1" t="s">
        <v>561</v>
      </c>
      <c r="E1761" s="1" t="s">
        <v>56</v>
      </c>
      <c r="F1761" s="61" t="s">
        <v>761</v>
      </c>
      <c r="G1761" s="30" t="s">
        <v>220</v>
      </c>
      <c r="H1761" s="31">
        <f t="shared" si="66"/>
        <v>-154200</v>
      </c>
      <c r="I1761" s="42">
        <f t="shared" si="67"/>
        <v>3.146067415730337</v>
      </c>
      <c r="J1761" s="18"/>
      <c r="K1761" s="18" t="s">
        <v>555</v>
      </c>
      <c r="L1761" s="18"/>
      <c r="M1761" s="2">
        <v>445</v>
      </c>
      <c r="N1761" s="18"/>
      <c r="O1761" s="18"/>
      <c r="P1761" s="18"/>
      <c r="Q1761" s="18"/>
      <c r="R1761" s="18"/>
      <c r="S1761" s="18"/>
    </row>
    <row r="1762" spans="2:19" ht="12.75">
      <c r="B1762" s="116">
        <v>1500</v>
      </c>
      <c r="C1762" s="1" t="s">
        <v>55</v>
      </c>
      <c r="D1762" s="1" t="s">
        <v>561</v>
      </c>
      <c r="E1762" s="1" t="s">
        <v>56</v>
      </c>
      <c r="F1762" s="61" t="s">
        <v>761</v>
      </c>
      <c r="G1762" s="30" t="s">
        <v>244</v>
      </c>
      <c r="H1762" s="31">
        <f t="shared" si="66"/>
        <v>-155700</v>
      </c>
      <c r="I1762" s="42">
        <f t="shared" si="67"/>
        <v>3.3707865168539324</v>
      </c>
      <c r="J1762" s="18"/>
      <c r="K1762" s="18" t="s">
        <v>555</v>
      </c>
      <c r="L1762" s="18"/>
      <c r="M1762" s="2">
        <v>445</v>
      </c>
      <c r="N1762" s="18"/>
      <c r="O1762" s="18"/>
      <c r="P1762" s="18"/>
      <c r="Q1762" s="18"/>
      <c r="R1762" s="18"/>
      <c r="S1762" s="18"/>
    </row>
    <row r="1763" spans="2:19" ht="12.75">
      <c r="B1763" s="116">
        <v>1000</v>
      </c>
      <c r="C1763" s="1" t="s">
        <v>55</v>
      </c>
      <c r="D1763" s="1" t="s">
        <v>561</v>
      </c>
      <c r="E1763" s="1" t="s">
        <v>56</v>
      </c>
      <c r="F1763" s="61" t="s">
        <v>761</v>
      </c>
      <c r="G1763" s="30" t="s">
        <v>256</v>
      </c>
      <c r="H1763" s="31">
        <f t="shared" si="66"/>
        <v>-156700</v>
      </c>
      <c r="I1763" s="42">
        <f t="shared" si="67"/>
        <v>2.247191011235955</v>
      </c>
      <c r="J1763" s="18"/>
      <c r="K1763" s="18" t="s">
        <v>555</v>
      </c>
      <c r="L1763" s="18"/>
      <c r="M1763" s="2">
        <v>445</v>
      </c>
      <c r="N1763" s="18"/>
      <c r="O1763" s="18"/>
      <c r="P1763" s="18"/>
      <c r="Q1763" s="18"/>
      <c r="R1763" s="18"/>
      <c r="S1763" s="18"/>
    </row>
    <row r="1764" spans="2:19" ht="12.75">
      <c r="B1764" s="116">
        <v>1500</v>
      </c>
      <c r="C1764" s="1" t="s">
        <v>55</v>
      </c>
      <c r="D1764" s="1" t="s">
        <v>561</v>
      </c>
      <c r="E1764" s="1" t="s">
        <v>56</v>
      </c>
      <c r="F1764" s="61" t="s">
        <v>761</v>
      </c>
      <c r="G1764" s="30" t="s">
        <v>260</v>
      </c>
      <c r="H1764" s="31">
        <f t="shared" si="66"/>
        <v>-158200</v>
      </c>
      <c r="I1764" s="42">
        <f t="shared" si="67"/>
        <v>3.3707865168539324</v>
      </c>
      <c r="J1764" s="18"/>
      <c r="K1764" s="18" t="s">
        <v>555</v>
      </c>
      <c r="L1764" s="18"/>
      <c r="M1764" s="2">
        <v>445</v>
      </c>
      <c r="N1764" s="18"/>
      <c r="O1764" s="18"/>
      <c r="P1764" s="18"/>
      <c r="Q1764" s="18"/>
      <c r="R1764" s="18"/>
      <c r="S1764" s="18"/>
    </row>
    <row r="1765" spans="2:19" ht="12.75">
      <c r="B1765" s="116">
        <v>2000</v>
      </c>
      <c r="C1765" s="1" t="s">
        <v>55</v>
      </c>
      <c r="D1765" s="1" t="s">
        <v>561</v>
      </c>
      <c r="E1765" s="1" t="s">
        <v>56</v>
      </c>
      <c r="F1765" s="61" t="s">
        <v>761</v>
      </c>
      <c r="G1765" s="30" t="s">
        <v>260</v>
      </c>
      <c r="H1765" s="31">
        <f t="shared" si="66"/>
        <v>-160200</v>
      </c>
      <c r="I1765" s="42">
        <f t="shared" si="67"/>
        <v>4.49438202247191</v>
      </c>
      <c r="J1765" s="18"/>
      <c r="K1765" s="18" t="s">
        <v>555</v>
      </c>
      <c r="L1765" s="18"/>
      <c r="M1765" s="2">
        <v>445</v>
      </c>
      <c r="N1765" s="18"/>
      <c r="O1765" s="18"/>
      <c r="P1765" s="18"/>
      <c r="Q1765" s="18"/>
      <c r="R1765" s="18"/>
      <c r="S1765" s="18"/>
    </row>
    <row r="1766" spans="2:19" ht="12.75">
      <c r="B1766" s="116">
        <v>1500</v>
      </c>
      <c r="C1766" s="1" t="s">
        <v>55</v>
      </c>
      <c r="D1766" s="1" t="s">
        <v>561</v>
      </c>
      <c r="E1766" s="1" t="s">
        <v>56</v>
      </c>
      <c r="F1766" s="61" t="s">
        <v>761</v>
      </c>
      <c r="G1766" s="30" t="s">
        <v>260</v>
      </c>
      <c r="H1766" s="31">
        <f t="shared" si="66"/>
        <v>-161700</v>
      </c>
      <c r="I1766" s="42">
        <f t="shared" si="67"/>
        <v>3.3707865168539324</v>
      </c>
      <c r="J1766" s="18"/>
      <c r="K1766" s="18" t="s">
        <v>555</v>
      </c>
      <c r="L1766" s="18"/>
      <c r="M1766" s="2">
        <v>445</v>
      </c>
      <c r="N1766" s="18"/>
      <c r="O1766" s="18"/>
      <c r="P1766" s="18"/>
      <c r="Q1766" s="18"/>
      <c r="R1766" s="18"/>
      <c r="S1766" s="18"/>
    </row>
    <row r="1767" spans="2:19" ht="12.75">
      <c r="B1767" s="116">
        <v>1000</v>
      </c>
      <c r="C1767" s="1" t="s">
        <v>55</v>
      </c>
      <c r="D1767" s="1" t="s">
        <v>561</v>
      </c>
      <c r="E1767" s="1" t="s">
        <v>56</v>
      </c>
      <c r="F1767" s="61" t="s">
        <v>761</v>
      </c>
      <c r="G1767" s="30" t="s">
        <v>262</v>
      </c>
      <c r="H1767" s="31">
        <f t="shared" si="66"/>
        <v>-162700</v>
      </c>
      <c r="I1767" s="42">
        <f t="shared" si="67"/>
        <v>2.247191011235955</v>
      </c>
      <c r="J1767" s="18"/>
      <c r="K1767" s="18" t="s">
        <v>555</v>
      </c>
      <c r="L1767" s="18"/>
      <c r="M1767" s="2">
        <v>445</v>
      </c>
      <c r="N1767" s="18"/>
      <c r="O1767" s="18"/>
      <c r="P1767" s="18"/>
      <c r="Q1767" s="18"/>
      <c r="R1767" s="18"/>
      <c r="S1767" s="18"/>
    </row>
    <row r="1768" spans="2:19" ht="12.75">
      <c r="B1768" s="116">
        <v>1200</v>
      </c>
      <c r="C1768" s="1" t="s">
        <v>55</v>
      </c>
      <c r="D1768" s="1" t="s">
        <v>561</v>
      </c>
      <c r="E1768" s="1" t="s">
        <v>56</v>
      </c>
      <c r="F1768" s="61" t="s">
        <v>761</v>
      </c>
      <c r="G1768" s="30" t="s">
        <v>264</v>
      </c>
      <c r="H1768" s="31">
        <f t="shared" si="66"/>
        <v>-163900</v>
      </c>
      <c r="I1768" s="42">
        <f t="shared" si="67"/>
        <v>2.696629213483146</v>
      </c>
      <c r="J1768" s="18"/>
      <c r="K1768" s="18" t="s">
        <v>555</v>
      </c>
      <c r="L1768" s="18"/>
      <c r="M1768" s="2">
        <v>445</v>
      </c>
      <c r="N1768" s="18"/>
      <c r="O1768" s="18"/>
      <c r="P1768" s="18"/>
      <c r="Q1768" s="18"/>
      <c r="R1768" s="18"/>
      <c r="S1768" s="18"/>
    </row>
    <row r="1769" spans="2:19" ht="12.75">
      <c r="B1769" s="116">
        <v>900</v>
      </c>
      <c r="C1769" s="1" t="s">
        <v>55</v>
      </c>
      <c r="D1769" s="1" t="s">
        <v>561</v>
      </c>
      <c r="E1769" s="1" t="s">
        <v>56</v>
      </c>
      <c r="F1769" s="61" t="s">
        <v>761</v>
      </c>
      <c r="G1769" s="30" t="s">
        <v>266</v>
      </c>
      <c r="H1769" s="31">
        <f t="shared" si="66"/>
        <v>-164800</v>
      </c>
      <c r="I1769" s="42">
        <f t="shared" si="67"/>
        <v>2.0224719101123596</v>
      </c>
      <c r="J1769" s="18"/>
      <c r="K1769" s="18" t="s">
        <v>555</v>
      </c>
      <c r="L1769" s="18"/>
      <c r="M1769" s="2">
        <v>445</v>
      </c>
      <c r="N1769" s="18"/>
      <c r="O1769" s="18"/>
      <c r="P1769" s="18"/>
      <c r="Q1769" s="18"/>
      <c r="R1769" s="18"/>
      <c r="S1769" s="18"/>
    </row>
    <row r="1770" spans="2:19" ht="12.75">
      <c r="B1770" s="116">
        <v>1500</v>
      </c>
      <c r="C1770" s="1" t="s">
        <v>55</v>
      </c>
      <c r="D1770" s="1" t="s">
        <v>561</v>
      </c>
      <c r="E1770" s="1" t="s">
        <v>56</v>
      </c>
      <c r="F1770" s="61" t="s">
        <v>761</v>
      </c>
      <c r="G1770" s="30" t="s">
        <v>328</v>
      </c>
      <c r="H1770" s="31">
        <f t="shared" si="66"/>
        <v>-166300</v>
      </c>
      <c r="I1770" s="42">
        <f t="shared" si="67"/>
        <v>3.3707865168539324</v>
      </c>
      <c r="J1770" s="18"/>
      <c r="K1770" s="18" t="s">
        <v>555</v>
      </c>
      <c r="L1770" s="18"/>
      <c r="M1770" s="2">
        <v>445</v>
      </c>
      <c r="N1770" s="18"/>
      <c r="O1770" s="18"/>
      <c r="P1770" s="18"/>
      <c r="Q1770" s="18"/>
      <c r="R1770" s="18"/>
      <c r="S1770" s="18"/>
    </row>
    <row r="1771" spans="2:19" ht="12.75">
      <c r="B1771" s="116">
        <v>1000</v>
      </c>
      <c r="C1771" s="1" t="s">
        <v>55</v>
      </c>
      <c r="D1771" s="1" t="s">
        <v>561</v>
      </c>
      <c r="E1771" s="1" t="s">
        <v>56</v>
      </c>
      <c r="F1771" s="61" t="s">
        <v>761</v>
      </c>
      <c r="G1771" s="30" t="s">
        <v>330</v>
      </c>
      <c r="H1771" s="31">
        <f t="shared" si="66"/>
        <v>-167300</v>
      </c>
      <c r="I1771" s="42">
        <f t="shared" si="67"/>
        <v>2.247191011235955</v>
      </c>
      <c r="J1771" s="18"/>
      <c r="K1771" s="18" t="s">
        <v>555</v>
      </c>
      <c r="L1771" s="18"/>
      <c r="M1771" s="2">
        <v>445</v>
      </c>
      <c r="N1771" s="18"/>
      <c r="O1771" s="18"/>
      <c r="P1771" s="18"/>
      <c r="Q1771" s="18"/>
      <c r="R1771" s="18"/>
      <c r="S1771" s="18"/>
    </row>
    <row r="1772" spans="2:19" ht="12.75">
      <c r="B1772" s="116">
        <v>1500</v>
      </c>
      <c r="C1772" s="1" t="s">
        <v>55</v>
      </c>
      <c r="D1772" s="1" t="s">
        <v>561</v>
      </c>
      <c r="E1772" s="1" t="s">
        <v>56</v>
      </c>
      <c r="F1772" s="61" t="s">
        <v>761</v>
      </c>
      <c r="G1772" s="30" t="s">
        <v>334</v>
      </c>
      <c r="H1772" s="31">
        <f t="shared" si="66"/>
        <v>-168800</v>
      </c>
      <c r="I1772" s="42">
        <f t="shared" si="67"/>
        <v>3.3707865168539324</v>
      </c>
      <c r="J1772" s="18"/>
      <c r="K1772" s="18" t="s">
        <v>555</v>
      </c>
      <c r="L1772" s="18"/>
      <c r="M1772" s="2">
        <v>445</v>
      </c>
      <c r="N1772" s="18"/>
      <c r="O1772" s="18"/>
      <c r="P1772" s="18"/>
      <c r="Q1772" s="18"/>
      <c r="R1772" s="18"/>
      <c r="S1772" s="18"/>
    </row>
    <row r="1773" spans="2:19" ht="12.75">
      <c r="B1773" s="116">
        <v>2000</v>
      </c>
      <c r="C1773" s="1" t="s">
        <v>55</v>
      </c>
      <c r="D1773" s="1" t="s">
        <v>561</v>
      </c>
      <c r="E1773" s="1" t="s">
        <v>56</v>
      </c>
      <c r="F1773" s="61" t="s">
        <v>761</v>
      </c>
      <c r="G1773" s="30" t="s">
        <v>334</v>
      </c>
      <c r="H1773" s="31">
        <f t="shared" si="66"/>
        <v>-170800</v>
      </c>
      <c r="I1773" s="42">
        <f t="shared" si="67"/>
        <v>4.49438202247191</v>
      </c>
      <c r="J1773" s="18"/>
      <c r="K1773" s="18" t="s">
        <v>555</v>
      </c>
      <c r="L1773" s="18"/>
      <c r="M1773" s="2">
        <v>445</v>
      </c>
      <c r="N1773" s="18"/>
      <c r="O1773" s="18"/>
      <c r="P1773" s="18"/>
      <c r="Q1773" s="18"/>
      <c r="R1773" s="18"/>
      <c r="S1773" s="18"/>
    </row>
    <row r="1774" spans="2:19" ht="12.75">
      <c r="B1774" s="116">
        <v>1500</v>
      </c>
      <c r="C1774" s="1" t="s">
        <v>55</v>
      </c>
      <c r="D1774" s="1" t="s">
        <v>561</v>
      </c>
      <c r="E1774" s="1" t="s">
        <v>56</v>
      </c>
      <c r="F1774" s="61" t="s">
        <v>761</v>
      </c>
      <c r="G1774" s="30" t="s">
        <v>334</v>
      </c>
      <c r="H1774" s="31">
        <f t="shared" si="66"/>
        <v>-172300</v>
      </c>
      <c r="I1774" s="42">
        <f t="shared" si="67"/>
        <v>3.3707865168539324</v>
      </c>
      <c r="J1774" s="18"/>
      <c r="K1774" s="18" t="s">
        <v>555</v>
      </c>
      <c r="L1774" s="18"/>
      <c r="M1774" s="2">
        <v>445</v>
      </c>
      <c r="N1774" s="18"/>
      <c r="O1774" s="18"/>
      <c r="P1774" s="18"/>
      <c r="Q1774" s="18"/>
      <c r="R1774" s="18"/>
      <c r="S1774" s="18"/>
    </row>
    <row r="1775" spans="2:19" ht="12.75">
      <c r="B1775" s="116">
        <v>1000</v>
      </c>
      <c r="C1775" s="1" t="s">
        <v>55</v>
      </c>
      <c r="D1775" s="1" t="s">
        <v>561</v>
      </c>
      <c r="E1775" s="1" t="s">
        <v>56</v>
      </c>
      <c r="F1775" s="61" t="s">
        <v>761</v>
      </c>
      <c r="G1775" s="30" t="s">
        <v>372</v>
      </c>
      <c r="H1775" s="31">
        <f t="shared" si="66"/>
        <v>-173300</v>
      </c>
      <c r="I1775" s="42">
        <f t="shared" si="67"/>
        <v>2.247191011235955</v>
      </c>
      <c r="J1775" s="18"/>
      <c r="K1775" s="18" t="s">
        <v>555</v>
      </c>
      <c r="L1775" s="18"/>
      <c r="M1775" s="2">
        <v>445</v>
      </c>
      <c r="N1775" s="18"/>
      <c r="O1775" s="18"/>
      <c r="P1775" s="18"/>
      <c r="Q1775" s="18"/>
      <c r="R1775" s="18"/>
      <c r="S1775" s="18"/>
    </row>
    <row r="1776" spans="2:19" ht="12.75">
      <c r="B1776" s="116">
        <v>1200</v>
      </c>
      <c r="C1776" s="1" t="s">
        <v>55</v>
      </c>
      <c r="D1776" s="1" t="s">
        <v>561</v>
      </c>
      <c r="E1776" s="1" t="s">
        <v>56</v>
      </c>
      <c r="F1776" s="61" t="s">
        <v>761</v>
      </c>
      <c r="G1776" s="30" t="s">
        <v>374</v>
      </c>
      <c r="H1776" s="31">
        <f t="shared" si="66"/>
        <v>-174500</v>
      </c>
      <c r="I1776" s="42">
        <f t="shared" si="67"/>
        <v>2.696629213483146</v>
      </c>
      <c r="J1776" s="18"/>
      <c r="K1776" s="18" t="s">
        <v>555</v>
      </c>
      <c r="L1776" s="18"/>
      <c r="M1776" s="2">
        <v>445</v>
      </c>
      <c r="N1776" s="18"/>
      <c r="O1776" s="18"/>
      <c r="P1776" s="18"/>
      <c r="Q1776" s="18"/>
      <c r="R1776" s="18"/>
      <c r="S1776" s="18"/>
    </row>
    <row r="1777" spans="1:13" s="82" customFormat="1" ht="12.75">
      <c r="A1777" s="1"/>
      <c r="B1777" s="116">
        <v>1000</v>
      </c>
      <c r="C1777" s="1" t="s">
        <v>55</v>
      </c>
      <c r="D1777" s="1" t="s">
        <v>561</v>
      </c>
      <c r="E1777" s="1" t="s">
        <v>56</v>
      </c>
      <c r="F1777" s="61" t="s">
        <v>761</v>
      </c>
      <c r="G1777" s="30" t="s">
        <v>420</v>
      </c>
      <c r="H1777" s="31">
        <f t="shared" si="66"/>
        <v>-175500</v>
      </c>
      <c r="I1777" s="42">
        <f t="shared" si="67"/>
        <v>2.247191011235955</v>
      </c>
      <c r="J1777" s="18"/>
      <c r="K1777" s="18" t="s">
        <v>555</v>
      </c>
      <c r="L1777" s="18"/>
      <c r="M1777" s="2">
        <v>445</v>
      </c>
    </row>
    <row r="1778" spans="1:19" ht="12.75">
      <c r="A1778" s="78"/>
      <c r="B1778" s="317">
        <f>SUM(B1626:B1777)</f>
        <v>175500</v>
      </c>
      <c r="C1778" s="78" t="s">
        <v>762</v>
      </c>
      <c r="D1778" s="78"/>
      <c r="E1778" s="78"/>
      <c r="F1778" s="90"/>
      <c r="G1778" s="80"/>
      <c r="H1778" s="79">
        <v>0</v>
      </c>
      <c r="I1778" s="81">
        <f t="shared" si="67"/>
        <v>394.3820224719101</v>
      </c>
      <c r="J1778" s="82"/>
      <c r="K1778" s="82"/>
      <c r="L1778" s="82"/>
      <c r="M1778" s="2">
        <v>445</v>
      </c>
      <c r="N1778" s="18"/>
      <c r="O1778" s="18"/>
      <c r="P1778" s="18"/>
      <c r="Q1778" s="18"/>
      <c r="R1778" s="18"/>
      <c r="S1778" s="18"/>
    </row>
    <row r="1779" spans="2:19" ht="12.75">
      <c r="B1779" s="119"/>
      <c r="C1779" s="15"/>
      <c r="D1779" s="15"/>
      <c r="E1779" s="15"/>
      <c r="F1779" s="33"/>
      <c r="G1779" s="32"/>
      <c r="H1779" s="31">
        <f t="shared" si="66"/>
        <v>0</v>
      </c>
      <c r="I1779" s="42">
        <f t="shared" si="67"/>
        <v>0</v>
      </c>
      <c r="J1779" s="18"/>
      <c r="K1779" s="18"/>
      <c r="L1779" s="18"/>
      <c r="M1779" s="2">
        <v>445</v>
      </c>
      <c r="N1779" s="18"/>
      <c r="O1779" s="18"/>
      <c r="P1779" s="18"/>
      <c r="Q1779" s="18"/>
      <c r="R1779" s="18"/>
      <c r="S1779" s="18"/>
    </row>
    <row r="1780" spans="2:19" ht="12.75">
      <c r="B1780" s="119"/>
      <c r="C1780" s="15"/>
      <c r="D1780" s="15"/>
      <c r="E1780" s="15"/>
      <c r="F1780" s="33"/>
      <c r="G1780" s="32"/>
      <c r="H1780" s="31">
        <f t="shared" si="66"/>
        <v>0</v>
      </c>
      <c r="I1780" s="42">
        <f t="shared" si="67"/>
        <v>0</v>
      </c>
      <c r="J1780" s="18"/>
      <c r="K1780" s="18"/>
      <c r="L1780" s="18"/>
      <c r="M1780" s="2">
        <v>445</v>
      </c>
      <c r="N1780" s="18"/>
      <c r="O1780" s="18"/>
      <c r="P1780" s="18"/>
      <c r="Q1780" s="18"/>
      <c r="R1780" s="18"/>
      <c r="S1780" s="18"/>
    </row>
    <row r="1781" spans="2:19" ht="12.75">
      <c r="B1781" s="116">
        <v>5000</v>
      </c>
      <c r="C1781" s="1" t="s">
        <v>38</v>
      </c>
      <c r="D1781" s="1" t="s">
        <v>561</v>
      </c>
      <c r="E1781" s="1" t="s">
        <v>553</v>
      </c>
      <c r="F1781" s="61" t="s">
        <v>763</v>
      </c>
      <c r="G1781" s="30" t="s">
        <v>25</v>
      </c>
      <c r="H1781" s="31">
        <f t="shared" si="66"/>
        <v>-5000</v>
      </c>
      <c r="I1781" s="42">
        <f t="shared" si="67"/>
        <v>11.235955056179776</v>
      </c>
      <c r="J1781" s="18"/>
      <c r="K1781" s="18" t="s">
        <v>602</v>
      </c>
      <c r="L1781" s="18"/>
      <c r="M1781" s="2">
        <v>445</v>
      </c>
      <c r="N1781" s="18"/>
      <c r="O1781" s="18"/>
      <c r="P1781" s="18"/>
      <c r="Q1781" s="18"/>
      <c r="R1781" s="18"/>
      <c r="S1781" s="18"/>
    </row>
    <row r="1782" spans="2:19" ht="12.75">
      <c r="B1782" s="119">
        <v>5000</v>
      </c>
      <c r="C1782" s="1" t="s">
        <v>38</v>
      </c>
      <c r="D1782" s="1" t="s">
        <v>561</v>
      </c>
      <c r="E1782" s="1" t="s">
        <v>553</v>
      </c>
      <c r="F1782" s="61" t="s">
        <v>764</v>
      </c>
      <c r="G1782" s="30" t="s">
        <v>67</v>
      </c>
      <c r="H1782" s="31">
        <f t="shared" si="66"/>
        <v>-10000</v>
      </c>
      <c r="I1782" s="42">
        <f t="shared" si="67"/>
        <v>11.235955056179776</v>
      </c>
      <c r="J1782" s="18"/>
      <c r="K1782" s="18" t="s">
        <v>602</v>
      </c>
      <c r="L1782" s="18"/>
      <c r="M1782" s="2">
        <v>445</v>
      </c>
      <c r="N1782" s="18"/>
      <c r="O1782" s="18"/>
      <c r="P1782" s="18"/>
      <c r="Q1782" s="18"/>
      <c r="R1782" s="18"/>
      <c r="S1782" s="18"/>
    </row>
    <row r="1783" spans="2:19" ht="12.75">
      <c r="B1783" s="116">
        <v>5000</v>
      </c>
      <c r="C1783" s="1" t="s">
        <v>38</v>
      </c>
      <c r="D1783" s="1" t="s">
        <v>561</v>
      </c>
      <c r="E1783" s="1" t="s">
        <v>553</v>
      </c>
      <c r="F1783" s="61" t="s">
        <v>765</v>
      </c>
      <c r="G1783" s="30" t="s">
        <v>70</v>
      </c>
      <c r="H1783" s="31">
        <f t="shared" si="66"/>
        <v>-15000</v>
      </c>
      <c r="I1783" s="42">
        <f t="shared" si="67"/>
        <v>11.235955056179776</v>
      </c>
      <c r="J1783" s="18"/>
      <c r="K1783" s="18" t="s">
        <v>602</v>
      </c>
      <c r="L1783" s="18"/>
      <c r="M1783" s="2">
        <v>445</v>
      </c>
      <c r="N1783" s="18"/>
      <c r="O1783" s="18"/>
      <c r="P1783" s="18"/>
      <c r="Q1783" s="18"/>
      <c r="R1783" s="18"/>
      <c r="S1783" s="18"/>
    </row>
    <row r="1784" spans="2:19" ht="12.75">
      <c r="B1784" s="116">
        <v>5000</v>
      </c>
      <c r="C1784" s="1" t="s">
        <v>38</v>
      </c>
      <c r="D1784" s="1" t="s">
        <v>561</v>
      </c>
      <c r="E1784" s="1" t="s">
        <v>553</v>
      </c>
      <c r="F1784" s="61" t="s">
        <v>766</v>
      </c>
      <c r="G1784" s="30" t="s">
        <v>72</v>
      </c>
      <c r="H1784" s="31">
        <f t="shared" si="66"/>
        <v>-20000</v>
      </c>
      <c r="I1784" s="42">
        <f t="shared" si="67"/>
        <v>11.235955056179776</v>
      </c>
      <c r="J1784" s="18"/>
      <c r="K1784" s="18" t="s">
        <v>602</v>
      </c>
      <c r="L1784" s="18"/>
      <c r="M1784" s="2">
        <v>445</v>
      </c>
      <c r="N1784" s="18"/>
      <c r="O1784" s="18"/>
      <c r="P1784" s="18"/>
      <c r="Q1784" s="18"/>
      <c r="R1784" s="18"/>
      <c r="S1784" s="18"/>
    </row>
    <row r="1785" spans="2:19" ht="12.75">
      <c r="B1785" s="116">
        <v>5000</v>
      </c>
      <c r="C1785" s="1" t="s">
        <v>38</v>
      </c>
      <c r="D1785" s="1" t="s">
        <v>561</v>
      </c>
      <c r="E1785" s="1" t="s">
        <v>553</v>
      </c>
      <c r="F1785" s="61" t="s">
        <v>767</v>
      </c>
      <c r="G1785" s="30" t="s">
        <v>256</v>
      </c>
      <c r="H1785" s="31">
        <f t="shared" si="66"/>
        <v>-25000</v>
      </c>
      <c r="I1785" s="42">
        <f t="shared" si="67"/>
        <v>11.235955056179776</v>
      </c>
      <c r="J1785" s="18"/>
      <c r="K1785" s="18" t="s">
        <v>602</v>
      </c>
      <c r="L1785" s="18"/>
      <c r="M1785" s="2">
        <v>445</v>
      </c>
      <c r="N1785" s="18"/>
      <c r="O1785" s="18"/>
      <c r="P1785" s="18"/>
      <c r="Q1785" s="18"/>
      <c r="R1785" s="18"/>
      <c r="S1785" s="18"/>
    </row>
    <row r="1786" spans="2:19" ht="12.75">
      <c r="B1786" s="116">
        <v>5000</v>
      </c>
      <c r="C1786" s="1" t="s">
        <v>38</v>
      </c>
      <c r="D1786" s="1" t="s">
        <v>561</v>
      </c>
      <c r="E1786" s="1" t="s">
        <v>553</v>
      </c>
      <c r="F1786" s="61" t="s">
        <v>768</v>
      </c>
      <c r="G1786" s="30" t="s">
        <v>258</v>
      </c>
      <c r="H1786" s="31">
        <f t="shared" si="66"/>
        <v>-30000</v>
      </c>
      <c r="I1786" s="42">
        <f t="shared" si="67"/>
        <v>11.235955056179776</v>
      </c>
      <c r="J1786" s="18"/>
      <c r="K1786" s="18" t="s">
        <v>602</v>
      </c>
      <c r="L1786" s="18"/>
      <c r="M1786" s="2">
        <v>445</v>
      </c>
      <c r="N1786" s="18"/>
      <c r="O1786" s="18"/>
      <c r="P1786" s="18"/>
      <c r="Q1786" s="18"/>
      <c r="R1786" s="18"/>
      <c r="S1786" s="18"/>
    </row>
    <row r="1787" spans="2:19" ht="12.75">
      <c r="B1787" s="116">
        <v>5000</v>
      </c>
      <c r="C1787" s="1" t="s">
        <v>38</v>
      </c>
      <c r="D1787" s="1" t="s">
        <v>561</v>
      </c>
      <c r="E1787" s="1" t="s">
        <v>553</v>
      </c>
      <c r="F1787" s="61" t="s">
        <v>769</v>
      </c>
      <c r="G1787" s="30" t="s">
        <v>264</v>
      </c>
      <c r="H1787" s="31">
        <f t="shared" si="66"/>
        <v>-35000</v>
      </c>
      <c r="I1787" s="42">
        <f t="shared" si="67"/>
        <v>11.235955056179776</v>
      </c>
      <c r="J1787" s="18"/>
      <c r="K1787" s="18" t="s">
        <v>602</v>
      </c>
      <c r="L1787" s="18"/>
      <c r="M1787" s="2">
        <v>445</v>
      </c>
      <c r="N1787" s="18"/>
      <c r="O1787" s="18"/>
      <c r="P1787" s="18"/>
      <c r="Q1787" s="18"/>
      <c r="R1787" s="18"/>
      <c r="S1787" s="18"/>
    </row>
    <row r="1788" spans="2:19" ht="12.75">
      <c r="B1788" s="116">
        <v>5000</v>
      </c>
      <c r="C1788" s="1" t="s">
        <v>38</v>
      </c>
      <c r="D1788" s="1" t="s">
        <v>561</v>
      </c>
      <c r="E1788" s="1" t="s">
        <v>553</v>
      </c>
      <c r="F1788" s="61" t="s">
        <v>769</v>
      </c>
      <c r="G1788" s="30" t="s">
        <v>266</v>
      </c>
      <c r="H1788" s="31">
        <f t="shared" si="66"/>
        <v>-40000</v>
      </c>
      <c r="I1788" s="42">
        <f t="shared" si="67"/>
        <v>11.235955056179776</v>
      </c>
      <c r="J1788" s="18"/>
      <c r="K1788" s="18" t="s">
        <v>602</v>
      </c>
      <c r="L1788" s="18"/>
      <c r="M1788" s="2">
        <v>445</v>
      </c>
      <c r="N1788" s="18"/>
      <c r="O1788" s="18"/>
      <c r="P1788" s="18"/>
      <c r="Q1788" s="18"/>
      <c r="R1788" s="18"/>
      <c r="S1788" s="18"/>
    </row>
    <row r="1789" spans="2:19" ht="12.75">
      <c r="B1789" s="116">
        <v>5000</v>
      </c>
      <c r="C1789" s="1" t="s">
        <v>38</v>
      </c>
      <c r="D1789" s="1" t="s">
        <v>561</v>
      </c>
      <c r="E1789" s="1" t="s">
        <v>553</v>
      </c>
      <c r="F1789" s="61" t="s">
        <v>769</v>
      </c>
      <c r="G1789" s="30" t="s">
        <v>328</v>
      </c>
      <c r="H1789" s="31">
        <f t="shared" si="66"/>
        <v>-45000</v>
      </c>
      <c r="I1789" s="42">
        <f t="shared" si="67"/>
        <v>11.235955056179776</v>
      </c>
      <c r="J1789" s="18"/>
      <c r="K1789" s="18" t="s">
        <v>602</v>
      </c>
      <c r="L1789" s="18"/>
      <c r="M1789" s="2">
        <v>445</v>
      </c>
      <c r="N1789" s="18"/>
      <c r="O1789" s="18"/>
      <c r="P1789" s="18"/>
      <c r="Q1789" s="18"/>
      <c r="R1789" s="18"/>
      <c r="S1789" s="18"/>
    </row>
    <row r="1790" spans="2:19" ht="12.75">
      <c r="B1790" s="116">
        <v>5000</v>
      </c>
      <c r="C1790" s="1" t="s">
        <v>38</v>
      </c>
      <c r="D1790" s="1" t="s">
        <v>561</v>
      </c>
      <c r="E1790" s="1" t="s">
        <v>553</v>
      </c>
      <c r="F1790" s="61" t="s">
        <v>769</v>
      </c>
      <c r="G1790" s="30" t="s">
        <v>330</v>
      </c>
      <c r="H1790" s="31">
        <f t="shared" si="66"/>
        <v>-50000</v>
      </c>
      <c r="I1790" s="42">
        <f t="shared" si="67"/>
        <v>11.235955056179776</v>
      </c>
      <c r="J1790" s="18"/>
      <c r="K1790" s="18" t="s">
        <v>602</v>
      </c>
      <c r="L1790" s="18"/>
      <c r="M1790" s="2">
        <v>445</v>
      </c>
      <c r="N1790" s="18"/>
      <c r="O1790" s="18"/>
      <c r="P1790" s="18"/>
      <c r="Q1790" s="18"/>
      <c r="R1790" s="18"/>
      <c r="S1790" s="18"/>
    </row>
    <row r="1791" spans="2:19" ht="12.75">
      <c r="B1791" s="116">
        <v>5000</v>
      </c>
      <c r="C1791" s="1" t="s">
        <v>38</v>
      </c>
      <c r="D1791" s="1" t="s">
        <v>561</v>
      </c>
      <c r="E1791" s="1" t="s">
        <v>553</v>
      </c>
      <c r="F1791" s="61" t="s">
        <v>769</v>
      </c>
      <c r="G1791" s="30" t="s">
        <v>332</v>
      </c>
      <c r="H1791" s="31">
        <f t="shared" si="66"/>
        <v>-55000</v>
      </c>
      <c r="I1791" s="42">
        <f t="shared" si="67"/>
        <v>11.235955056179776</v>
      </c>
      <c r="J1791" s="18"/>
      <c r="K1791" s="18" t="s">
        <v>602</v>
      </c>
      <c r="L1791" s="18"/>
      <c r="M1791" s="2">
        <v>445</v>
      </c>
      <c r="N1791" s="18"/>
      <c r="O1791" s="18"/>
      <c r="P1791" s="18"/>
      <c r="Q1791" s="18"/>
      <c r="R1791" s="18"/>
      <c r="S1791" s="18"/>
    </row>
    <row r="1792" spans="2:19" ht="12.75">
      <c r="B1792" s="116">
        <v>5000</v>
      </c>
      <c r="C1792" s="1" t="s">
        <v>38</v>
      </c>
      <c r="D1792" s="1" t="s">
        <v>561</v>
      </c>
      <c r="E1792" s="1" t="s">
        <v>553</v>
      </c>
      <c r="F1792" s="61" t="s">
        <v>769</v>
      </c>
      <c r="G1792" s="30" t="s">
        <v>334</v>
      </c>
      <c r="H1792" s="31">
        <f t="shared" si="66"/>
        <v>-60000</v>
      </c>
      <c r="I1792" s="42">
        <f t="shared" si="67"/>
        <v>11.235955056179776</v>
      </c>
      <c r="J1792" s="18"/>
      <c r="K1792" s="18" t="s">
        <v>602</v>
      </c>
      <c r="L1792" s="18"/>
      <c r="M1792" s="2">
        <v>445</v>
      </c>
      <c r="N1792" s="18"/>
      <c r="O1792" s="18"/>
      <c r="P1792" s="18"/>
      <c r="Q1792" s="18"/>
      <c r="R1792" s="18"/>
      <c r="S1792" s="18"/>
    </row>
    <row r="1793" spans="2:19" ht="12.75">
      <c r="B1793" s="116">
        <v>5000</v>
      </c>
      <c r="C1793" s="1" t="s">
        <v>38</v>
      </c>
      <c r="D1793" s="1" t="s">
        <v>561</v>
      </c>
      <c r="E1793" s="1" t="s">
        <v>553</v>
      </c>
      <c r="F1793" s="61" t="s">
        <v>769</v>
      </c>
      <c r="G1793" s="30" t="s">
        <v>372</v>
      </c>
      <c r="H1793" s="31">
        <f t="shared" si="66"/>
        <v>-65000</v>
      </c>
      <c r="I1793" s="42">
        <f t="shared" si="67"/>
        <v>11.235955056179776</v>
      </c>
      <c r="J1793" s="18"/>
      <c r="K1793" s="18" t="s">
        <v>602</v>
      </c>
      <c r="L1793" s="18"/>
      <c r="M1793" s="2">
        <v>445</v>
      </c>
      <c r="N1793" s="18"/>
      <c r="O1793" s="18"/>
      <c r="P1793" s="18"/>
      <c r="Q1793" s="18"/>
      <c r="R1793" s="18"/>
      <c r="S1793" s="18"/>
    </row>
    <row r="1794" spans="2:19" ht="12.75">
      <c r="B1794" s="116">
        <v>5000</v>
      </c>
      <c r="C1794" s="1" t="s">
        <v>38</v>
      </c>
      <c r="D1794" s="1" t="s">
        <v>561</v>
      </c>
      <c r="E1794" s="1" t="s">
        <v>553</v>
      </c>
      <c r="F1794" s="61" t="s">
        <v>769</v>
      </c>
      <c r="G1794" s="30" t="s">
        <v>374</v>
      </c>
      <c r="H1794" s="31">
        <f t="shared" si="66"/>
        <v>-70000</v>
      </c>
      <c r="I1794" s="42">
        <f t="shared" si="67"/>
        <v>11.235955056179776</v>
      </c>
      <c r="J1794" s="18"/>
      <c r="K1794" s="18" t="s">
        <v>602</v>
      </c>
      <c r="L1794" s="18"/>
      <c r="M1794" s="2">
        <v>445</v>
      </c>
      <c r="N1794" s="18"/>
      <c r="O1794" s="18"/>
      <c r="P1794" s="18"/>
      <c r="Q1794" s="18"/>
      <c r="R1794" s="18"/>
      <c r="S1794" s="18"/>
    </row>
    <row r="1795" spans="2:19" ht="12.75">
      <c r="B1795" s="305">
        <v>5000</v>
      </c>
      <c r="C1795" s="1" t="s">
        <v>38</v>
      </c>
      <c r="D1795" s="1" t="s">
        <v>561</v>
      </c>
      <c r="E1795" s="1" t="s">
        <v>553</v>
      </c>
      <c r="F1795" s="61" t="s">
        <v>769</v>
      </c>
      <c r="G1795" s="30" t="s">
        <v>420</v>
      </c>
      <c r="H1795" s="31">
        <f t="shared" si="66"/>
        <v>-75000</v>
      </c>
      <c r="I1795" s="42">
        <f t="shared" si="67"/>
        <v>11.235955056179776</v>
      </c>
      <c r="J1795" s="18"/>
      <c r="K1795" s="18" t="s">
        <v>602</v>
      </c>
      <c r="L1795" s="18"/>
      <c r="M1795" s="2">
        <v>445</v>
      </c>
      <c r="N1795" s="18"/>
      <c r="O1795" s="18"/>
      <c r="P1795" s="18"/>
      <c r="Q1795" s="18"/>
      <c r="R1795" s="18"/>
      <c r="S1795" s="18"/>
    </row>
    <row r="1796" spans="2:19" ht="12.75">
      <c r="B1796" s="116">
        <v>5000</v>
      </c>
      <c r="C1796" s="1" t="s">
        <v>38</v>
      </c>
      <c r="D1796" s="1" t="s">
        <v>561</v>
      </c>
      <c r="E1796" s="1" t="s">
        <v>553</v>
      </c>
      <c r="F1796" s="61" t="s">
        <v>770</v>
      </c>
      <c r="G1796" s="30" t="s">
        <v>106</v>
      </c>
      <c r="H1796" s="31">
        <f t="shared" si="66"/>
        <v>-80000</v>
      </c>
      <c r="I1796" s="42">
        <f t="shared" si="67"/>
        <v>11.235955056179776</v>
      </c>
      <c r="J1796" s="18"/>
      <c r="K1796" s="18" t="s">
        <v>711</v>
      </c>
      <c r="L1796" s="18"/>
      <c r="M1796" s="2">
        <v>445</v>
      </c>
      <c r="N1796" s="18"/>
      <c r="O1796" s="18"/>
      <c r="P1796" s="18"/>
      <c r="Q1796" s="18"/>
      <c r="R1796" s="18"/>
      <c r="S1796" s="18"/>
    </row>
    <row r="1797" spans="2:19" ht="12.75">
      <c r="B1797" s="116">
        <v>5000</v>
      </c>
      <c r="C1797" s="1" t="s">
        <v>38</v>
      </c>
      <c r="D1797" s="1" t="s">
        <v>561</v>
      </c>
      <c r="E1797" s="1" t="s">
        <v>553</v>
      </c>
      <c r="F1797" s="61" t="s">
        <v>771</v>
      </c>
      <c r="G1797" s="30" t="s">
        <v>25</v>
      </c>
      <c r="H1797" s="31">
        <f t="shared" si="66"/>
        <v>-85000</v>
      </c>
      <c r="I1797" s="42">
        <f t="shared" si="67"/>
        <v>11.235955056179776</v>
      </c>
      <c r="J1797" s="18"/>
      <c r="K1797" s="18" t="s">
        <v>711</v>
      </c>
      <c r="L1797" s="18"/>
      <c r="M1797" s="2">
        <v>445</v>
      </c>
      <c r="N1797" s="18"/>
      <c r="O1797" s="18"/>
      <c r="P1797" s="18"/>
      <c r="Q1797" s="18"/>
      <c r="R1797" s="18"/>
      <c r="S1797" s="18"/>
    </row>
    <row r="1798" spans="2:19" ht="12.75">
      <c r="B1798" s="116">
        <v>5000</v>
      </c>
      <c r="C1798" s="1" t="s">
        <v>38</v>
      </c>
      <c r="D1798" s="1" t="s">
        <v>561</v>
      </c>
      <c r="E1798" s="1" t="s">
        <v>553</v>
      </c>
      <c r="F1798" s="61" t="s">
        <v>772</v>
      </c>
      <c r="G1798" s="30" t="s">
        <v>120</v>
      </c>
      <c r="H1798" s="31">
        <f t="shared" si="66"/>
        <v>-90000</v>
      </c>
      <c r="I1798" s="42">
        <f t="shared" si="67"/>
        <v>11.235955056179776</v>
      </c>
      <c r="J1798" s="18"/>
      <c r="K1798" s="18" t="s">
        <v>711</v>
      </c>
      <c r="L1798" s="18"/>
      <c r="M1798" s="2">
        <v>445</v>
      </c>
      <c r="N1798" s="18"/>
      <c r="O1798" s="18"/>
      <c r="P1798" s="18"/>
      <c r="Q1798" s="18"/>
      <c r="R1798" s="18"/>
      <c r="S1798" s="18"/>
    </row>
    <row r="1799" spans="2:19" ht="12.75">
      <c r="B1799" s="116">
        <v>5000</v>
      </c>
      <c r="C1799" s="1" t="s">
        <v>38</v>
      </c>
      <c r="D1799" s="1" t="s">
        <v>561</v>
      </c>
      <c r="E1799" s="1" t="s">
        <v>553</v>
      </c>
      <c r="F1799" s="61" t="s">
        <v>773</v>
      </c>
      <c r="G1799" s="30" t="s">
        <v>332</v>
      </c>
      <c r="H1799" s="31">
        <f t="shared" si="66"/>
        <v>-95000</v>
      </c>
      <c r="I1799" s="42">
        <f t="shared" si="67"/>
        <v>11.235955056179776</v>
      </c>
      <c r="J1799" s="18"/>
      <c r="K1799" s="18" t="s">
        <v>711</v>
      </c>
      <c r="L1799" s="18"/>
      <c r="M1799" s="2">
        <v>445</v>
      </c>
      <c r="N1799" s="18"/>
      <c r="O1799" s="18"/>
      <c r="P1799" s="18"/>
      <c r="Q1799" s="18"/>
      <c r="R1799" s="18"/>
      <c r="S1799" s="18"/>
    </row>
    <row r="1800" spans="2:19" ht="12.75">
      <c r="B1800" s="116">
        <v>5000</v>
      </c>
      <c r="C1800" s="1" t="s">
        <v>38</v>
      </c>
      <c r="D1800" s="1" t="s">
        <v>561</v>
      </c>
      <c r="E1800" s="1" t="s">
        <v>553</v>
      </c>
      <c r="F1800" s="33" t="s">
        <v>774</v>
      </c>
      <c r="G1800" s="30" t="s">
        <v>67</v>
      </c>
      <c r="H1800" s="31">
        <f t="shared" si="66"/>
        <v>-100000</v>
      </c>
      <c r="I1800" s="42">
        <f t="shared" si="67"/>
        <v>11.235955056179776</v>
      </c>
      <c r="J1800" s="18"/>
      <c r="K1800" s="18" t="s">
        <v>737</v>
      </c>
      <c r="L1800" s="18"/>
      <c r="M1800" s="2">
        <v>445</v>
      </c>
      <c r="N1800" s="18"/>
      <c r="O1800" s="18"/>
      <c r="P1800" s="18"/>
      <c r="Q1800" s="18"/>
      <c r="R1800" s="18"/>
      <c r="S1800" s="18"/>
    </row>
    <row r="1801" spans="2:19" ht="12.75">
      <c r="B1801" s="116">
        <v>5000</v>
      </c>
      <c r="C1801" s="1" t="s">
        <v>38</v>
      </c>
      <c r="D1801" s="1" t="s">
        <v>561</v>
      </c>
      <c r="E1801" s="1" t="s">
        <v>553</v>
      </c>
      <c r="F1801" s="61" t="s">
        <v>774</v>
      </c>
      <c r="G1801" s="30" t="s">
        <v>70</v>
      </c>
      <c r="H1801" s="31">
        <f t="shared" si="66"/>
        <v>-105000</v>
      </c>
      <c r="I1801" s="42">
        <f t="shared" si="67"/>
        <v>11.235955056179776</v>
      </c>
      <c r="J1801" s="18"/>
      <c r="K1801" s="18" t="s">
        <v>737</v>
      </c>
      <c r="L1801" s="18"/>
      <c r="M1801" s="2">
        <v>445</v>
      </c>
      <c r="N1801" s="18"/>
      <c r="O1801" s="18"/>
      <c r="P1801" s="18"/>
      <c r="Q1801" s="18"/>
      <c r="R1801" s="18"/>
      <c r="S1801" s="18"/>
    </row>
    <row r="1802" spans="2:19" ht="12.75">
      <c r="B1802" s="116">
        <v>5000</v>
      </c>
      <c r="C1802" s="1" t="s">
        <v>38</v>
      </c>
      <c r="D1802" s="1" t="s">
        <v>561</v>
      </c>
      <c r="E1802" s="1" t="s">
        <v>553</v>
      </c>
      <c r="F1802" s="61" t="s">
        <v>774</v>
      </c>
      <c r="G1802" s="30" t="s">
        <v>72</v>
      </c>
      <c r="H1802" s="31">
        <f t="shared" si="66"/>
        <v>-110000</v>
      </c>
      <c r="I1802" s="42">
        <f t="shared" si="67"/>
        <v>11.235955056179776</v>
      </c>
      <c r="J1802" s="18"/>
      <c r="K1802" s="18" t="s">
        <v>737</v>
      </c>
      <c r="L1802" s="18"/>
      <c r="M1802" s="2">
        <v>445</v>
      </c>
      <c r="N1802" s="18"/>
      <c r="O1802" s="18"/>
      <c r="P1802" s="18"/>
      <c r="Q1802" s="18"/>
      <c r="R1802" s="18"/>
      <c r="S1802" s="18"/>
    </row>
    <row r="1803" spans="2:19" ht="12.75">
      <c r="B1803" s="116">
        <v>5000</v>
      </c>
      <c r="C1803" s="1" t="s">
        <v>38</v>
      </c>
      <c r="D1803" s="1" t="s">
        <v>561</v>
      </c>
      <c r="E1803" s="1" t="s">
        <v>553</v>
      </c>
      <c r="F1803" s="61" t="s">
        <v>774</v>
      </c>
      <c r="G1803" s="30" t="s">
        <v>77</v>
      </c>
      <c r="H1803" s="31">
        <f t="shared" si="66"/>
        <v>-115000</v>
      </c>
      <c r="I1803" s="42">
        <f t="shared" si="67"/>
        <v>11.235955056179776</v>
      </c>
      <c r="J1803" s="18"/>
      <c r="K1803" s="18" t="s">
        <v>737</v>
      </c>
      <c r="L1803" s="18"/>
      <c r="M1803" s="2">
        <v>445</v>
      </c>
      <c r="N1803" s="18"/>
      <c r="O1803" s="18"/>
      <c r="P1803" s="18"/>
      <c r="Q1803" s="18"/>
      <c r="R1803" s="18"/>
      <c r="S1803" s="18"/>
    </row>
    <row r="1804" spans="2:19" ht="12.75">
      <c r="B1804" s="116">
        <v>5000</v>
      </c>
      <c r="C1804" s="1" t="s">
        <v>38</v>
      </c>
      <c r="D1804" s="1" t="s">
        <v>561</v>
      </c>
      <c r="E1804" s="1" t="s">
        <v>553</v>
      </c>
      <c r="F1804" s="61" t="s">
        <v>775</v>
      </c>
      <c r="G1804" s="30" t="s">
        <v>220</v>
      </c>
      <c r="H1804" s="31">
        <f t="shared" si="66"/>
        <v>-120000</v>
      </c>
      <c r="I1804" s="42">
        <f t="shared" si="67"/>
        <v>11.235955056179776</v>
      </c>
      <c r="J1804" s="18"/>
      <c r="K1804" s="18" t="s">
        <v>737</v>
      </c>
      <c r="L1804" s="18"/>
      <c r="M1804" s="2">
        <v>445</v>
      </c>
      <c r="N1804" s="18"/>
      <c r="O1804" s="18"/>
      <c r="P1804" s="18"/>
      <c r="Q1804" s="18"/>
      <c r="R1804" s="18"/>
      <c r="S1804" s="18"/>
    </row>
    <row r="1805" spans="2:19" ht="12.75">
      <c r="B1805" s="116">
        <v>5000</v>
      </c>
      <c r="C1805" s="1" t="s">
        <v>38</v>
      </c>
      <c r="D1805" s="1" t="s">
        <v>561</v>
      </c>
      <c r="E1805" s="1" t="s">
        <v>553</v>
      </c>
      <c r="F1805" s="61" t="s">
        <v>776</v>
      </c>
      <c r="G1805" s="30" t="s">
        <v>260</v>
      </c>
      <c r="H1805" s="31">
        <f t="shared" si="66"/>
        <v>-125000</v>
      </c>
      <c r="I1805" s="42">
        <f t="shared" si="67"/>
        <v>11.235955056179776</v>
      </c>
      <c r="J1805" s="18"/>
      <c r="K1805" s="18" t="s">
        <v>737</v>
      </c>
      <c r="L1805" s="18"/>
      <c r="M1805" s="2">
        <v>445</v>
      </c>
      <c r="N1805" s="18"/>
      <c r="O1805" s="18"/>
      <c r="P1805" s="18"/>
      <c r="Q1805" s="18"/>
      <c r="R1805" s="18"/>
      <c r="S1805" s="18"/>
    </row>
    <row r="1806" spans="2:19" ht="12.75">
      <c r="B1806" s="116">
        <v>5000</v>
      </c>
      <c r="C1806" s="1" t="s">
        <v>38</v>
      </c>
      <c r="D1806" s="1" t="s">
        <v>561</v>
      </c>
      <c r="E1806" s="1" t="s">
        <v>553</v>
      </c>
      <c r="F1806" s="61" t="s">
        <v>776</v>
      </c>
      <c r="G1806" s="30" t="s">
        <v>262</v>
      </c>
      <c r="H1806" s="31">
        <f t="shared" si="66"/>
        <v>-130000</v>
      </c>
      <c r="I1806" s="42">
        <f t="shared" si="67"/>
        <v>11.235955056179776</v>
      </c>
      <c r="J1806" s="18"/>
      <c r="K1806" s="18" t="s">
        <v>737</v>
      </c>
      <c r="L1806" s="18"/>
      <c r="M1806" s="2">
        <v>445</v>
      </c>
      <c r="N1806" s="18"/>
      <c r="O1806" s="18"/>
      <c r="P1806" s="18"/>
      <c r="Q1806" s="18"/>
      <c r="R1806" s="18"/>
      <c r="S1806" s="18"/>
    </row>
    <row r="1807" spans="2:19" ht="12.75">
      <c r="B1807" s="116">
        <v>5000</v>
      </c>
      <c r="C1807" s="1" t="s">
        <v>38</v>
      </c>
      <c r="D1807" s="1" t="s">
        <v>561</v>
      </c>
      <c r="E1807" s="1" t="s">
        <v>553</v>
      </c>
      <c r="F1807" s="61" t="s">
        <v>777</v>
      </c>
      <c r="G1807" s="30" t="s">
        <v>420</v>
      </c>
      <c r="H1807" s="31">
        <f t="shared" si="66"/>
        <v>-135000</v>
      </c>
      <c r="I1807" s="42">
        <f t="shared" si="67"/>
        <v>11.235955056179776</v>
      </c>
      <c r="J1807" s="18"/>
      <c r="K1807" s="18" t="s">
        <v>737</v>
      </c>
      <c r="L1807" s="18"/>
      <c r="M1807" s="2">
        <v>445</v>
      </c>
      <c r="N1807" s="18"/>
      <c r="O1807" s="18"/>
      <c r="P1807" s="18"/>
      <c r="Q1807" s="18"/>
      <c r="R1807" s="18"/>
      <c r="S1807" s="18"/>
    </row>
    <row r="1808" spans="1:13" s="87" customFormat="1" ht="12.75">
      <c r="A1808" s="1"/>
      <c r="B1808" s="116">
        <v>5000</v>
      </c>
      <c r="C1808" s="1" t="s">
        <v>38</v>
      </c>
      <c r="D1808" s="1" t="s">
        <v>561</v>
      </c>
      <c r="E1808" s="1" t="s">
        <v>553</v>
      </c>
      <c r="F1808" s="61" t="s">
        <v>777</v>
      </c>
      <c r="G1808" s="30" t="s">
        <v>432</v>
      </c>
      <c r="H1808" s="31">
        <f t="shared" si="66"/>
        <v>-140000</v>
      </c>
      <c r="I1808" s="42">
        <f t="shared" si="67"/>
        <v>11.235955056179776</v>
      </c>
      <c r="J1808" s="18"/>
      <c r="K1808" s="18" t="s">
        <v>737</v>
      </c>
      <c r="L1808" s="18"/>
      <c r="M1808" s="2">
        <v>445</v>
      </c>
    </row>
    <row r="1809" spans="1:19" ht="12.75">
      <c r="A1809" s="85"/>
      <c r="B1809" s="119">
        <v>5000</v>
      </c>
      <c r="C1809" s="15" t="s">
        <v>38</v>
      </c>
      <c r="D1809" s="15" t="s">
        <v>561</v>
      </c>
      <c r="E1809" s="15" t="s">
        <v>553</v>
      </c>
      <c r="F1809" s="33" t="s">
        <v>777</v>
      </c>
      <c r="G1809" s="32" t="s">
        <v>457</v>
      </c>
      <c r="H1809" s="31">
        <f t="shared" si="66"/>
        <v>-145000</v>
      </c>
      <c r="I1809" s="86">
        <f t="shared" si="67"/>
        <v>11.235955056179776</v>
      </c>
      <c r="J1809" s="87"/>
      <c r="K1809" s="18" t="s">
        <v>737</v>
      </c>
      <c r="L1809" s="87"/>
      <c r="M1809" s="2">
        <v>445</v>
      </c>
      <c r="N1809" s="18"/>
      <c r="O1809" s="18"/>
      <c r="P1809" s="18"/>
      <c r="Q1809" s="18"/>
      <c r="R1809" s="18"/>
      <c r="S1809" s="18"/>
    </row>
    <row r="1810" spans="1:13" s="59" customFormat="1" ht="12.75">
      <c r="A1810" s="1"/>
      <c r="B1810" s="116">
        <v>5000</v>
      </c>
      <c r="C1810" s="1" t="s">
        <v>38</v>
      </c>
      <c r="D1810" s="1" t="s">
        <v>561</v>
      </c>
      <c r="E1810" s="1" t="s">
        <v>553</v>
      </c>
      <c r="F1810" s="61" t="s">
        <v>777</v>
      </c>
      <c r="G1810" s="30" t="s">
        <v>464</v>
      </c>
      <c r="H1810" s="31">
        <f t="shared" si="66"/>
        <v>-150000</v>
      </c>
      <c r="I1810" s="42">
        <f t="shared" si="67"/>
        <v>11.235955056179776</v>
      </c>
      <c r="J1810" s="18"/>
      <c r="K1810" s="18" t="s">
        <v>737</v>
      </c>
      <c r="L1810" s="18"/>
      <c r="M1810" s="2">
        <v>445</v>
      </c>
    </row>
    <row r="1811" spans="1:19" ht="12.75">
      <c r="A1811" s="14"/>
      <c r="B1811" s="117">
        <f>SUM(B1781:B1810)</f>
        <v>150000</v>
      </c>
      <c r="C1811" s="14" t="s">
        <v>38</v>
      </c>
      <c r="D1811" s="14"/>
      <c r="E1811" s="14"/>
      <c r="F1811" s="69"/>
      <c r="G1811" s="21"/>
      <c r="H1811" s="57"/>
      <c r="I1811" s="58"/>
      <c r="J1811" s="59"/>
      <c r="K1811" s="59"/>
      <c r="L1811" s="59"/>
      <c r="M1811" s="2">
        <v>445</v>
      </c>
      <c r="N1811" s="18"/>
      <c r="O1811" s="18"/>
      <c r="P1811" s="18"/>
      <c r="Q1811" s="18"/>
      <c r="R1811" s="18"/>
      <c r="S1811" s="18"/>
    </row>
    <row r="1812" spans="2:19" ht="12.75">
      <c r="B1812" s="116"/>
      <c r="H1812" s="31"/>
      <c r="I1812" s="42"/>
      <c r="J1812" s="18"/>
      <c r="K1812" s="18"/>
      <c r="L1812" s="18"/>
      <c r="M1812" s="2">
        <v>445</v>
      </c>
      <c r="N1812" s="18"/>
      <c r="O1812" s="18"/>
      <c r="P1812" s="18"/>
      <c r="Q1812" s="18"/>
      <c r="R1812" s="18"/>
      <c r="S1812" s="18"/>
    </row>
    <row r="1813" spans="2:19" ht="12.75">
      <c r="B1813" s="119"/>
      <c r="C1813" s="15"/>
      <c r="D1813" s="15"/>
      <c r="E1813" s="15"/>
      <c r="F1813" s="33"/>
      <c r="G1813" s="32"/>
      <c r="H1813" s="31">
        <v>0</v>
      </c>
      <c r="I1813" s="42">
        <f t="shared" si="67"/>
        <v>0</v>
      </c>
      <c r="J1813" s="18"/>
      <c r="K1813" s="18"/>
      <c r="L1813" s="18"/>
      <c r="M1813" s="2">
        <v>445</v>
      </c>
      <c r="N1813" s="18"/>
      <c r="O1813" s="18"/>
      <c r="P1813" s="18"/>
      <c r="Q1813" s="18"/>
      <c r="R1813" s="18"/>
      <c r="S1813" s="18"/>
    </row>
    <row r="1814" spans="2:19" ht="12.75">
      <c r="B1814" s="116">
        <v>2000</v>
      </c>
      <c r="C1814" s="1" t="s">
        <v>40</v>
      </c>
      <c r="D1814" s="1" t="s">
        <v>561</v>
      </c>
      <c r="E1814" s="1" t="s">
        <v>553</v>
      </c>
      <c r="F1814" s="61" t="s">
        <v>601</v>
      </c>
      <c r="G1814" s="30" t="s">
        <v>25</v>
      </c>
      <c r="H1814" s="31">
        <f aca="true" t="shared" si="68" ref="H1814:H1881">H1813-B1814</f>
        <v>-2000</v>
      </c>
      <c r="I1814" s="42">
        <f t="shared" si="67"/>
        <v>4.49438202247191</v>
      </c>
      <c r="J1814" s="18"/>
      <c r="K1814" s="18" t="s">
        <v>602</v>
      </c>
      <c r="L1814" s="18"/>
      <c r="M1814" s="2">
        <v>445</v>
      </c>
      <c r="N1814" s="18"/>
      <c r="O1814" s="18"/>
      <c r="P1814" s="18"/>
      <c r="Q1814" s="18"/>
      <c r="R1814" s="18"/>
      <c r="S1814" s="18"/>
    </row>
    <row r="1815" spans="2:19" ht="12.75">
      <c r="B1815" s="116">
        <v>2000</v>
      </c>
      <c r="C1815" s="1" t="s">
        <v>40</v>
      </c>
      <c r="D1815" s="1" t="s">
        <v>561</v>
      </c>
      <c r="E1815" s="1" t="s">
        <v>553</v>
      </c>
      <c r="F1815" s="61" t="s">
        <v>601</v>
      </c>
      <c r="G1815" s="30" t="s">
        <v>67</v>
      </c>
      <c r="H1815" s="31">
        <f t="shared" si="68"/>
        <v>-4000</v>
      </c>
      <c r="I1815" s="42">
        <f t="shared" si="67"/>
        <v>4.49438202247191</v>
      </c>
      <c r="J1815" s="18"/>
      <c r="K1815" s="18" t="s">
        <v>602</v>
      </c>
      <c r="L1815" s="18"/>
      <c r="M1815" s="2">
        <v>445</v>
      </c>
      <c r="N1815" s="18"/>
      <c r="O1815" s="18"/>
      <c r="P1815" s="18"/>
      <c r="Q1815" s="18"/>
      <c r="R1815" s="18"/>
      <c r="S1815" s="18"/>
    </row>
    <row r="1816" spans="2:19" ht="12.75">
      <c r="B1816" s="116">
        <v>2000</v>
      </c>
      <c r="C1816" s="1" t="s">
        <v>40</v>
      </c>
      <c r="D1816" s="1" t="s">
        <v>561</v>
      </c>
      <c r="E1816" s="1" t="s">
        <v>553</v>
      </c>
      <c r="F1816" s="61" t="s">
        <v>601</v>
      </c>
      <c r="G1816" s="30" t="s">
        <v>70</v>
      </c>
      <c r="H1816" s="31">
        <f t="shared" si="68"/>
        <v>-6000</v>
      </c>
      <c r="I1816" s="42">
        <f t="shared" si="67"/>
        <v>4.49438202247191</v>
      </c>
      <c r="J1816" s="18"/>
      <c r="K1816" s="18" t="s">
        <v>602</v>
      </c>
      <c r="L1816" s="18"/>
      <c r="M1816" s="2">
        <v>445</v>
      </c>
      <c r="N1816" s="18"/>
      <c r="O1816" s="18"/>
      <c r="P1816" s="18"/>
      <c r="Q1816" s="18"/>
      <c r="R1816" s="18"/>
      <c r="S1816" s="18"/>
    </row>
    <row r="1817" spans="2:19" ht="12.75">
      <c r="B1817" s="116">
        <v>2000</v>
      </c>
      <c r="C1817" s="1" t="s">
        <v>40</v>
      </c>
      <c r="D1817" s="1" t="s">
        <v>561</v>
      </c>
      <c r="E1817" s="1" t="s">
        <v>553</v>
      </c>
      <c r="F1817" s="61" t="s">
        <v>601</v>
      </c>
      <c r="G1817" s="30" t="s">
        <v>72</v>
      </c>
      <c r="H1817" s="31">
        <f t="shared" si="68"/>
        <v>-8000</v>
      </c>
      <c r="I1817" s="42">
        <f t="shared" si="67"/>
        <v>4.49438202247191</v>
      </c>
      <c r="J1817" s="18"/>
      <c r="K1817" s="18" t="s">
        <v>602</v>
      </c>
      <c r="L1817" s="18"/>
      <c r="M1817" s="2">
        <v>445</v>
      </c>
      <c r="N1817" s="18"/>
      <c r="O1817" s="18"/>
      <c r="P1817" s="18"/>
      <c r="Q1817" s="18"/>
      <c r="R1817" s="18"/>
      <c r="S1817" s="18"/>
    </row>
    <row r="1818" spans="2:19" ht="12.75">
      <c r="B1818" s="116">
        <v>2000</v>
      </c>
      <c r="C1818" s="1" t="s">
        <v>40</v>
      </c>
      <c r="D1818" s="1" t="s">
        <v>561</v>
      </c>
      <c r="E1818" s="1" t="s">
        <v>553</v>
      </c>
      <c r="F1818" s="61" t="s">
        <v>601</v>
      </c>
      <c r="G1818" s="30" t="s">
        <v>77</v>
      </c>
      <c r="H1818" s="31">
        <f t="shared" si="68"/>
        <v>-10000</v>
      </c>
      <c r="I1818" s="42">
        <f t="shared" si="67"/>
        <v>4.49438202247191</v>
      </c>
      <c r="J1818" s="18"/>
      <c r="K1818" s="18" t="s">
        <v>602</v>
      </c>
      <c r="L1818" s="18"/>
      <c r="M1818" s="2">
        <v>445</v>
      </c>
      <c r="N1818" s="18"/>
      <c r="O1818" s="18"/>
      <c r="P1818" s="18"/>
      <c r="Q1818" s="18"/>
      <c r="R1818" s="18"/>
      <c r="S1818" s="18"/>
    </row>
    <row r="1819" spans="2:19" ht="12.75">
      <c r="B1819" s="116">
        <v>2000</v>
      </c>
      <c r="C1819" s="1" t="s">
        <v>40</v>
      </c>
      <c r="D1819" s="1" t="s">
        <v>561</v>
      </c>
      <c r="E1819" s="1" t="s">
        <v>553</v>
      </c>
      <c r="F1819" s="61" t="s">
        <v>601</v>
      </c>
      <c r="G1819" s="30" t="s">
        <v>256</v>
      </c>
      <c r="H1819" s="31">
        <f t="shared" si="68"/>
        <v>-12000</v>
      </c>
      <c r="I1819" s="42">
        <f t="shared" si="67"/>
        <v>4.49438202247191</v>
      </c>
      <c r="J1819" s="18"/>
      <c r="K1819" s="18" t="s">
        <v>602</v>
      </c>
      <c r="L1819" s="18"/>
      <c r="M1819" s="2">
        <v>445</v>
      </c>
      <c r="N1819" s="18"/>
      <c r="O1819" s="18"/>
      <c r="P1819" s="18"/>
      <c r="Q1819" s="18"/>
      <c r="R1819" s="18"/>
      <c r="S1819" s="18"/>
    </row>
    <row r="1820" spans="1:13" s="18" customFormat="1" ht="12.75">
      <c r="A1820" s="1"/>
      <c r="B1820" s="116">
        <v>2000</v>
      </c>
      <c r="C1820" s="1" t="s">
        <v>40</v>
      </c>
      <c r="D1820" s="1" t="s">
        <v>561</v>
      </c>
      <c r="E1820" s="1" t="s">
        <v>553</v>
      </c>
      <c r="F1820" s="61" t="s">
        <v>601</v>
      </c>
      <c r="G1820" s="30" t="s">
        <v>258</v>
      </c>
      <c r="H1820" s="31">
        <f t="shared" si="68"/>
        <v>-14000</v>
      </c>
      <c r="I1820" s="42">
        <f t="shared" si="67"/>
        <v>4.49438202247191</v>
      </c>
      <c r="K1820" s="18" t="s">
        <v>602</v>
      </c>
      <c r="M1820" s="2">
        <v>445</v>
      </c>
    </row>
    <row r="1821" spans="1:13" s="64" customFormat="1" ht="12.75">
      <c r="A1821" s="15"/>
      <c r="B1821" s="116">
        <v>2000</v>
      </c>
      <c r="C1821" s="1" t="s">
        <v>40</v>
      </c>
      <c r="D1821" s="1" t="s">
        <v>561</v>
      </c>
      <c r="E1821" s="1" t="s">
        <v>553</v>
      </c>
      <c r="F1821" s="61" t="s">
        <v>601</v>
      </c>
      <c r="G1821" s="30" t="s">
        <v>260</v>
      </c>
      <c r="H1821" s="31">
        <f t="shared" si="68"/>
        <v>-16000</v>
      </c>
      <c r="I1821" s="42">
        <f aca="true" t="shared" si="69" ref="I1821:I1884">+B1821/M1821</f>
        <v>4.49438202247191</v>
      </c>
      <c r="J1821" s="18"/>
      <c r="K1821" s="18" t="s">
        <v>602</v>
      </c>
      <c r="L1821" s="18"/>
      <c r="M1821" s="2">
        <v>445</v>
      </c>
    </row>
    <row r="1822" spans="1:13" s="18" customFormat="1" ht="12.75">
      <c r="A1822" s="15"/>
      <c r="B1822" s="119">
        <v>3800</v>
      </c>
      <c r="C1822" s="15" t="s">
        <v>40</v>
      </c>
      <c r="D1822" s="15" t="s">
        <v>561</v>
      </c>
      <c r="E1822" s="15" t="s">
        <v>778</v>
      </c>
      <c r="F1822" s="33" t="s">
        <v>779</v>
      </c>
      <c r="G1822" s="32" t="s">
        <v>260</v>
      </c>
      <c r="H1822" s="31">
        <f t="shared" si="68"/>
        <v>-19800</v>
      </c>
      <c r="I1822" s="42">
        <f t="shared" si="69"/>
        <v>8.539325842696629</v>
      </c>
      <c r="K1822" s="18" t="s">
        <v>602</v>
      </c>
      <c r="M1822" s="2">
        <v>445</v>
      </c>
    </row>
    <row r="1823" spans="2:19" ht="12.75">
      <c r="B1823" s="116">
        <v>2000</v>
      </c>
      <c r="C1823" s="1" t="s">
        <v>40</v>
      </c>
      <c r="D1823" s="1" t="s">
        <v>561</v>
      </c>
      <c r="E1823" s="1" t="s">
        <v>553</v>
      </c>
      <c r="F1823" s="61" t="s">
        <v>601</v>
      </c>
      <c r="G1823" s="30" t="s">
        <v>264</v>
      </c>
      <c r="H1823" s="31">
        <f t="shared" si="68"/>
        <v>-21800</v>
      </c>
      <c r="I1823" s="42">
        <f t="shared" si="69"/>
        <v>4.49438202247191</v>
      </c>
      <c r="J1823" s="18"/>
      <c r="K1823" s="18" t="s">
        <v>602</v>
      </c>
      <c r="L1823" s="18"/>
      <c r="M1823" s="2">
        <v>445</v>
      </c>
      <c r="N1823" s="18"/>
      <c r="O1823" s="18"/>
      <c r="P1823" s="18"/>
      <c r="Q1823" s="18"/>
      <c r="R1823" s="18"/>
      <c r="S1823" s="18"/>
    </row>
    <row r="1824" spans="2:19" ht="12.75">
      <c r="B1824" s="116">
        <v>2000</v>
      </c>
      <c r="C1824" s="1" t="s">
        <v>40</v>
      </c>
      <c r="D1824" s="1" t="s">
        <v>561</v>
      </c>
      <c r="E1824" s="1" t="s">
        <v>553</v>
      </c>
      <c r="F1824" s="61" t="s">
        <v>601</v>
      </c>
      <c r="G1824" s="30" t="s">
        <v>266</v>
      </c>
      <c r="H1824" s="31">
        <f t="shared" si="68"/>
        <v>-23800</v>
      </c>
      <c r="I1824" s="42">
        <f t="shared" si="69"/>
        <v>4.49438202247191</v>
      </c>
      <c r="J1824" s="18"/>
      <c r="K1824" s="18" t="s">
        <v>602</v>
      </c>
      <c r="L1824" s="18"/>
      <c r="M1824" s="2">
        <v>445</v>
      </c>
      <c r="N1824" s="18"/>
      <c r="O1824" s="18"/>
      <c r="P1824" s="18"/>
      <c r="Q1824" s="18"/>
      <c r="R1824" s="18"/>
      <c r="S1824" s="18"/>
    </row>
    <row r="1825" spans="2:19" ht="12.75">
      <c r="B1825" s="116">
        <v>2000</v>
      </c>
      <c r="C1825" s="1" t="s">
        <v>40</v>
      </c>
      <c r="D1825" s="1" t="s">
        <v>561</v>
      </c>
      <c r="E1825" s="1" t="s">
        <v>553</v>
      </c>
      <c r="F1825" s="61" t="s">
        <v>601</v>
      </c>
      <c r="G1825" s="30" t="s">
        <v>328</v>
      </c>
      <c r="H1825" s="31">
        <f t="shared" si="68"/>
        <v>-25800</v>
      </c>
      <c r="I1825" s="42">
        <f t="shared" si="69"/>
        <v>4.49438202247191</v>
      </c>
      <c r="J1825" s="18"/>
      <c r="K1825" s="18" t="s">
        <v>602</v>
      </c>
      <c r="L1825" s="18"/>
      <c r="M1825" s="2">
        <v>445</v>
      </c>
      <c r="N1825" s="18"/>
      <c r="O1825" s="18"/>
      <c r="P1825" s="18"/>
      <c r="Q1825" s="18"/>
      <c r="R1825" s="18"/>
      <c r="S1825" s="18"/>
    </row>
    <row r="1826" spans="2:19" ht="12.75">
      <c r="B1826" s="116">
        <v>2000</v>
      </c>
      <c r="C1826" s="1" t="s">
        <v>40</v>
      </c>
      <c r="D1826" s="1" t="s">
        <v>561</v>
      </c>
      <c r="E1826" s="1" t="s">
        <v>553</v>
      </c>
      <c r="F1826" s="61" t="s">
        <v>601</v>
      </c>
      <c r="G1826" s="30" t="s">
        <v>330</v>
      </c>
      <c r="H1826" s="31">
        <f t="shared" si="68"/>
        <v>-27800</v>
      </c>
      <c r="I1826" s="42">
        <f t="shared" si="69"/>
        <v>4.49438202247191</v>
      </c>
      <c r="J1826" s="18"/>
      <c r="K1826" s="18" t="s">
        <v>602</v>
      </c>
      <c r="L1826" s="18"/>
      <c r="M1826" s="2">
        <v>445</v>
      </c>
      <c r="N1826" s="18"/>
      <c r="O1826" s="18"/>
      <c r="P1826" s="18"/>
      <c r="Q1826" s="18"/>
      <c r="R1826" s="18"/>
      <c r="S1826" s="18"/>
    </row>
    <row r="1827" spans="2:19" ht="12.75">
      <c r="B1827" s="116">
        <v>2000</v>
      </c>
      <c r="C1827" s="1" t="s">
        <v>40</v>
      </c>
      <c r="D1827" s="1" t="s">
        <v>561</v>
      </c>
      <c r="E1827" s="1" t="s">
        <v>553</v>
      </c>
      <c r="F1827" s="61" t="s">
        <v>601</v>
      </c>
      <c r="G1827" s="30" t="s">
        <v>332</v>
      </c>
      <c r="H1827" s="31">
        <f t="shared" si="68"/>
        <v>-29800</v>
      </c>
      <c r="I1827" s="42">
        <f t="shared" si="69"/>
        <v>4.49438202247191</v>
      </c>
      <c r="J1827" s="18"/>
      <c r="K1827" s="18" t="s">
        <v>602</v>
      </c>
      <c r="L1827" s="18"/>
      <c r="M1827" s="2">
        <v>445</v>
      </c>
      <c r="N1827" s="18"/>
      <c r="O1827" s="18"/>
      <c r="P1827" s="18"/>
      <c r="Q1827" s="18"/>
      <c r="R1827" s="18"/>
      <c r="S1827" s="18"/>
    </row>
    <row r="1828" spans="2:19" ht="12.75">
      <c r="B1828" s="116">
        <v>2000</v>
      </c>
      <c r="C1828" s="1" t="s">
        <v>40</v>
      </c>
      <c r="D1828" s="1" t="s">
        <v>561</v>
      </c>
      <c r="E1828" s="1" t="s">
        <v>553</v>
      </c>
      <c r="F1828" s="61" t="s">
        <v>601</v>
      </c>
      <c r="G1828" s="30" t="s">
        <v>334</v>
      </c>
      <c r="H1828" s="31">
        <f t="shared" si="68"/>
        <v>-31800</v>
      </c>
      <c r="I1828" s="42">
        <f t="shared" si="69"/>
        <v>4.49438202247191</v>
      </c>
      <c r="J1828" s="18"/>
      <c r="K1828" s="18" t="s">
        <v>602</v>
      </c>
      <c r="L1828" s="18"/>
      <c r="M1828" s="2">
        <v>445</v>
      </c>
      <c r="N1828" s="18"/>
      <c r="O1828" s="18"/>
      <c r="P1828" s="18"/>
      <c r="Q1828" s="18"/>
      <c r="R1828" s="18"/>
      <c r="S1828" s="18"/>
    </row>
    <row r="1829" spans="2:19" ht="12.75">
      <c r="B1829" s="116">
        <v>2000</v>
      </c>
      <c r="C1829" s="1" t="s">
        <v>40</v>
      </c>
      <c r="D1829" s="1" t="s">
        <v>561</v>
      </c>
      <c r="E1829" s="1" t="s">
        <v>553</v>
      </c>
      <c r="F1829" s="61" t="s">
        <v>601</v>
      </c>
      <c r="G1829" s="30" t="s">
        <v>372</v>
      </c>
      <c r="H1829" s="31">
        <f t="shared" si="68"/>
        <v>-33800</v>
      </c>
      <c r="I1829" s="42">
        <f t="shared" si="69"/>
        <v>4.49438202247191</v>
      </c>
      <c r="J1829" s="18"/>
      <c r="K1829" s="18" t="s">
        <v>602</v>
      </c>
      <c r="L1829" s="18"/>
      <c r="M1829" s="2">
        <v>445</v>
      </c>
      <c r="N1829" s="18"/>
      <c r="O1829" s="18"/>
      <c r="P1829" s="18"/>
      <c r="Q1829" s="18"/>
      <c r="R1829" s="18"/>
      <c r="S1829" s="18"/>
    </row>
    <row r="1830" spans="2:19" ht="12.75">
      <c r="B1830" s="116">
        <v>2000</v>
      </c>
      <c r="C1830" s="1" t="s">
        <v>40</v>
      </c>
      <c r="D1830" s="1" t="s">
        <v>561</v>
      </c>
      <c r="E1830" s="1" t="s">
        <v>553</v>
      </c>
      <c r="F1830" s="61" t="s">
        <v>601</v>
      </c>
      <c r="G1830" s="30" t="s">
        <v>374</v>
      </c>
      <c r="H1830" s="31">
        <f t="shared" si="68"/>
        <v>-35800</v>
      </c>
      <c r="I1830" s="42">
        <f t="shared" si="69"/>
        <v>4.49438202247191</v>
      </c>
      <c r="J1830" s="18"/>
      <c r="K1830" s="18" t="s">
        <v>602</v>
      </c>
      <c r="L1830" s="18"/>
      <c r="M1830" s="2">
        <v>445</v>
      </c>
      <c r="N1830" s="18"/>
      <c r="O1830" s="18"/>
      <c r="P1830" s="18"/>
      <c r="Q1830" s="18"/>
      <c r="R1830" s="18"/>
      <c r="S1830" s="18"/>
    </row>
    <row r="1831" spans="2:19" ht="12.75">
      <c r="B1831" s="116">
        <v>2000</v>
      </c>
      <c r="C1831" s="1" t="s">
        <v>40</v>
      </c>
      <c r="D1831" s="1" t="s">
        <v>561</v>
      </c>
      <c r="E1831" s="1" t="s">
        <v>553</v>
      </c>
      <c r="F1831" s="61" t="s">
        <v>601</v>
      </c>
      <c r="G1831" s="30" t="s">
        <v>420</v>
      </c>
      <c r="H1831" s="31">
        <f t="shared" si="68"/>
        <v>-37800</v>
      </c>
      <c r="I1831" s="42">
        <f t="shared" si="69"/>
        <v>4.49438202247191</v>
      </c>
      <c r="J1831" s="18"/>
      <c r="K1831" s="18" t="s">
        <v>602</v>
      </c>
      <c r="L1831" s="18"/>
      <c r="M1831" s="2">
        <v>445</v>
      </c>
      <c r="N1831" s="18"/>
      <c r="O1831" s="18"/>
      <c r="P1831" s="18"/>
      <c r="Q1831" s="18"/>
      <c r="R1831" s="18"/>
      <c r="S1831" s="18"/>
    </row>
    <row r="1832" spans="2:19" ht="12.75">
      <c r="B1832" s="116">
        <v>2000</v>
      </c>
      <c r="C1832" s="1" t="s">
        <v>40</v>
      </c>
      <c r="D1832" s="1" t="s">
        <v>561</v>
      </c>
      <c r="E1832" s="1" t="s">
        <v>553</v>
      </c>
      <c r="F1832" s="61" t="s">
        <v>601</v>
      </c>
      <c r="G1832" s="30" t="s">
        <v>432</v>
      </c>
      <c r="H1832" s="31">
        <f t="shared" si="68"/>
        <v>-39800</v>
      </c>
      <c r="I1832" s="42">
        <f t="shared" si="69"/>
        <v>4.49438202247191</v>
      </c>
      <c r="J1832" s="18"/>
      <c r="K1832" s="18" t="s">
        <v>602</v>
      </c>
      <c r="L1832" s="18"/>
      <c r="M1832" s="2">
        <v>445</v>
      </c>
      <c r="N1832" s="18"/>
      <c r="O1832" s="18"/>
      <c r="P1832" s="18"/>
      <c r="Q1832" s="18"/>
      <c r="R1832" s="18"/>
      <c r="S1832" s="18"/>
    </row>
    <row r="1833" spans="2:19" ht="12.75">
      <c r="B1833" s="116">
        <v>2000</v>
      </c>
      <c r="C1833" s="1" t="s">
        <v>40</v>
      </c>
      <c r="D1833" s="1" t="s">
        <v>561</v>
      </c>
      <c r="E1833" s="1" t="s">
        <v>553</v>
      </c>
      <c r="F1833" s="61" t="s">
        <v>684</v>
      </c>
      <c r="G1833" s="30" t="s">
        <v>106</v>
      </c>
      <c r="H1833" s="31">
        <f t="shared" si="68"/>
        <v>-41800</v>
      </c>
      <c r="I1833" s="42">
        <f t="shared" si="69"/>
        <v>4.49438202247191</v>
      </c>
      <c r="J1833" s="18"/>
      <c r="K1833" s="18" t="s">
        <v>711</v>
      </c>
      <c r="L1833" s="18"/>
      <c r="M1833" s="2">
        <v>445</v>
      </c>
      <c r="N1833" s="18"/>
      <c r="O1833" s="18"/>
      <c r="P1833" s="18"/>
      <c r="Q1833" s="18"/>
      <c r="R1833" s="18"/>
      <c r="S1833" s="18"/>
    </row>
    <row r="1834" spans="2:19" ht="12.75">
      <c r="B1834" s="116">
        <v>2000</v>
      </c>
      <c r="C1834" s="1" t="s">
        <v>40</v>
      </c>
      <c r="D1834" s="1" t="s">
        <v>561</v>
      </c>
      <c r="E1834" s="1" t="s">
        <v>553</v>
      </c>
      <c r="F1834" s="61" t="s">
        <v>684</v>
      </c>
      <c r="G1834" s="30" t="s">
        <v>20</v>
      </c>
      <c r="H1834" s="31">
        <f t="shared" si="68"/>
        <v>-43800</v>
      </c>
      <c r="I1834" s="42">
        <f t="shared" si="69"/>
        <v>4.49438202247191</v>
      </c>
      <c r="J1834" s="18"/>
      <c r="K1834" s="18" t="s">
        <v>711</v>
      </c>
      <c r="L1834" s="18"/>
      <c r="M1834" s="2">
        <v>445</v>
      </c>
      <c r="N1834" s="18"/>
      <c r="O1834" s="18"/>
      <c r="P1834" s="18"/>
      <c r="Q1834" s="18"/>
      <c r="R1834" s="18"/>
      <c r="S1834" s="18"/>
    </row>
    <row r="1835" spans="2:19" ht="12.75">
      <c r="B1835" s="116">
        <v>2000</v>
      </c>
      <c r="C1835" s="1" t="s">
        <v>40</v>
      </c>
      <c r="D1835" s="1" t="s">
        <v>561</v>
      </c>
      <c r="E1835" s="1" t="s">
        <v>553</v>
      </c>
      <c r="F1835" s="61" t="s">
        <v>684</v>
      </c>
      <c r="G1835" s="30" t="s">
        <v>25</v>
      </c>
      <c r="H1835" s="31">
        <f t="shared" si="68"/>
        <v>-45800</v>
      </c>
      <c r="I1835" s="42">
        <f t="shared" si="69"/>
        <v>4.49438202247191</v>
      </c>
      <c r="J1835" s="18"/>
      <c r="K1835" s="18" t="s">
        <v>711</v>
      </c>
      <c r="L1835" s="18"/>
      <c r="M1835" s="2">
        <v>445</v>
      </c>
      <c r="N1835" s="18"/>
      <c r="O1835" s="18"/>
      <c r="P1835" s="18"/>
      <c r="Q1835" s="18"/>
      <c r="R1835" s="18"/>
      <c r="S1835" s="18"/>
    </row>
    <row r="1836" spans="2:19" ht="12.75">
      <c r="B1836" s="116">
        <v>2000</v>
      </c>
      <c r="C1836" s="1" t="s">
        <v>40</v>
      </c>
      <c r="D1836" s="1" t="s">
        <v>561</v>
      </c>
      <c r="E1836" s="1" t="s">
        <v>553</v>
      </c>
      <c r="F1836" s="61" t="s">
        <v>684</v>
      </c>
      <c r="G1836" s="30" t="s">
        <v>67</v>
      </c>
      <c r="H1836" s="31">
        <f t="shared" si="68"/>
        <v>-47800</v>
      </c>
      <c r="I1836" s="42">
        <f t="shared" si="69"/>
        <v>4.49438202247191</v>
      </c>
      <c r="J1836" s="18"/>
      <c r="K1836" s="18" t="s">
        <v>711</v>
      </c>
      <c r="L1836" s="18"/>
      <c r="M1836" s="2">
        <v>445</v>
      </c>
      <c r="N1836" s="18"/>
      <c r="O1836" s="18"/>
      <c r="P1836" s="18"/>
      <c r="Q1836" s="18"/>
      <c r="R1836" s="18"/>
      <c r="S1836" s="18"/>
    </row>
    <row r="1837" spans="2:19" ht="12.75">
      <c r="B1837" s="116">
        <v>2000</v>
      </c>
      <c r="C1837" s="1" t="s">
        <v>40</v>
      </c>
      <c r="D1837" s="1" t="s">
        <v>561</v>
      </c>
      <c r="E1837" s="1" t="s">
        <v>553</v>
      </c>
      <c r="F1837" s="61" t="s">
        <v>684</v>
      </c>
      <c r="G1837" s="30" t="s">
        <v>120</v>
      </c>
      <c r="H1837" s="31">
        <f t="shared" si="68"/>
        <v>-49800</v>
      </c>
      <c r="I1837" s="42">
        <f t="shared" si="69"/>
        <v>4.49438202247191</v>
      </c>
      <c r="J1837" s="18"/>
      <c r="K1837" s="18" t="s">
        <v>711</v>
      </c>
      <c r="L1837" s="18"/>
      <c r="M1837" s="2">
        <v>445</v>
      </c>
      <c r="N1837" s="18"/>
      <c r="O1837" s="18"/>
      <c r="P1837" s="18"/>
      <c r="Q1837" s="18"/>
      <c r="R1837" s="18"/>
      <c r="S1837" s="18"/>
    </row>
    <row r="1838" spans="2:19" ht="12.75">
      <c r="B1838" s="116">
        <v>2000</v>
      </c>
      <c r="C1838" s="1" t="s">
        <v>40</v>
      </c>
      <c r="D1838" s="1" t="s">
        <v>561</v>
      </c>
      <c r="E1838" s="1" t="s">
        <v>553</v>
      </c>
      <c r="F1838" s="61" t="s">
        <v>684</v>
      </c>
      <c r="G1838" s="30" t="s">
        <v>122</v>
      </c>
      <c r="H1838" s="31">
        <f t="shared" si="68"/>
        <v>-51800</v>
      </c>
      <c r="I1838" s="42">
        <f t="shared" si="69"/>
        <v>4.49438202247191</v>
      </c>
      <c r="J1838" s="18"/>
      <c r="K1838" s="18" t="s">
        <v>711</v>
      </c>
      <c r="L1838" s="18"/>
      <c r="M1838" s="2">
        <v>445</v>
      </c>
      <c r="N1838" s="18"/>
      <c r="O1838" s="18"/>
      <c r="P1838" s="18"/>
      <c r="Q1838" s="18"/>
      <c r="R1838" s="18"/>
      <c r="S1838" s="18"/>
    </row>
    <row r="1839" spans="2:19" ht="12.75">
      <c r="B1839" s="116">
        <v>2000</v>
      </c>
      <c r="C1839" s="1" t="s">
        <v>40</v>
      </c>
      <c r="D1839" s="1" t="s">
        <v>561</v>
      </c>
      <c r="E1839" s="1" t="s">
        <v>553</v>
      </c>
      <c r="F1839" s="61" t="s">
        <v>684</v>
      </c>
      <c r="G1839" s="30" t="s">
        <v>256</v>
      </c>
      <c r="H1839" s="31">
        <f t="shared" si="68"/>
        <v>-53800</v>
      </c>
      <c r="I1839" s="42">
        <f t="shared" si="69"/>
        <v>4.49438202247191</v>
      </c>
      <c r="J1839" s="18"/>
      <c r="K1839" s="18" t="s">
        <v>711</v>
      </c>
      <c r="L1839" s="18"/>
      <c r="M1839" s="2">
        <v>445</v>
      </c>
      <c r="N1839" s="18"/>
      <c r="O1839" s="18"/>
      <c r="P1839" s="18"/>
      <c r="Q1839" s="18"/>
      <c r="R1839" s="18"/>
      <c r="S1839" s="18"/>
    </row>
    <row r="1840" spans="2:19" ht="12.75">
      <c r="B1840" s="116">
        <v>2000</v>
      </c>
      <c r="C1840" s="1" t="s">
        <v>40</v>
      </c>
      <c r="D1840" s="1" t="s">
        <v>561</v>
      </c>
      <c r="E1840" s="1" t="s">
        <v>553</v>
      </c>
      <c r="F1840" s="61" t="s">
        <v>684</v>
      </c>
      <c r="G1840" s="30" t="s">
        <v>266</v>
      </c>
      <c r="H1840" s="31">
        <f t="shared" si="68"/>
        <v>-55800</v>
      </c>
      <c r="I1840" s="42">
        <f t="shared" si="69"/>
        <v>4.49438202247191</v>
      </c>
      <c r="J1840" s="18"/>
      <c r="K1840" s="18" t="s">
        <v>711</v>
      </c>
      <c r="L1840" s="18"/>
      <c r="M1840" s="2">
        <v>445</v>
      </c>
      <c r="N1840" s="18"/>
      <c r="O1840" s="18"/>
      <c r="P1840" s="18"/>
      <c r="Q1840" s="18"/>
      <c r="R1840" s="18"/>
      <c r="S1840" s="18"/>
    </row>
    <row r="1841" spans="2:19" ht="12.75">
      <c r="B1841" s="116">
        <v>2000</v>
      </c>
      <c r="C1841" s="1" t="s">
        <v>40</v>
      </c>
      <c r="D1841" s="1" t="s">
        <v>561</v>
      </c>
      <c r="E1841" s="1" t="s">
        <v>553</v>
      </c>
      <c r="F1841" s="61" t="s">
        <v>684</v>
      </c>
      <c r="G1841" s="30" t="s">
        <v>328</v>
      </c>
      <c r="H1841" s="31">
        <f t="shared" si="68"/>
        <v>-57800</v>
      </c>
      <c r="I1841" s="42">
        <f t="shared" si="69"/>
        <v>4.49438202247191</v>
      </c>
      <c r="J1841" s="18"/>
      <c r="K1841" s="18" t="s">
        <v>711</v>
      </c>
      <c r="L1841" s="18"/>
      <c r="M1841" s="2">
        <v>445</v>
      </c>
      <c r="N1841" s="18"/>
      <c r="O1841" s="18"/>
      <c r="P1841" s="18"/>
      <c r="Q1841" s="18"/>
      <c r="R1841" s="18"/>
      <c r="S1841" s="18"/>
    </row>
    <row r="1842" spans="2:19" ht="12.75">
      <c r="B1842" s="116">
        <v>2000</v>
      </c>
      <c r="C1842" s="1" t="s">
        <v>40</v>
      </c>
      <c r="D1842" s="1" t="s">
        <v>561</v>
      </c>
      <c r="E1842" s="1" t="s">
        <v>553</v>
      </c>
      <c r="F1842" s="61" t="s">
        <v>684</v>
      </c>
      <c r="G1842" s="30" t="s">
        <v>332</v>
      </c>
      <c r="H1842" s="31">
        <f t="shared" si="68"/>
        <v>-59800</v>
      </c>
      <c r="I1842" s="42">
        <f t="shared" si="69"/>
        <v>4.49438202247191</v>
      </c>
      <c r="J1842" s="18"/>
      <c r="K1842" s="18" t="s">
        <v>711</v>
      </c>
      <c r="L1842" s="18"/>
      <c r="M1842" s="2">
        <v>445</v>
      </c>
      <c r="N1842" s="18"/>
      <c r="O1842" s="18"/>
      <c r="P1842" s="18"/>
      <c r="Q1842" s="18"/>
      <c r="R1842" s="18"/>
      <c r="S1842" s="18"/>
    </row>
    <row r="1843" spans="2:19" ht="12.75">
      <c r="B1843" s="116">
        <v>2000</v>
      </c>
      <c r="C1843" s="1" t="s">
        <v>40</v>
      </c>
      <c r="D1843" s="1" t="s">
        <v>561</v>
      </c>
      <c r="E1843" s="1" t="s">
        <v>553</v>
      </c>
      <c r="F1843" s="61" t="s">
        <v>684</v>
      </c>
      <c r="G1843" s="30" t="s">
        <v>334</v>
      </c>
      <c r="H1843" s="31">
        <f t="shared" si="68"/>
        <v>-61800</v>
      </c>
      <c r="I1843" s="42">
        <f t="shared" si="69"/>
        <v>4.49438202247191</v>
      </c>
      <c r="J1843" s="18"/>
      <c r="K1843" s="18" t="s">
        <v>711</v>
      </c>
      <c r="L1843" s="18"/>
      <c r="M1843" s="2">
        <v>445</v>
      </c>
      <c r="N1843" s="18"/>
      <c r="O1843" s="18"/>
      <c r="P1843" s="18"/>
      <c r="Q1843" s="18"/>
      <c r="R1843" s="18"/>
      <c r="S1843" s="18"/>
    </row>
    <row r="1844" spans="2:19" ht="12.75">
      <c r="B1844" s="116">
        <v>2000</v>
      </c>
      <c r="C1844" s="1" t="s">
        <v>40</v>
      </c>
      <c r="D1844" s="1" t="s">
        <v>561</v>
      </c>
      <c r="E1844" s="1" t="s">
        <v>553</v>
      </c>
      <c r="F1844" s="61" t="s">
        <v>684</v>
      </c>
      <c r="G1844" s="30" t="s">
        <v>420</v>
      </c>
      <c r="H1844" s="31">
        <f t="shared" si="68"/>
        <v>-63800</v>
      </c>
      <c r="I1844" s="42">
        <f t="shared" si="69"/>
        <v>4.49438202247191</v>
      </c>
      <c r="J1844" s="18"/>
      <c r="K1844" s="18" t="s">
        <v>711</v>
      </c>
      <c r="L1844" s="18"/>
      <c r="M1844" s="2">
        <v>445</v>
      </c>
      <c r="N1844" s="18"/>
      <c r="O1844" s="18"/>
      <c r="P1844" s="18"/>
      <c r="Q1844" s="18"/>
      <c r="R1844" s="18"/>
      <c r="S1844" s="18"/>
    </row>
    <row r="1845" spans="2:19" ht="12.75">
      <c r="B1845" s="116">
        <v>2000</v>
      </c>
      <c r="C1845" s="1" t="s">
        <v>40</v>
      </c>
      <c r="D1845" s="1" t="s">
        <v>561</v>
      </c>
      <c r="E1845" s="1" t="s">
        <v>553</v>
      </c>
      <c r="F1845" s="61" t="s">
        <v>684</v>
      </c>
      <c r="G1845" s="30" t="s">
        <v>432</v>
      </c>
      <c r="H1845" s="31">
        <f t="shared" si="68"/>
        <v>-65800</v>
      </c>
      <c r="I1845" s="42">
        <f t="shared" si="69"/>
        <v>4.49438202247191</v>
      </c>
      <c r="J1845" s="18"/>
      <c r="K1845" s="18" t="s">
        <v>711</v>
      </c>
      <c r="L1845" s="18"/>
      <c r="M1845" s="2">
        <v>445</v>
      </c>
      <c r="N1845" s="18"/>
      <c r="O1845" s="18"/>
      <c r="P1845" s="18"/>
      <c r="Q1845" s="18"/>
      <c r="R1845" s="18"/>
      <c r="S1845" s="18"/>
    </row>
    <row r="1846" spans="2:19" ht="12.75">
      <c r="B1846" s="116">
        <v>2000</v>
      </c>
      <c r="C1846" s="1" t="s">
        <v>40</v>
      </c>
      <c r="D1846" s="1" t="s">
        <v>561</v>
      </c>
      <c r="E1846" s="1" t="s">
        <v>553</v>
      </c>
      <c r="F1846" s="61" t="s">
        <v>739</v>
      </c>
      <c r="G1846" s="30" t="s">
        <v>67</v>
      </c>
      <c r="H1846" s="31">
        <f t="shared" si="68"/>
        <v>-67800</v>
      </c>
      <c r="I1846" s="42">
        <f t="shared" si="69"/>
        <v>4.49438202247191</v>
      </c>
      <c r="J1846" s="18"/>
      <c r="K1846" s="18" t="s">
        <v>737</v>
      </c>
      <c r="L1846" s="18"/>
      <c r="M1846" s="2">
        <v>445</v>
      </c>
      <c r="N1846" s="18"/>
      <c r="O1846" s="18"/>
      <c r="P1846" s="18"/>
      <c r="Q1846" s="18"/>
      <c r="R1846" s="18"/>
      <c r="S1846" s="18"/>
    </row>
    <row r="1847" spans="2:19" ht="12.75">
      <c r="B1847" s="116">
        <v>2000</v>
      </c>
      <c r="C1847" s="1" t="s">
        <v>40</v>
      </c>
      <c r="D1847" s="1" t="s">
        <v>561</v>
      </c>
      <c r="E1847" s="1" t="s">
        <v>553</v>
      </c>
      <c r="F1847" s="61" t="s">
        <v>739</v>
      </c>
      <c r="G1847" s="30" t="s">
        <v>70</v>
      </c>
      <c r="H1847" s="31">
        <f t="shared" si="68"/>
        <v>-69800</v>
      </c>
      <c r="I1847" s="42">
        <f t="shared" si="69"/>
        <v>4.49438202247191</v>
      </c>
      <c r="J1847" s="18"/>
      <c r="K1847" s="18" t="s">
        <v>737</v>
      </c>
      <c r="L1847" s="18"/>
      <c r="M1847" s="2">
        <v>445</v>
      </c>
      <c r="N1847" s="18"/>
      <c r="O1847" s="18"/>
      <c r="P1847" s="18"/>
      <c r="Q1847" s="18"/>
      <c r="R1847" s="18"/>
      <c r="S1847" s="18"/>
    </row>
    <row r="1848" spans="2:19" ht="12.75">
      <c r="B1848" s="116">
        <v>2000</v>
      </c>
      <c r="C1848" s="1" t="s">
        <v>40</v>
      </c>
      <c r="D1848" s="1" t="s">
        <v>561</v>
      </c>
      <c r="E1848" s="1" t="s">
        <v>553</v>
      </c>
      <c r="F1848" s="61" t="s">
        <v>739</v>
      </c>
      <c r="G1848" s="30" t="s">
        <v>72</v>
      </c>
      <c r="H1848" s="31">
        <f t="shared" si="68"/>
        <v>-71800</v>
      </c>
      <c r="I1848" s="42">
        <f t="shared" si="69"/>
        <v>4.49438202247191</v>
      </c>
      <c r="J1848" s="18"/>
      <c r="K1848" s="18" t="s">
        <v>737</v>
      </c>
      <c r="L1848" s="18"/>
      <c r="M1848" s="2">
        <v>445</v>
      </c>
      <c r="N1848" s="18"/>
      <c r="O1848" s="18"/>
      <c r="P1848" s="18"/>
      <c r="Q1848" s="18"/>
      <c r="R1848" s="18"/>
      <c r="S1848" s="18"/>
    </row>
    <row r="1849" spans="2:19" ht="12.75">
      <c r="B1849" s="116">
        <v>2000</v>
      </c>
      <c r="C1849" s="1" t="s">
        <v>40</v>
      </c>
      <c r="D1849" s="1" t="s">
        <v>561</v>
      </c>
      <c r="E1849" s="1" t="s">
        <v>553</v>
      </c>
      <c r="F1849" s="61" t="s">
        <v>739</v>
      </c>
      <c r="G1849" s="30" t="s">
        <v>77</v>
      </c>
      <c r="H1849" s="31">
        <f t="shared" si="68"/>
        <v>-73800</v>
      </c>
      <c r="I1849" s="42">
        <f t="shared" si="69"/>
        <v>4.49438202247191</v>
      </c>
      <c r="J1849" s="18"/>
      <c r="K1849" s="18" t="s">
        <v>737</v>
      </c>
      <c r="L1849" s="18"/>
      <c r="M1849" s="2">
        <v>445</v>
      </c>
      <c r="N1849" s="18"/>
      <c r="O1849" s="18"/>
      <c r="P1849" s="18"/>
      <c r="Q1849" s="18"/>
      <c r="R1849" s="18"/>
      <c r="S1849" s="18"/>
    </row>
    <row r="1850" spans="2:19" ht="12.75">
      <c r="B1850" s="116">
        <v>2000</v>
      </c>
      <c r="C1850" s="1" t="s">
        <v>40</v>
      </c>
      <c r="D1850" s="1" t="s">
        <v>561</v>
      </c>
      <c r="E1850" s="1" t="s">
        <v>553</v>
      </c>
      <c r="F1850" s="61" t="s">
        <v>739</v>
      </c>
      <c r="G1850" s="30" t="s">
        <v>79</v>
      </c>
      <c r="H1850" s="31">
        <f t="shared" si="68"/>
        <v>-75800</v>
      </c>
      <c r="I1850" s="42">
        <f t="shared" si="69"/>
        <v>4.49438202247191</v>
      </c>
      <c r="J1850" s="18"/>
      <c r="K1850" s="18" t="s">
        <v>737</v>
      </c>
      <c r="L1850" s="18"/>
      <c r="M1850" s="2">
        <v>445</v>
      </c>
      <c r="N1850" s="18"/>
      <c r="O1850" s="18"/>
      <c r="P1850" s="18"/>
      <c r="Q1850" s="18"/>
      <c r="R1850" s="18"/>
      <c r="S1850" s="18"/>
    </row>
    <row r="1851" spans="2:19" ht="12.75">
      <c r="B1851" s="116">
        <v>2000</v>
      </c>
      <c r="C1851" s="1" t="s">
        <v>40</v>
      </c>
      <c r="D1851" s="1" t="s">
        <v>561</v>
      </c>
      <c r="E1851" s="1" t="s">
        <v>553</v>
      </c>
      <c r="F1851" s="61" t="s">
        <v>739</v>
      </c>
      <c r="G1851" s="30" t="s">
        <v>206</v>
      </c>
      <c r="H1851" s="31">
        <f t="shared" si="68"/>
        <v>-77800</v>
      </c>
      <c r="I1851" s="42">
        <f t="shared" si="69"/>
        <v>4.49438202247191</v>
      </c>
      <c r="J1851" s="18"/>
      <c r="K1851" s="18" t="s">
        <v>737</v>
      </c>
      <c r="L1851" s="18"/>
      <c r="M1851" s="2">
        <v>445</v>
      </c>
      <c r="N1851" s="18"/>
      <c r="O1851" s="18"/>
      <c r="P1851" s="18"/>
      <c r="Q1851" s="18"/>
      <c r="R1851" s="18"/>
      <c r="S1851" s="18"/>
    </row>
    <row r="1852" spans="2:19" ht="12.75">
      <c r="B1852" s="116">
        <v>2000</v>
      </c>
      <c r="C1852" s="1" t="s">
        <v>40</v>
      </c>
      <c r="D1852" s="1" t="s">
        <v>561</v>
      </c>
      <c r="E1852" s="1" t="s">
        <v>553</v>
      </c>
      <c r="F1852" s="61" t="s">
        <v>739</v>
      </c>
      <c r="G1852" s="30" t="s">
        <v>220</v>
      </c>
      <c r="H1852" s="31">
        <f t="shared" si="68"/>
        <v>-79800</v>
      </c>
      <c r="I1852" s="42">
        <f t="shared" si="69"/>
        <v>4.49438202247191</v>
      </c>
      <c r="J1852" s="18"/>
      <c r="K1852" s="18" t="s">
        <v>737</v>
      </c>
      <c r="L1852" s="18"/>
      <c r="M1852" s="2">
        <v>445</v>
      </c>
      <c r="N1852" s="18"/>
      <c r="O1852" s="18"/>
      <c r="P1852" s="18"/>
      <c r="Q1852" s="18"/>
      <c r="R1852" s="18"/>
      <c r="S1852" s="18"/>
    </row>
    <row r="1853" spans="2:19" ht="12.75">
      <c r="B1853" s="116">
        <v>2000</v>
      </c>
      <c r="C1853" s="1" t="s">
        <v>40</v>
      </c>
      <c r="D1853" s="1" t="s">
        <v>561</v>
      </c>
      <c r="E1853" s="1" t="s">
        <v>553</v>
      </c>
      <c r="F1853" s="61" t="s">
        <v>739</v>
      </c>
      <c r="G1853" s="30" t="s">
        <v>244</v>
      </c>
      <c r="H1853" s="31">
        <f t="shared" si="68"/>
        <v>-81800</v>
      </c>
      <c r="I1853" s="42">
        <f t="shared" si="69"/>
        <v>4.49438202247191</v>
      </c>
      <c r="J1853" s="18"/>
      <c r="K1853" s="18" t="s">
        <v>737</v>
      </c>
      <c r="L1853" s="18"/>
      <c r="M1853" s="2">
        <v>445</v>
      </c>
      <c r="N1853" s="18"/>
      <c r="O1853" s="18"/>
      <c r="P1853" s="18"/>
      <c r="Q1853" s="18"/>
      <c r="R1853" s="18"/>
      <c r="S1853" s="18"/>
    </row>
    <row r="1854" spans="2:19" ht="12.75">
      <c r="B1854" s="116">
        <v>2000</v>
      </c>
      <c r="C1854" s="1" t="s">
        <v>40</v>
      </c>
      <c r="D1854" s="1" t="s">
        <v>561</v>
      </c>
      <c r="E1854" s="1" t="s">
        <v>553</v>
      </c>
      <c r="F1854" s="61" t="s">
        <v>739</v>
      </c>
      <c r="G1854" s="30" t="s">
        <v>258</v>
      </c>
      <c r="H1854" s="31">
        <f t="shared" si="68"/>
        <v>-83800</v>
      </c>
      <c r="I1854" s="42">
        <f t="shared" si="69"/>
        <v>4.49438202247191</v>
      </c>
      <c r="J1854" s="18"/>
      <c r="K1854" s="18" t="s">
        <v>737</v>
      </c>
      <c r="L1854" s="18"/>
      <c r="M1854" s="2">
        <v>445</v>
      </c>
      <c r="N1854" s="18"/>
      <c r="O1854" s="18"/>
      <c r="P1854" s="18"/>
      <c r="Q1854" s="18"/>
      <c r="R1854" s="18"/>
      <c r="S1854" s="18"/>
    </row>
    <row r="1855" spans="2:19" ht="12.75">
      <c r="B1855" s="116">
        <v>2000</v>
      </c>
      <c r="C1855" s="1" t="s">
        <v>40</v>
      </c>
      <c r="D1855" s="1" t="s">
        <v>561</v>
      </c>
      <c r="E1855" s="1" t="s">
        <v>553</v>
      </c>
      <c r="F1855" s="61" t="s">
        <v>739</v>
      </c>
      <c r="G1855" s="30" t="s">
        <v>260</v>
      </c>
      <c r="H1855" s="31">
        <f t="shared" si="68"/>
        <v>-85800</v>
      </c>
      <c r="I1855" s="42">
        <f t="shared" si="69"/>
        <v>4.49438202247191</v>
      </c>
      <c r="J1855" s="18"/>
      <c r="K1855" s="18" t="s">
        <v>737</v>
      </c>
      <c r="L1855" s="18"/>
      <c r="M1855" s="2">
        <v>445</v>
      </c>
      <c r="N1855" s="18"/>
      <c r="O1855" s="18"/>
      <c r="P1855" s="18"/>
      <c r="Q1855" s="18"/>
      <c r="R1855" s="18"/>
      <c r="S1855" s="18"/>
    </row>
    <row r="1856" spans="2:19" ht="12.75">
      <c r="B1856" s="116">
        <v>2000</v>
      </c>
      <c r="C1856" s="1" t="s">
        <v>40</v>
      </c>
      <c r="D1856" s="1" t="s">
        <v>561</v>
      </c>
      <c r="E1856" s="1" t="s">
        <v>553</v>
      </c>
      <c r="F1856" s="61" t="s">
        <v>739</v>
      </c>
      <c r="G1856" s="30" t="s">
        <v>262</v>
      </c>
      <c r="H1856" s="31">
        <f t="shared" si="68"/>
        <v>-87800</v>
      </c>
      <c r="I1856" s="42">
        <f t="shared" si="69"/>
        <v>4.49438202247191</v>
      </c>
      <c r="J1856" s="18"/>
      <c r="K1856" s="18" t="s">
        <v>737</v>
      </c>
      <c r="L1856" s="18"/>
      <c r="M1856" s="2">
        <v>445</v>
      </c>
      <c r="N1856" s="18"/>
      <c r="O1856" s="18"/>
      <c r="P1856" s="18"/>
      <c r="Q1856" s="18"/>
      <c r="R1856" s="18"/>
      <c r="S1856" s="18"/>
    </row>
    <row r="1857" spans="2:19" ht="12.75">
      <c r="B1857" s="116">
        <v>2000</v>
      </c>
      <c r="C1857" s="1" t="s">
        <v>40</v>
      </c>
      <c r="D1857" s="1" t="s">
        <v>561</v>
      </c>
      <c r="E1857" s="1" t="s">
        <v>553</v>
      </c>
      <c r="F1857" s="61" t="s">
        <v>739</v>
      </c>
      <c r="G1857" s="30" t="s">
        <v>264</v>
      </c>
      <c r="H1857" s="31">
        <f t="shared" si="68"/>
        <v>-89800</v>
      </c>
      <c r="I1857" s="42">
        <f t="shared" si="69"/>
        <v>4.49438202247191</v>
      </c>
      <c r="J1857" s="18"/>
      <c r="K1857" s="18" t="s">
        <v>737</v>
      </c>
      <c r="L1857" s="18"/>
      <c r="M1857" s="2">
        <v>445</v>
      </c>
      <c r="N1857" s="18"/>
      <c r="O1857" s="18"/>
      <c r="P1857" s="18"/>
      <c r="Q1857" s="18"/>
      <c r="R1857" s="18"/>
      <c r="S1857" s="18"/>
    </row>
    <row r="1858" spans="2:19" ht="12.75">
      <c r="B1858" s="116">
        <v>2000</v>
      </c>
      <c r="C1858" s="1" t="s">
        <v>40</v>
      </c>
      <c r="D1858" s="1" t="s">
        <v>561</v>
      </c>
      <c r="E1858" s="1" t="s">
        <v>553</v>
      </c>
      <c r="F1858" s="61" t="s">
        <v>739</v>
      </c>
      <c r="G1858" s="30" t="s">
        <v>266</v>
      </c>
      <c r="H1858" s="31">
        <f t="shared" si="68"/>
        <v>-91800</v>
      </c>
      <c r="I1858" s="42">
        <f t="shared" si="69"/>
        <v>4.49438202247191</v>
      </c>
      <c r="J1858" s="18"/>
      <c r="K1858" s="18" t="s">
        <v>737</v>
      </c>
      <c r="L1858" s="18"/>
      <c r="M1858" s="2">
        <v>445</v>
      </c>
      <c r="N1858" s="18"/>
      <c r="O1858" s="18"/>
      <c r="P1858" s="18"/>
      <c r="Q1858" s="18"/>
      <c r="R1858" s="18"/>
      <c r="S1858" s="18"/>
    </row>
    <row r="1859" spans="2:19" ht="12.75">
      <c r="B1859" s="116">
        <v>2000</v>
      </c>
      <c r="C1859" s="1" t="s">
        <v>40</v>
      </c>
      <c r="D1859" s="1" t="s">
        <v>561</v>
      </c>
      <c r="E1859" s="1" t="s">
        <v>553</v>
      </c>
      <c r="F1859" s="61" t="s">
        <v>739</v>
      </c>
      <c r="G1859" s="30" t="s">
        <v>420</v>
      </c>
      <c r="H1859" s="31">
        <f t="shared" si="68"/>
        <v>-93800</v>
      </c>
      <c r="I1859" s="42">
        <f t="shared" si="69"/>
        <v>4.49438202247191</v>
      </c>
      <c r="J1859" s="18"/>
      <c r="K1859" s="18" t="s">
        <v>737</v>
      </c>
      <c r="L1859" s="18"/>
      <c r="M1859" s="2">
        <v>445</v>
      </c>
      <c r="N1859" s="18"/>
      <c r="O1859" s="18"/>
      <c r="P1859" s="18"/>
      <c r="Q1859" s="18"/>
      <c r="R1859" s="18"/>
      <c r="S1859" s="18"/>
    </row>
    <row r="1860" spans="2:19" ht="12.75">
      <c r="B1860" s="116">
        <v>1000</v>
      </c>
      <c r="C1860" s="1" t="s">
        <v>40</v>
      </c>
      <c r="D1860" s="1" t="s">
        <v>561</v>
      </c>
      <c r="E1860" s="1" t="s">
        <v>553</v>
      </c>
      <c r="F1860" s="61" t="s">
        <v>739</v>
      </c>
      <c r="G1860" s="30" t="s">
        <v>420</v>
      </c>
      <c r="H1860" s="31">
        <f t="shared" si="68"/>
        <v>-94800</v>
      </c>
      <c r="I1860" s="42">
        <f t="shared" si="69"/>
        <v>2.247191011235955</v>
      </c>
      <c r="J1860" s="18"/>
      <c r="K1860" s="18" t="s">
        <v>737</v>
      </c>
      <c r="L1860" s="18"/>
      <c r="M1860" s="2">
        <v>445</v>
      </c>
      <c r="N1860" s="18"/>
      <c r="O1860" s="18"/>
      <c r="P1860" s="18"/>
      <c r="Q1860" s="18"/>
      <c r="R1860" s="18"/>
      <c r="S1860" s="18"/>
    </row>
    <row r="1861" spans="2:19" ht="12.75">
      <c r="B1861" s="116">
        <v>2000</v>
      </c>
      <c r="C1861" s="1" t="s">
        <v>40</v>
      </c>
      <c r="D1861" s="1" t="s">
        <v>561</v>
      </c>
      <c r="E1861" s="1" t="s">
        <v>553</v>
      </c>
      <c r="F1861" s="61" t="s">
        <v>739</v>
      </c>
      <c r="G1861" s="30" t="s">
        <v>432</v>
      </c>
      <c r="H1861" s="31">
        <f t="shared" si="68"/>
        <v>-96800</v>
      </c>
      <c r="I1861" s="42">
        <f t="shared" si="69"/>
        <v>4.49438202247191</v>
      </c>
      <c r="J1861" s="18"/>
      <c r="K1861" s="18" t="s">
        <v>737</v>
      </c>
      <c r="L1861" s="18"/>
      <c r="M1861" s="2">
        <v>445</v>
      </c>
      <c r="N1861" s="18"/>
      <c r="O1861" s="18"/>
      <c r="P1861" s="18"/>
      <c r="Q1861" s="18"/>
      <c r="R1861" s="18"/>
      <c r="S1861" s="18"/>
    </row>
    <row r="1862" spans="2:19" ht="12.75">
      <c r="B1862" s="116">
        <v>2000</v>
      </c>
      <c r="C1862" s="1" t="s">
        <v>40</v>
      </c>
      <c r="D1862" s="1" t="s">
        <v>561</v>
      </c>
      <c r="E1862" s="1" t="s">
        <v>553</v>
      </c>
      <c r="F1862" s="61" t="s">
        <v>739</v>
      </c>
      <c r="G1862" s="30" t="s">
        <v>457</v>
      </c>
      <c r="H1862" s="31">
        <f t="shared" si="68"/>
        <v>-98800</v>
      </c>
      <c r="I1862" s="42">
        <f t="shared" si="69"/>
        <v>4.49438202247191</v>
      </c>
      <c r="J1862" s="18"/>
      <c r="K1862" s="18" t="s">
        <v>737</v>
      </c>
      <c r="L1862" s="18"/>
      <c r="M1862" s="2">
        <v>445</v>
      </c>
      <c r="N1862" s="18"/>
      <c r="O1862" s="18"/>
      <c r="P1862" s="18"/>
      <c r="Q1862" s="18"/>
      <c r="R1862" s="18"/>
      <c r="S1862" s="18"/>
    </row>
    <row r="1863" spans="2:19" ht="12.75">
      <c r="B1863" s="116">
        <v>2000</v>
      </c>
      <c r="C1863" s="1" t="s">
        <v>40</v>
      </c>
      <c r="D1863" s="1" t="s">
        <v>561</v>
      </c>
      <c r="E1863" s="1" t="s">
        <v>553</v>
      </c>
      <c r="F1863" s="61" t="s">
        <v>739</v>
      </c>
      <c r="G1863" s="30" t="s">
        <v>464</v>
      </c>
      <c r="H1863" s="31">
        <f t="shared" si="68"/>
        <v>-100800</v>
      </c>
      <c r="I1863" s="42">
        <f t="shared" si="69"/>
        <v>4.49438202247191</v>
      </c>
      <c r="J1863" s="18"/>
      <c r="K1863" s="18" t="s">
        <v>737</v>
      </c>
      <c r="L1863" s="18"/>
      <c r="M1863" s="2">
        <v>445</v>
      </c>
      <c r="N1863" s="18"/>
      <c r="O1863" s="18"/>
      <c r="P1863" s="18"/>
      <c r="Q1863" s="18"/>
      <c r="R1863" s="18"/>
      <c r="S1863" s="18"/>
    </row>
    <row r="1864" spans="1:13" s="87" customFormat="1" ht="12.75">
      <c r="A1864" s="1"/>
      <c r="B1864" s="116">
        <v>2000</v>
      </c>
      <c r="C1864" s="1" t="s">
        <v>40</v>
      </c>
      <c r="D1864" s="1" t="s">
        <v>561</v>
      </c>
      <c r="E1864" s="1" t="s">
        <v>553</v>
      </c>
      <c r="F1864" s="61" t="s">
        <v>761</v>
      </c>
      <c r="G1864" s="30" t="s">
        <v>260</v>
      </c>
      <c r="H1864" s="31">
        <f t="shared" si="68"/>
        <v>-102800</v>
      </c>
      <c r="I1864" s="42">
        <f t="shared" si="69"/>
        <v>4.49438202247191</v>
      </c>
      <c r="J1864" s="18"/>
      <c r="K1864" s="18" t="s">
        <v>555</v>
      </c>
      <c r="L1864" s="18"/>
      <c r="M1864" s="2">
        <v>445</v>
      </c>
    </row>
    <row r="1865" spans="1:13" ht="12.75">
      <c r="A1865" s="85"/>
      <c r="B1865" s="119">
        <v>2000</v>
      </c>
      <c r="C1865" s="15" t="s">
        <v>40</v>
      </c>
      <c r="D1865" s="15" t="s">
        <v>561</v>
      </c>
      <c r="E1865" s="15" t="s">
        <v>553</v>
      </c>
      <c r="F1865" s="33" t="s">
        <v>761</v>
      </c>
      <c r="G1865" s="32" t="s">
        <v>334</v>
      </c>
      <c r="H1865" s="31">
        <f t="shared" si="68"/>
        <v>-104800</v>
      </c>
      <c r="I1865" s="86">
        <f t="shared" si="69"/>
        <v>4.49438202247191</v>
      </c>
      <c r="J1865" s="87"/>
      <c r="K1865" s="18" t="s">
        <v>555</v>
      </c>
      <c r="L1865" s="87"/>
      <c r="M1865" s="2">
        <v>445</v>
      </c>
    </row>
    <row r="1866" spans="1:13" s="59" customFormat="1" ht="12.75">
      <c r="A1866" s="1"/>
      <c r="B1866" s="116">
        <v>400</v>
      </c>
      <c r="C1866" s="15" t="s">
        <v>40</v>
      </c>
      <c r="D1866" s="1" t="s">
        <v>561</v>
      </c>
      <c r="E1866" s="1" t="s">
        <v>553</v>
      </c>
      <c r="F1866" s="61" t="s">
        <v>761</v>
      </c>
      <c r="G1866" s="30" t="s">
        <v>334</v>
      </c>
      <c r="H1866" s="6">
        <f t="shared" si="68"/>
        <v>-105200</v>
      </c>
      <c r="I1866" s="25">
        <f t="shared" si="69"/>
        <v>0.898876404494382</v>
      </c>
      <c r="J1866"/>
      <c r="K1866" t="s">
        <v>555</v>
      </c>
      <c r="L1866"/>
      <c r="M1866" s="2">
        <v>445</v>
      </c>
    </row>
    <row r="1867" spans="1:13" s="18" customFormat="1" ht="12.75">
      <c r="A1867" s="14"/>
      <c r="B1867" s="117">
        <f>SUM(B1814:B1866)</f>
        <v>105200</v>
      </c>
      <c r="C1867" s="14" t="s">
        <v>40</v>
      </c>
      <c r="D1867" s="14"/>
      <c r="E1867" s="14"/>
      <c r="F1867" s="69"/>
      <c r="G1867" s="21"/>
      <c r="H1867" s="57">
        <v>0</v>
      </c>
      <c r="I1867" s="58">
        <f t="shared" si="69"/>
        <v>236.40449438202248</v>
      </c>
      <c r="J1867" s="59"/>
      <c r="K1867" s="59"/>
      <c r="L1867" s="59"/>
      <c r="M1867" s="2">
        <v>445</v>
      </c>
    </row>
    <row r="1868" spans="1:19" ht="12.75">
      <c r="A1868" s="15"/>
      <c r="B1868" s="119"/>
      <c r="C1868" s="15"/>
      <c r="D1868" s="15"/>
      <c r="E1868" s="15"/>
      <c r="F1868" s="33"/>
      <c r="G1868" s="32"/>
      <c r="H1868" s="31"/>
      <c r="I1868" s="42"/>
      <c r="J1868" s="18"/>
      <c r="K1868" s="18"/>
      <c r="L1868" s="18"/>
      <c r="M1868" s="2">
        <v>445</v>
      </c>
      <c r="N1868" s="18"/>
      <c r="O1868" s="18"/>
      <c r="P1868" s="18"/>
      <c r="Q1868" s="18"/>
      <c r="R1868" s="18"/>
      <c r="S1868" s="18"/>
    </row>
    <row r="1869" spans="2:19" ht="12.75">
      <c r="B1869" s="119"/>
      <c r="C1869" s="15"/>
      <c r="D1869" s="15"/>
      <c r="E1869" s="15"/>
      <c r="F1869" s="33"/>
      <c r="G1869" s="32"/>
      <c r="H1869" s="31">
        <f>H1867-B1869</f>
        <v>0</v>
      </c>
      <c r="I1869" s="42">
        <f t="shared" si="69"/>
        <v>0</v>
      </c>
      <c r="J1869" s="18"/>
      <c r="K1869" s="18"/>
      <c r="L1869" s="18"/>
      <c r="M1869" s="2">
        <v>445</v>
      </c>
      <c r="N1869" s="18"/>
      <c r="O1869" s="18"/>
      <c r="P1869" s="18"/>
      <c r="Q1869" s="18"/>
      <c r="R1869" s="18"/>
      <c r="S1869" s="18"/>
    </row>
    <row r="1870" spans="2:19" ht="12.75">
      <c r="B1870" s="116">
        <v>275</v>
      </c>
      <c r="C1870" s="1" t="s">
        <v>780</v>
      </c>
      <c r="D1870" s="1" t="s">
        <v>561</v>
      </c>
      <c r="E1870" s="1" t="s">
        <v>781</v>
      </c>
      <c r="F1870" s="61" t="s">
        <v>759</v>
      </c>
      <c r="G1870" s="30" t="s">
        <v>244</v>
      </c>
      <c r="H1870" s="31">
        <f t="shared" si="68"/>
        <v>-275</v>
      </c>
      <c r="I1870" s="42">
        <f t="shared" si="69"/>
        <v>0.6179775280898876</v>
      </c>
      <c r="J1870" s="18"/>
      <c r="K1870" s="18" t="s">
        <v>760</v>
      </c>
      <c r="L1870" s="18"/>
      <c r="M1870" s="2">
        <v>445</v>
      </c>
      <c r="N1870" s="18"/>
      <c r="O1870" s="18"/>
      <c r="P1870" s="18"/>
      <c r="Q1870" s="18"/>
      <c r="R1870" s="18"/>
      <c r="S1870" s="18"/>
    </row>
    <row r="1871" spans="2:19" ht="12.75">
      <c r="B1871" s="305">
        <v>75</v>
      </c>
      <c r="C1871" s="1" t="s">
        <v>782</v>
      </c>
      <c r="D1871" s="1" t="s">
        <v>561</v>
      </c>
      <c r="E1871" s="1" t="s">
        <v>781</v>
      </c>
      <c r="F1871" s="61" t="s">
        <v>759</v>
      </c>
      <c r="G1871" s="30" t="s">
        <v>262</v>
      </c>
      <c r="H1871" s="31">
        <f t="shared" si="68"/>
        <v>-350</v>
      </c>
      <c r="I1871" s="42">
        <f t="shared" si="69"/>
        <v>0.16853932584269662</v>
      </c>
      <c r="J1871" s="18"/>
      <c r="K1871" s="18" t="s">
        <v>760</v>
      </c>
      <c r="L1871" s="18"/>
      <c r="M1871" s="2">
        <v>445</v>
      </c>
      <c r="N1871" s="18"/>
      <c r="O1871" s="18"/>
      <c r="P1871" s="18"/>
      <c r="Q1871" s="18"/>
      <c r="R1871" s="18"/>
      <c r="S1871" s="18"/>
    </row>
    <row r="1872" spans="2:19" ht="12.75">
      <c r="B1872" s="116">
        <v>6000</v>
      </c>
      <c r="C1872" s="1" t="s">
        <v>783</v>
      </c>
      <c r="D1872" s="1" t="s">
        <v>561</v>
      </c>
      <c r="E1872" s="1" t="s">
        <v>781</v>
      </c>
      <c r="F1872" s="61" t="s">
        <v>784</v>
      </c>
      <c r="G1872" s="30" t="s">
        <v>266</v>
      </c>
      <c r="H1872" s="31">
        <f t="shared" si="68"/>
        <v>-6350</v>
      </c>
      <c r="I1872" s="42">
        <f t="shared" si="69"/>
        <v>13.48314606741573</v>
      </c>
      <c r="J1872" s="18"/>
      <c r="K1872" s="18" t="s">
        <v>760</v>
      </c>
      <c r="L1872" s="18"/>
      <c r="M1872" s="2">
        <v>445</v>
      </c>
      <c r="N1872" s="18"/>
      <c r="O1872" s="18"/>
      <c r="P1872" s="18"/>
      <c r="Q1872" s="18"/>
      <c r="R1872" s="18"/>
      <c r="S1872" s="18"/>
    </row>
    <row r="1873" spans="2:19" ht="12.75">
      <c r="B1873" s="116">
        <v>11400</v>
      </c>
      <c r="C1873" s="1" t="s">
        <v>785</v>
      </c>
      <c r="D1873" s="1" t="s">
        <v>561</v>
      </c>
      <c r="E1873" s="1" t="s">
        <v>781</v>
      </c>
      <c r="F1873" s="61" t="s">
        <v>786</v>
      </c>
      <c r="G1873" s="30" t="s">
        <v>266</v>
      </c>
      <c r="H1873" s="31">
        <f t="shared" si="68"/>
        <v>-17750</v>
      </c>
      <c r="I1873" s="42">
        <f t="shared" si="69"/>
        <v>25.617977528089888</v>
      </c>
      <c r="J1873" s="18"/>
      <c r="K1873" s="18" t="s">
        <v>760</v>
      </c>
      <c r="L1873" s="18"/>
      <c r="M1873" s="2">
        <v>445</v>
      </c>
      <c r="N1873" s="18"/>
      <c r="O1873" s="18"/>
      <c r="P1873" s="18"/>
      <c r="Q1873" s="18"/>
      <c r="R1873" s="18"/>
      <c r="S1873" s="18"/>
    </row>
    <row r="1874" spans="2:19" ht="12.75">
      <c r="B1874" s="116">
        <v>8500</v>
      </c>
      <c r="C1874" s="1" t="s">
        <v>787</v>
      </c>
      <c r="D1874" s="1" t="s">
        <v>561</v>
      </c>
      <c r="E1874" s="1" t="s">
        <v>781</v>
      </c>
      <c r="F1874" s="61" t="s">
        <v>788</v>
      </c>
      <c r="G1874" s="30" t="s">
        <v>266</v>
      </c>
      <c r="H1874" s="31">
        <f t="shared" si="68"/>
        <v>-26250</v>
      </c>
      <c r="I1874" s="42">
        <f t="shared" si="69"/>
        <v>19.10112359550562</v>
      </c>
      <c r="J1874" s="18"/>
      <c r="K1874" s="18" t="s">
        <v>760</v>
      </c>
      <c r="L1874" s="18"/>
      <c r="M1874" s="2">
        <v>445</v>
      </c>
      <c r="N1874" s="18"/>
      <c r="O1874" s="18"/>
      <c r="P1874" s="18"/>
      <c r="Q1874" s="18"/>
      <c r="R1874" s="18"/>
      <c r="S1874" s="18"/>
    </row>
    <row r="1875" spans="2:19" ht="12.75">
      <c r="B1875" s="116">
        <v>900</v>
      </c>
      <c r="C1875" s="1" t="s">
        <v>789</v>
      </c>
      <c r="D1875" s="1" t="s">
        <v>561</v>
      </c>
      <c r="E1875" s="1" t="s">
        <v>781</v>
      </c>
      <c r="F1875" s="61" t="s">
        <v>790</v>
      </c>
      <c r="G1875" s="30" t="s">
        <v>374</v>
      </c>
      <c r="H1875" s="31">
        <f t="shared" si="68"/>
        <v>-27150</v>
      </c>
      <c r="I1875" s="42">
        <f t="shared" si="69"/>
        <v>2.0224719101123596</v>
      </c>
      <c r="J1875" s="18"/>
      <c r="K1875" s="18" t="s">
        <v>760</v>
      </c>
      <c r="L1875" s="18"/>
      <c r="M1875" s="2">
        <v>445</v>
      </c>
      <c r="N1875" s="18"/>
      <c r="O1875" s="18"/>
      <c r="P1875" s="18"/>
      <c r="Q1875" s="18"/>
      <c r="R1875" s="18"/>
      <c r="S1875" s="18"/>
    </row>
    <row r="1876" spans="2:19" ht="12.75">
      <c r="B1876" s="116">
        <v>5600</v>
      </c>
      <c r="C1876" s="1" t="s">
        <v>791</v>
      </c>
      <c r="D1876" s="1" t="s">
        <v>561</v>
      </c>
      <c r="E1876" s="1" t="s">
        <v>781</v>
      </c>
      <c r="F1876" s="61" t="s">
        <v>685</v>
      </c>
      <c r="G1876" s="30" t="s">
        <v>372</v>
      </c>
      <c r="H1876" s="31">
        <f t="shared" si="68"/>
        <v>-32750</v>
      </c>
      <c r="I1876" s="42">
        <f t="shared" si="69"/>
        <v>12.584269662921349</v>
      </c>
      <c r="J1876" s="18"/>
      <c r="K1876" s="18" t="s">
        <v>602</v>
      </c>
      <c r="L1876" s="18"/>
      <c r="M1876" s="2">
        <v>445</v>
      </c>
      <c r="N1876" s="18"/>
      <c r="O1876" s="18"/>
      <c r="P1876" s="18"/>
      <c r="Q1876" s="18"/>
      <c r="R1876" s="18"/>
      <c r="S1876" s="18"/>
    </row>
    <row r="1877" spans="2:19" ht="12.75">
      <c r="B1877" s="116">
        <v>50</v>
      </c>
      <c r="C1877" s="15" t="s">
        <v>792</v>
      </c>
      <c r="D1877" s="1" t="s">
        <v>561</v>
      </c>
      <c r="E1877" s="1" t="s">
        <v>781</v>
      </c>
      <c r="F1877" s="61" t="s">
        <v>684</v>
      </c>
      <c r="G1877" s="30" t="s">
        <v>106</v>
      </c>
      <c r="H1877" s="31">
        <f t="shared" si="68"/>
        <v>-32800</v>
      </c>
      <c r="I1877" s="42">
        <f t="shared" si="69"/>
        <v>0.11235955056179775</v>
      </c>
      <c r="J1877" s="18"/>
      <c r="K1877" s="18" t="s">
        <v>711</v>
      </c>
      <c r="L1877" s="18"/>
      <c r="M1877" s="2">
        <v>445</v>
      </c>
      <c r="N1877" s="18"/>
      <c r="O1877" s="18"/>
      <c r="P1877" s="18"/>
      <c r="Q1877" s="18"/>
      <c r="R1877" s="18"/>
      <c r="S1877" s="18"/>
    </row>
    <row r="1878" spans="2:19" ht="12.75">
      <c r="B1878" s="116">
        <v>300</v>
      </c>
      <c r="C1878" s="15" t="s">
        <v>793</v>
      </c>
      <c r="D1878" s="1" t="s">
        <v>561</v>
      </c>
      <c r="E1878" s="1" t="s">
        <v>781</v>
      </c>
      <c r="F1878" s="61" t="s">
        <v>684</v>
      </c>
      <c r="G1878" s="30" t="s">
        <v>77</v>
      </c>
      <c r="H1878" s="31">
        <f t="shared" si="68"/>
        <v>-33100</v>
      </c>
      <c r="I1878" s="42">
        <f t="shared" si="69"/>
        <v>0.6741573033707865</v>
      </c>
      <c r="J1878" s="18"/>
      <c r="K1878" s="18" t="s">
        <v>711</v>
      </c>
      <c r="L1878" s="18"/>
      <c r="M1878" s="2">
        <v>445</v>
      </c>
      <c r="N1878" s="18"/>
      <c r="O1878" s="18"/>
      <c r="P1878" s="18"/>
      <c r="Q1878" s="18"/>
      <c r="R1878" s="18"/>
      <c r="S1878" s="18"/>
    </row>
    <row r="1879" spans="2:19" ht="12.75">
      <c r="B1879" s="116">
        <v>300</v>
      </c>
      <c r="C1879" s="15" t="s">
        <v>793</v>
      </c>
      <c r="D1879" s="1" t="s">
        <v>561</v>
      </c>
      <c r="E1879" s="1" t="s">
        <v>781</v>
      </c>
      <c r="F1879" s="61" t="s">
        <v>739</v>
      </c>
      <c r="G1879" s="30" t="s">
        <v>118</v>
      </c>
      <c r="H1879" s="31">
        <f t="shared" si="68"/>
        <v>-33400</v>
      </c>
      <c r="I1879" s="42">
        <f t="shared" si="69"/>
        <v>0.6741573033707865</v>
      </c>
      <c r="J1879" s="18"/>
      <c r="K1879" s="18" t="s">
        <v>737</v>
      </c>
      <c r="L1879" s="18"/>
      <c r="M1879" s="2">
        <v>445</v>
      </c>
      <c r="N1879" s="18"/>
      <c r="O1879" s="18"/>
      <c r="P1879" s="18"/>
      <c r="Q1879" s="18"/>
      <c r="R1879" s="18"/>
      <c r="S1879" s="18"/>
    </row>
    <row r="1880" spans="2:19" ht="12.75">
      <c r="B1880" s="116">
        <v>150</v>
      </c>
      <c r="C1880" s="15" t="s">
        <v>794</v>
      </c>
      <c r="D1880" s="1" t="s">
        <v>561</v>
      </c>
      <c r="E1880" s="1" t="s">
        <v>781</v>
      </c>
      <c r="F1880" s="61" t="s">
        <v>739</v>
      </c>
      <c r="G1880" s="30" t="s">
        <v>206</v>
      </c>
      <c r="H1880" s="31">
        <f t="shared" si="68"/>
        <v>-33550</v>
      </c>
      <c r="I1880" s="42">
        <f t="shared" si="69"/>
        <v>0.33707865168539325</v>
      </c>
      <c r="J1880" s="18"/>
      <c r="K1880" s="18" t="s">
        <v>737</v>
      </c>
      <c r="L1880" s="18"/>
      <c r="M1880" s="2">
        <v>445</v>
      </c>
      <c r="N1880" s="18"/>
      <c r="O1880" s="18"/>
      <c r="P1880" s="18"/>
      <c r="Q1880" s="18"/>
      <c r="R1880" s="18"/>
      <c r="S1880" s="18"/>
    </row>
    <row r="1881" spans="2:19" ht="12.75">
      <c r="B1881" s="116">
        <v>50</v>
      </c>
      <c r="C1881" s="15" t="s">
        <v>792</v>
      </c>
      <c r="D1881" s="1" t="s">
        <v>561</v>
      </c>
      <c r="E1881" s="1" t="s">
        <v>781</v>
      </c>
      <c r="F1881" s="61" t="s">
        <v>739</v>
      </c>
      <c r="G1881" s="30" t="s">
        <v>328</v>
      </c>
      <c r="H1881" s="31">
        <f t="shared" si="68"/>
        <v>-33600</v>
      </c>
      <c r="I1881" s="42">
        <f t="shared" si="69"/>
        <v>0.11235955056179775</v>
      </c>
      <c r="J1881" s="18"/>
      <c r="K1881" s="18" t="s">
        <v>737</v>
      </c>
      <c r="L1881" s="18"/>
      <c r="M1881" s="2">
        <v>445</v>
      </c>
      <c r="N1881" s="18"/>
      <c r="O1881" s="18"/>
      <c r="P1881" s="18"/>
      <c r="Q1881" s="18"/>
      <c r="R1881" s="18"/>
      <c r="S1881" s="18"/>
    </row>
    <row r="1882" spans="1:13" s="87" customFormat="1" ht="12.75">
      <c r="A1882" s="1"/>
      <c r="B1882" s="116">
        <v>5000</v>
      </c>
      <c r="C1882" s="15" t="s">
        <v>795</v>
      </c>
      <c r="D1882" s="1" t="s">
        <v>561</v>
      </c>
      <c r="E1882" s="1" t="s">
        <v>781</v>
      </c>
      <c r="F1882" s="315" t="s">
        <v>796</v>
      </c>
      <c r="G1882" s="30" t="s">
        <v>67</v>
      </c>
      <c r="H1882" s="31">
        <f>H1881-B1882</f>
        <v>-38600</v>
      </c>
      <c r="I1882" s="42">
        <f t="shared" si="69"/>
        <v>11.235955056179776</v>
      </c>
      <c r="J1882" s="18"/>
      <c r="K1882" s="18" t="s">
        <v>555</v>
      </c>
      <c r="L1882" s="18"/>
      <c r="M1882" s="2">
        <v>445</v>
      </c>
    </row>
    <row r="1883" spans="1:13" s="59" customFormat="1" ht="12.75">
      <c r="A1883" s="85"/>
      <c r="B1883" s="119">
        <v>4500</v>
      </c>
      <c r="C1883" s="15" t="s">
        <v>797</v>
      </c>
      <c r="D1883" s="15" t="s">
        <v>561</v>
      </c>
      <c r="E1883" s="15" t="s">
        <v>781</v>
      </c>
      <c r="F1883" s="33" t="s">
        <v>798</v>
      </c>
      <c r="G1883" s="32" t="s">
        <v>79</v>
      </c>
      <c r="H1883" s="88">
        <f>H1882-B1883</f>
        <v>-43100</v>
      </c>
      <c r="I1883" s="86">
        <f t="shared" si="69"/>
        <v>10.112359550561798</v>
      </c>
      <c r="J1883" s="87"/>
      <c r="K1883" s="18" t="s">
        <v>555</v>
      </c>
      <c r="L1883" s="87"/>
      <c r="M1883" s="2">
        <v>445</v>
      </c>
    </row>
    <row r="1884" spans="1:13" ht="12.75">
      <c r="A1884" s="14"/>
      <c r="B1884" s="117">
        <f>SUM(B1870:B1883)</f>
        <v>43100</v>
      </c>
      <c r="C1884" s="14"/>
      <c r="D1884" s="14"/>
      <c r="E1884" s="14" t="s">
        <v>781</v>
      </c>
      <c r="F1884" s="69"/>
      <c r="G1884" s="21"/>
      <c r="H1884" s="57">
        <v>0</v>
      </c>
      <c r="I1884" s="58">
        <f t="shared" si="69"/>
        <v>96.85393258426966</v>
      </c>
      <c r="J1884" s="59"/>
      <c r="K1884" s="59"/>
      <c r="L1884" s="59"/>
      <c r="M1884" s="2">
        <v>445</v>
      </c>
    </row>
    <row r="1885" spans="2:13" ht="12.75">
      <c r="B1885" s="62"/>
      <c r="H1885" s="6">
        <f aca="true" t="shared" si="70" ref="H1885:H1948">H1884-B1885</f>
        <v>0</v>
      </c>
      <c r="I1885" s="25">
        <f aca="true" t="shared" si="71" ref="I1885:I1921">+B1885/M1885</f>
        <v>0</v>
      </c>
      <c r="M1885" s="2">
        <v>445</v>
      </c>
    </row>
    <row r="1886" spans="2:13" ht="12.75">
      <c r="B1886" s="62"/>
      <c r="H1886" s="6">
        <f t="shared" si="70"/>
        <v>0</v>
      </c>
      <c r="I1886" s="25">
        <f t="shared" si="71"/>
        <v>0</v>
      </c>
      <c r="M1886" s="2">
        <v>445</v>
      </c>
    </row>
    <row r="1887" spans="2:13" ht="12.75">
      <c r="B1887" s="261">
        <v>100000</v>
      </c>
      <c r="C1887" s="65" t="s">
        <v>799</v>
      </c>
      <c r="D1887" s="65" t="s">
        <v>561</v>
      </c>
      <c r="E1887" s="65" t="s">
        <v>800</v>
      </c>
      <c r="F1887" s="61" t="s">
        <v>801</v>
      </c>
      <c r="G1887" s="61" t="s">
        <v>67</v>
      </c>
      <c r="H1887" s="6">
        <f t="shared" si="70"/>
        <v>-100000</v>
      </c>
      <c r="I1887" s="25">
        <f t="shared" si="71"/>
        <v>224.7191011235955</v>
      </c>
      <c r="K1887" s="72" t="s">
        <v>555</v>
      </c>
      <c r="M1887" s="2">
        <v>445</v>
      </c>
    </row>
    <row r="1888" spans="2:13" ht="12.75">
      <c r="B1888" s="261">
        <v>28000</v>
      </c>
      <c r="C1888" s="65" t="s">
        <v>799</v>
      </c>
      <c r="D1888" s="65" t="s">
        <v>561</v>
      </c>
      <c r="E1888" s="65" t="s">
        <v>800</v>
      </c>
      <c r="F1888" s="315" t="s">
        <v>802</v>
      </c>
      <c r="G1888" s="61" t="s">
        <v>328</v>
      </c>
      <c r="H1888" s="6">
        <f t="shared" si="70"/>
        <v>-128000</v>
      </c>
      <c r="I1888" s="25">
        <f t="shared" si="71"/>
        <v>62.92134831460674</v>
      </c>
      <c r="K1888" s="72" t="s">
        <v>555</v>
      </c>
      <c r="M1888" s="2">
        <v>445</v>
      </c>
    </row>
    <row r="1889" spans="1:13" s="82" customFormat="1" ht="12.75">
      <c r="A1889" s="1"/>
      <c r="B1889" s="261">
        <v>32000</v>
      </c>
      <c r="C1889" s="65" t="s">
        <v>799</v>
      </c>
      <c r="D1889" s="65" t="s">
        <v>561</v>
      </c>
      <c r="E1889" s="65" t="s">
        <v>800</v>
      </c>
      <c r="F1889" s="315" t="s">
        <v>803</v>
      </c>
      <c r="G1889" s="61" t="s">
        <v>432</v>
      </c>
      <c r="H1889" s="6">
        <f>H1888-B1889</f>
        <v>-160000</v>
      </c>
      <c r="I1889" s="25">
        <f t="shared" si="71"/>
        <v>71.91011235955057</v>
      </c>
      <c r="J1889"/>
      <c r="K1889" s="72" t="s">
        <v>555</v>
      </c>
      <c r="L1889"/>
      <c r="M1889" s="2">
        <v>445</v>
      </c>
    </row>
    <row r="1890" spans="2:13" ht="12.75">
      <c r="B1890" s="261">
        <v>125000</v>
      </c>
      <c r="C1890" s="1" t="s">
        <v>1413</v>
      </c>
      <c r="D1890" s="1" t="s">
        <v>561</v>
      </c>
      <c r="E1890" s="1" t="s">
        <v>800</v>
      </c>
      <c r="F1890" s="61" t="s">
        <v>1414</v>
      </c>
      <c r="G1890" s="30" t="s">
        <v>264</v>
      </c>
      <c r="H1890" s="6">
        <f>H1889-B1890</f>
        <v>-285000</v>
      </c>
      <c r="I1890" s="25">
        <f aca="true" t="shared" si="72" ref="I1890:I1900">+B1890/M1890</f>
        <v>280.8988764044944</v>
      </c>
      <c r="M1890" s="2">
        <v>445</v>
      </c>
    </row>
    <row r="1891" spans="2:13" ht="12.75">
      <c r="B1891" s="261">
        <v>125000</v>
      </c>
      <c r="C1891" s="1" t="s">
        <v>1413</v>
      </c>
      <c r="D1891" s="1" t="s">
        <v>561</v>
      </c>
      <c r="E1891" s="1" t="s">
        <v>800</v>
      </c>
      <c r="F1891" s="61" t="s">
        <v>1415</v>
      </c>
      <c r="G1891" s="30" t="s">
        <v>264</v>
      </c>
      <c r="H1891" s="6">
        <f>H1890-B1891</f>
        <v>-410000</v>
      </c>
      <c r="I1891" s="25">
        <f t="shared" si="72"/>
        <v>280.8988764044944</v>
      </c>
      <c r="M1891" s="2">
        <v>445</v>
      </c>
    </row>
    <row r="1892" spans="2:13" ht="12.75">
      <c r="B1892" s="261">
        <v>125000</v>
      </c>
      <c r="C1892" s="1" t="s">
        <v>1413</v>
      </c>
      <c r="D1892" s="1" t="s">
        <v>561</v>
      </c>
      <c r="E1892" s="1" t="s">
        <v>800</v>
      </c>
      <c r="F1892" s="61" t="s">
        <v>1416</v>
      </c>
      <c r="G1892" s="30" t="s">
        <v>264</v>
      </c>
      <c r="H1892" s="6">
        <f aca="true" t="shared" si="73" ref="H1892:H1900">H1891-B1892</f>
        <v>-535000</v>
      </c>
      <c r="I1892" s="25">
        <f t="shared" si="72"/>
        <v>280.8988764044944</v>
      </c>
      <c r="M1892" s="2">
        <v>445</v>
      </c>
    </row>
    <row r="1893" spans="2:13" ht="12.75">
      <c r="B1893" s="261">
        <v>125000</v>
      </c>
      <c r="C1893" s="1" t="s">
        <v>1413</v>
      </c>
      <c r="D1893" s="1" t="s">
        <v>561</v>
      </c>
      <c r="E1893" s="1" t="s">
        <v>800</v>
      </c>
      <c r="F1893" s="61" t="s">
        <v>1417</v>
      </c>
      <c r="G1893" s="30" t="s">
        <v>264</v>
      </c>
      <c r="H1893" s="6">
        <f t="shared" si="73"/>
        <v>-660000</v>
      </c>
      <c r="I1893" s="25">
        <f t="shared" si="72"/>
        <v>280.8988764044944</v>
      </c>
      <c r="M1893" s="2">
        <v>445</v>
      </c>
    </row>
    <row r="1894" spans="2:13" ht="12.75">
      <c r="B1894" s="261">
        <v>125000</v>
      </c>
      <c r="C1894" s="1" t="s">
        <v>1413</v>
      </c>
      <c r="D1894" s="1" t="s">
        <v>561</v>
      </c>
      <c r="E1894" s="1" t="s">
        <v>800</v>
      </c>
      <c r="F1894" s="61" t="s">
        <v>1418</v>
      </c>
      <c r="G1894" s="30" t="s">
        <v>264</v>
      </c>
      <c r="H1894" s="6">
        <f t="shared" si="73"/>
        <v>-785000</v>
      </c>
      <c r="I1894" s="25">
        <f t="shared" si="72"/>
        <v>280.8988764044944</v>
      </c>
      <c r="M1894" s="2">
        <v>445</v>
      </c>
    </row>
    <row r="1895" spans="1:13" s="59" customFormat="1" ht="12.75">
      <c r="A1895" s="14"/>
      <c r="B1895" s="265">
        <f>SUM(B1887:B1894)</f>
        <v>785000</v>
      </c>
      <c r="C1895" s="14" t="s">
        <v>1413</v>
      </c>
      <c r="D1895" s="14"/>
      <c r="E1895" s="14"/>
      <c r="F1895" s="69"/>
      <c r="G1895" s="21"/>
      <c r="H1895" s="57">
        <v>0</v>
      </c>
      <c r="I1895" s="58">
        <f t="shared" si="72"/>
        <v>1764.0449438202247</v>
      </c>
      <c r="M1895" s="2">
        <v>445</v>
      </c>
    </row>
    <row r="1896" spans="2:13" ht="12.75">
      <c r="B1896" s="62"/>
      <c r="H1896" s="6">
        <f t="shared" si="73"/>
        <v>0</v>
      </c>
      <c r="I1896" s="25">
        <f t="shared" si="72"/>
        <v>0</v>
      </c>
      <c r="M1896" s="2">
        <v>445</v>
      </c>
    </row>
    <row r="1897" spans="2:13" ht="12.75">
      <c r="B1897" s="62"/>
      <c r="H1897" s="6">
        <f t="shared" si="73"/>
        <v>0</v>
      </c>
      <c r="I1897" s="25">
        <f t="shared" si="72"/>
        <v>0</v>
      </c>
      <c r="M1897" s="2">
        <v>445</v>
      </c>
    </row>
    <row r="1898" spans="2:13" ht="12.75">
      <c r="B1898" s="62"/>
      <c r="H1898" s="6">
        <f t="shared" si="73"/>
        <v>0</v>
      </c>
      <c r="I1898" s="25">
        <f t="shared" si="72"/>
        <v>0</v>
      </c>
      <c r="M1898" s="2">
        <v>445</v>
      </c>
    </row>
    <row r="1899" spans="2:13" ht="12.75">
      <c r="B1899" s="9">
        <v>3000</v>
      </c>
      <c r="C1899" s="1" t="s">
        <v>804</v>
      </c>
      <c r="D1899" s="1" t="s">
        <v>561</v>
      </c>
      <c r="E1899" s="1" t="s">
        <v>805</v>
      </c>
      <c r="F1899" s="61" t="s">
        <v>806</v>
      </c>
      <c r="G1899" s="30" t="s">
        <v>77</v>
      </c>
      <c r="H1899" s="6">
        <f t="shared" si="73"/>
        <v>-3000</v>
      </c>
      <c r="I1899" s="25">
        <f t="shared" si="72"/>
        <v>6.741573033707865</v>
      </c>
      <c r="K1899" s="72" t="s">
        <v>602</v>
      </c>
      <c r="M1899" s="2">
        <v>445</v>
      </c>
    </row>
    <row r="1900" spans="1:13" s="82" customFormat="1" ht="12.75">
      <c r="A1900" s="1"/>
      <c r="B1900" s="9">
        <v>3500</v>
      </c>
      <c r="C1900" s="1" t="s">
        <v>804</v>
      </c>
      <c r="D1900" s="1" t="s">
        <v>561</v>
      </c>
      <c r="E1900" s="1" t="s">
        <v>805</v>
      </c>
      <c r="F1900" s="61" t="s">
        <v>807</v>
      </c>
      <c r="G1900" s="30" t="s">
        <v>70</v>
      </c>
      <c r="H1900" s="6">
        <f t="shared" si="73"/>
        <v>-6500</v>
      </c>
      <c r="I1900" s="25">
        <f t="shared" si="72"/>
        <v>7.865168539325842</v>
      </c>
      <c r="J1900"/>
      <c r="K1900" s="72" t="s">
        <v>737</v>
      </c>
      <c r="L1900"/>
      <c r="M1900" s="2">
        <v>445</v>
      </c>
    </row>
    <row r="1901" spans="1:13" ht="12.75">
      <c r="A1901" s="78"/>
      <c r="B1901" s="314">
        <f>SUM(B1899:B1900)</f>
        <v>6500</v>
      </c>
      <c r="C1901" s="89" t="s">
        <v>804</v>
      </c>
      <c r="D1901" s="78"/>
      <c r="E1901" s="78"/>
      <c r="F1901" s="90"/>
      <c r="G1901" s="90"/>
      <c r="H1901" s="79">
        <v>0</v>
      </c>
      <c r="I1901" s="81">
        <f t="shared" si="71"/>
        <v>14.606741573033707</v>
      </c>
      <c r="J1901" s="82"/>
      <c r="K1901" s="91"/>
      <c r="L1901" s="82"/>
      <c r="M1901" s="2">
        <v>445</v>
      </c>
    </row>
    <row r="1902" spans="2:13" ht="12.75">
      <c r="B1902" s="62"/>
      <c r="H1902" s="6">
        <f t="shared" si="70"/>
        <v>0</v>
      </c>
      <c r="I1902" s="25">
        <f t="shared" si="71"/>
        <v>0</v>
      </c>
      <c r="M1902" s="2">
        <v>445</v>
      </c>
    </row>
    <row r="1903" spans="2:13" ht="12.75">
      <c r="B1903" s="62"/>
      <c r="H1903" s="6">
        <f t="shared" si="70"/>
        <v>0</v>
      </c>
      <c r="I1903" s="25">
        <f t="shared" si="71"/>
        <v>0</v>
      </c>
      <c r="M1903" s="2">
        <v>445</v>
      </c>
    </row>
    <row r="1904" spans="1:13" s="82" customFormat="1" ht="12" customHeight="1">
      <c r="A1904" s="1"/>
      <c r="B1904" s="261">
        <v>42000</v>
      </c>
      <c r="C1904" s="65" t="s">
        <v>808</v>
      </c>
      <c r="D1904" s="65" t="s">
        <v>561</v>
      </c>
      <c r="E1904" s="65" t="s">
        <v>809</v>
      </c>
      <c r="F1904" s="315" t="s">
        <v>796</v>
      </c>
      <c r="G1904" s="61" t="s">
        <v>420</v>
      </c>
      <c r="H1904" s="6">
        <f t="shared" si="70"/>
        <v>-42000</v>
      </c>
      <c r="I1904" s="25">
        <f t="shared" si="71"/>
        <v>94.38202247191012</v>
      </c>
      <c r="J1904"/>
      <c r="K1904" s="72" t="s">
        <v>555</v>
      </c>
      <c r="L1904"/>
      <c r="M1904" s="2">
        <v>445</v>
      </c>
    </row>
    <row r="1905" spans="1:13" ht="12.75">
      <c r="A1905" s="78"/>
      <c r="B1905" s="316">
        <f>SUM(B1904)</f>
        <v>42000</v>
      </c>
      <c r="C1905" s="89"/>
      <c r="D1905" s="78"/>
      <c r="E1905" s="14" t="s">
        <v>810</v>
      </c>
      <c r="F1905" s="90"/>
      <c r="G1905" s="90"/>
      <c r="H1905" s="79">
        <v>0</v>
      </c>
      <c r="I1905" s="81">
        <f t="shared" si="71"/>
        <v>94.38202247191012</v>
      </c>
      <c r="J1905" s="82"/>
      <c r="K1905" s="91"/>
      <c r="L1905" s="82"/>
      <c r="M1905" s="2">
        <v>445</v>
      </c>
    </row>
    <row r="1906" spans="2:13" ht="12.75">
      <c r="B1906" s="62"/>
      <c r="H1906" s="6">
        <f t="shared" si="70"/>
        <v>0</v>
      </c>
      <c r="I1906" s="25">
        <f t="shared" si="71"/>
        <v>0</v>
      </c>
      <c r="M1906" s="2">
        <v>445</v>
      </c>
    </row>
    <row r="1907" spans="2:13" ht="12.75">
      <c r="B1907" s="62"/>
      <c r="H1907" s="6">
        <f t="shared" si="70"/>
        <v>0</v>
      </c>
      <c r="I1907" s="25">
        <f t="shared" si="71"/>
        <v>0</v>
      </c>
      <c r="M1907" s="2">
        <v>445</v>
      </c>
    </row>
    <row r="1908" spans="2:13" ht="12.75">
      <c r="B1908" s="62"/>
      <c r="H1908" s="6">
        <f t="shared" si="70"/>
        <v>0</v>
      </c>
      <c r="I1908" s="25">
        <f t="shared" si="71"/>
        <v>0</v>
      </c>
      <c r="M1908" s="2">
        <v>445</v>
      </c>
    </row>
    <row r="1909" spans="2:13" ht="12.75">
      <c r="B1909" s="131">
        <v>80000</v>
      </c>
      <c r="C1909" s="1" t="s">
        <v>1312</v>
      </c>
      <c r="D1909" s="1" t="s">
        <v>561</v>
      </c>
      <c r="E1909" s="15" t="s">
        <v>1313</v>
      </c>
      <c r="F1909" s="33" t="s">
        <v>541</v>
      </c>
      <c r="G1909" s="32" t="s">
        <v>206</v>
      </c>
      <c r="H1909" s="6">
        <f t="shared" si="70"/>
        <v>-80000</v>
      </c>
      <c r="I1909" s="42">
        <f t="shared" si="71"/>
        <v>179.77528089887642</v>
      </c>
      <c r="M1909" s="2">
        <v>445</v>
      </c>
    </row>
    <row r="1910" spans="2:13" ht="12.75">
      <c r="B1910" s="131">
        <v>140000</v>
      </c>
      <c r="C1910" s="1" t="s">
        <v>631</v>
      </c>
      <c r="D1910" s="1" t="s">
        <v>561</v>
      </c>
      <c r="E1910" s="15"/>
      <c r="F1910" s="33" t="s">
        <v>541</v>
      </c>
      <c r="G1910" s="32" t="s">
        <v>206</v>
      </c>
      <c r="H1910" s="6">
        <f t="shared" si="70"/>
        <v>-220000</v>
      </c>
      <c r="I1910" s="42">
        <f t="shared" si="71"/>
        <v>314.60674157303373</v>
      </c>
      <c r="M1910" s="2">
        <v>445</v>
      </c>
    </row>
    <row r="1911" spans="2:13" ht="12.75">
      <c r="B1911" s="66">
        <v>210000</v>
      </c>
      <c r="C1911" s="15" t="s">
        <v>555</v>
      </c>
      <c r="D1911" s="1" t="s">
        <v>561</v>
      </c>
      <c r="E1911" s="15"/>
      <c r="F1911" s="33" t="s">
        <v>541</v>
      </c>
      <c r="G1911" s="32" t="s">
        <v>206</v>
      </c>
      <c r="H1911" s="6">
        <f t="shared" si="70"/>
        <v>-430000</v>
      </c>
      <c r="I1911" s="42">
        <f t="shared" si="71"/>
        <v>471.91011235955057</v>
      </c>
      <c r="M1911" s="2">
        <v>445</v>
      </c>
    </row>
    <row r="1912" spans="2:13" ht="12.75">
      <c r="B1912" s="66">
        <v>140000</v>
      </c>
      <c r="C1912" s="15" t="s">
        <v>1314</v>
      </c>
      <c r="D1912" s="1" t="s">
        <v>561</v>
      </c>
      <c r="E1912" s="15"/>
      <c r="F1912" s="33" t="s">
        <v>541</v>
      </c>
      <c r="G1912" s="32" t="s">
        <v>206</v>
      </c>
      <c r="H1912" s="6">
        <f t="shared" si="70"/>
        <v>-570000</v>
      </c>
      <c r="I1912" s="42">
        <f>+B1912/M1912</f>
        <v>314.60674157303373</v>
      </c>
      <c r="M1912" s="2">
        <v>445</v>
      </c>
    </row>
    <row r="1913" spans="2:13" ht="12.75">
      <c r="B1913" s="131">
        <v>70000</v>
      </c>
      <c r="C1913" s="15" t="s">
        <v>1315</v>
      </c>
      <c r="D1913" s="1" t="s">
        <v>561</v>
      </c>
      <c r="E1913" s="15" t="s">
        <v>1313</v>
      </c>
      <c r="F1913" s="33"/>
      <c r="G1913" s="32" t="s">
        <v>206</v>
      </c>
      <c r="H1913" s="6">
        <f t="shared" si="70"/>
        <v>-640000</v>
      </c>
      <c r="I1913" s="42">
        <f>+B1913/M1913</f>
        <v>157.30337078651687</v>
      </c>
      <c r="M1913" s="2">
        <v>445</v>
      </c>
    </row>
    <row r="1914" spans="1:13" s="59" customFormat="1" ht="12.75">
      <c r="A1914" s="14"/>
      <c r="B1914" s="53">
        <f>SUM(B1909:B1913)</f>
        <v>640000</v>
      </c>
      <c r="C1914" s="14" t="s">
        <v>544</v>
      </c>
      <c r="D1914" s="14"/>
      <c r="E1914" s="14"/>
      <c r="F1914" s="69"/>
      <c r="G1914" s="21"/>
      <c r="H1914" s="57">
        <v>0</v>
      </c>
      <c r="I1914" s="58">
        <f t="shared" si="71"/>
        <v>1438.2022471910113</v>
      </c>
      <c r="M1914" s="2">
        <v>445</v>
      </c>
    </row>
    <row r="1915" spans="8:13" ht="12.75">
      <c r="H1915" s="6">
        <f t="shared" si="70"/>
        <v>0</v>
      </c>
      <c r="I1915" s="25">
        <f t="shared" si="71"/>
        <v>0</v>
      </c>
      <c r="M1915" s="2">
        <v>445</v>
      </c>
    </row>
    <row r="1916" spans="8:13" ht="12.75">
      <c r="H1916" s="6">
        <f t="shared" si="70"/>
        <v>0</v>
      </c>
      <c r="I1916" s="25">
        <f t="shared" si="71"/>
        <v>0</v>
      </c>
      <c r="M1916" s="2">
        <v>445</v>
      </c>
    </row>
    <row r="1917" spans="8:13" ht="12.75">
      <c r="H1917" s="6">
        <f t="shared" si="70"/>
        <v>0</v>
      </c>
      <c r="I1917" s="25">
        <f t="shared" si="71"/>
        <v>0</v>
      </c>
      <c r="M1917" s="2">
        <v>445</v>
      </c>
    </row>
    <row r="1918" spans="8:13" ht="12.75">
      <c r="H1918" s="6">
        <f t="shared" si="70"/>
        <v>0</v>
      </c>
      <c r="I1918" s="25">
        <f t="shared" si="71"/>
        <v>0</v>
      </c>
      <c r="M1918" s="2">
        <v>445</v>
      </c>
    </row>
    <row r="1919" spans="1:13" ht="13.5" thickBot="1">
      <c r="A1919" s="45"/>
      <c r="B1919" s="92">
        <f>+B2031+B2055+B2173+B2183+B2193+B2197+B2282+B2287+B2344+B2351+B2356+B2362+B2367+B2018+B2375</f>
        <v>2826975</v>
      </c>
      <c r="C1919" s="48"/>
      <c r="D1919" s="47" t="s">
        <v>816</v>
      </c>
      <c r="E1919" s="45"/>
      <c r="F1919" s="93"/>
      <c r="G1919" s="49"/>
      <c r="H1919" s="50">
        <f>H1918-B1919</f>
        <v>-2826975</v>
      </c>
      <c r="I1919" s="51">
        <f t="shared" si="71"/>
        <v>6352.752808988764</v>
      </c>
      <c r="J1919" s="52"/>
      <c r="K1919" s="52"/>
      <c r="L1919" s="52"/>
      <c r="M1919" s="2">
        <v>445</v>
      </c>
    </row>
    <row r="1920" spans="2:13" ht="12.75">
      <c r="B1920" s="307"/>
      <c r="H1920" s="6">
        <v>0</v>
      </c>
      <c r="I1920" s="25">
        <f t="shared" si="71"/>
        <v>0</v>
      </c>
      <c r="M1920" s="2">
        <v>445</v>
      </c>
    </row>
    <row r="1921" spans="2:13" ht="12.75">
      <c r="B1921" s="307"/>
      <c r="H1921" s="6">
        <f t="shared" si="70"/>
        <v>0</v>
      </c>
      <c r="I1921" s="25">
        <f t="shared" si="71"/>
        <v>0</v>
      </c>
      <c r="M1921" s="2">
        <v>445</v>
      </c>
    </row>
    <row r="1922" spans="1:13" ht="12.75">
      <c r="A1922" s="15"/>
      <c r="B1922" s="200">
        <v>5000</v>
      </c>
      <c r="C1922" s="1" t="s">
        <v>0</v>
      </c>
      <c r="D1922" s="15" t="s">
        <v>817</v>
      </c>
      <c r="E1922" s="15" t="s">
        <v>818</v>
      </c>
      <c r="F1922" s="330" t="s">
        <v>819</v>
      </c>
      <c r="G1922" s="33" t="s">
        <v>106</v>
      </c>
      <c r="H1922" s="6">
        <f t="shared" si="70"/>
        <v>-5000</v>
      </c>
      <c r="I1922" s="42">
        <v>10</v>
      </c>
      <c r="J1922" s="18"/>
      <c r="K1922" t="s">
        <v>21</v>
      </c>
      <c r="L1922" s="18"/>
      <c r="M1922" s="2">
        <v>445</v>
      </c>
    </row>
    <row r="1923" spans="2:13" ht="12.75">
      <c r="B1923" s="307">
        <v>5000</v>
      </c>
      <c r="C1923" s="1" t="s">
        <v>0</v>
      </c>
      <c r="D1923" s="1" t="s">
        <v>817</v>
      </c>
      <c r="E1923" s="1" t="s">
        <v>818</v>
      </c>
      <c r="F1923" s="330" t="s">
        <v>820</v>
      </c>
      <c r="G1923" s="30" t="s">
        <v>20</v>
      </c>
      <c r="H1923" s="6">
        <f t="shared" si="70"/>
        <v>-10000</v>
      </c>
      <c r="I1923" s="25">
        <v>10</v>
      </c>
      <c r="K1923" t="s">
        <v>21</v>
      </c>
      <c r="M1923" s="2">
        <v>445</v>
      </c>
    </row>
    <row r="1924" spans="2:13" ht="12.75">
      <c r="B1924" s="307">
        <v>2500</v>
      </c>
      <c r="C1924" s="1" t="s">
        <v>0</v>
      </c>
      <c r="D1924" s="1" t="s">
        <v>817</v>
      </c>
      <c r="E1924" s="1" t="s">
        <v>818</v>
      </c>
      <c r="F1924" s="330" t="s">
        <v>821</v>
      </c>
      <c r="G1924" s="30" t="s">
        <v>23</v>
      </c>
      <c r="H1924" s="6">
        <f t="shared" si="70"/>
        <v>-12500</v>
      </c>
      <c r="I1924" s="25">
        <v>5</v>
      </c>
      <c r="K1924" t="s">
        <v>21</v>
      </c>
      <c r="M1924" s="2">
        <v>445</v>
      </c>
    </row>
    <row r="1925" spans="2:13" ht="12.75">
      <c r="B1925" s="307">
        <v>2500</v>
      </c>
      <c r="C1925" s="1" t="s">
        <v>0</v>
      </c>
      <c r="D1925" s="1" t="s">
        <v>817</v>
      </c>
      <c r="E1925" s="1" t="s">
        <v>818</v>
      </c>
      <c r="F1925" s="330" t="s">
        <v>822</v>
      </c>
      <c r="G1925" s="30" t="s">
        <v>67</v>
      </c>
      <c r="H1925" s="6">
        <f t="shared" si="70"/>
        <v>-15000</v>
      </c>
      <c r="I1925" s="25">
        <v>5</v>
      </c>
      <c r="K1925" t="s">
        <v>21</v>
      </c>
      <c r="M1925" s="2">
        <v>445</v>
      </c>
    </row>
    <row r="1926" spans="2:13" ht="12.75">
      <c r="B1926" s="307">
        <v>5000</v>
      </c>
      <c r="C1926" s="1" t="s">
        <v>0</v>
      </c>
      <c r="D1926" s="1" t="s">
        <v>817</v>
      </c>
      <c r="E1926" s="1" t="s">
        <v>818</v>
      </c>
      <c r="F1926" s="330" t="s">
        <v>823</v>
      </c>
      <c r="G1926" s="30" t="s">
        <v>70</v>
      </c>
      <c r="H1926" s="6">
        <f t="shared" si="70"/>
        <v>-20000</v>
      </c>
      <c r="I1926" s="25">
        <v>10</v>
      </c>
      <c r="K1926" t="s">
        <v>21</v>
      </c>
      <c r="M1926" s="2">
        <v>445</v>
      </c>
    </row>
    <row r="1927" spans="2:13" ht="12.75">
      <c r="B1927" s="307">
        <v>5000</v>
      </c>
      <c r="C1927" s="1" t="s">
        <v>0</v>
      </c>
      <c r="D1927" s="1" t="s">
        <v>817</v>
      </c>
      <c r="E1927" s="1" t="s">
        <v>818</v>
      </c>
      <c r="F1927" s="330" t="s">
        <v>824</v>
      </c>
      <c r="G1927" s="30" t="s">
        <v>72</v>
      </c>
      <c r="H1927" s="6">
        <f t="shared" si="70"/>
        <v>-25000</v>
      </c>
      <c r="I1927" s="25">
        <v>10</v>
      </c>
      <c r="K1927" t="s">
        <v>21</v>
      </c>
      <c r="M1927" s="2">
        <v>445</v>
      </c>
    </row>
    <row r="1928" spans="2:13" ht="12.75">
      <c r="B1928" s="307">
        <v>2500</v>
      </c>
      <c r="C1928" s="1" t="s">
        <v>0</v>
      </c>
      <c r="D1928" s="1" t="s">
        <v>817</v>
      </c>
      <c r="E1928" s="1" t="s">
        <v>818</v>
      </c>
      <c r="F1928" s="330" t="s">
        <v>825</v>
      </c>
      <c r="G1928" s="30" t="s">
        <v>77</v>
      </c>
      <c r="H1928" s="6">
        <f t="shared" si="70"/>
        <v>-27500</v>
      </c>
      <c r="I1928" s="25">
        <v>5</v>
      </c>
      <c r="K1928" t="s">
        <v>21</v>
      </c>
      <c r="M1928" s="2">
        <v>445</v>
      </c>
    </row>
    <row r="1929" spans="2:13" ht="12.75">
      <c r="B1929" s="307">
        <v>5000</v>
      </c>
      <c r="C1929" s="1" t="s">
        <v>0</v>
      </c>
      <c r="D1929" s="1" t="s">
        <v>817</v>
      </c>
      <c r="E1929" s="1" t="s">
        <v>818</v>
      </c>
      <c r="F1929" s="330" t="s">
        <v>826</v>
      </c>
      <c r="G1929" s="30" t="s">
        <v>79</v>
      </c>
      <c r="H1929" s="6">
        <f t="shared" si="70"/>
        <v>-32500</v>
      </c>
      <c r="I1929" s="25">
        <v>10</v>
      </c>
      <c r="K1929" t="s">
        <v>21</v>
      </c>
      <c r="M1929" s="2">
        <v>445</v>
      </c>
    </row>
    <row r="1930" spans="2:13" ht="12.75">
      <c r="B1930" s="307">
        <v>2500</v>
      </c>
      <c r="C1930" s="1" t="s">
        <v>0</v>
      </c>
      <c r="D1930" s="1" t="s">
        <v>817</v>
      </c>
      <c r="E1930" s="1" t="s">
        <v>818</v>
      </c>
      <c r="F1930" s="330" t="s">
        <v>827</v>
      </c>
      <c r="G1930" s="30" t="s">
        <v>118</v>
      </c>
      <c r="H1930" s="6">
        <f t="shared" si="70"/>
        <v>-35000</v>
      </c>
      <c r="I1930" s="25">
        <v>5</v>
      </c>
      <c r="K1930" t="s">
        <v>21</v>
      </c>
      <c r="M1930" s="2">
        <v>445</v>
      </c>
    </row>
    <row r="1931" spans="2:13" ht="12.75">
      <c r="B1931" s="307">
        <v>5000</v>
      </c>
      <c r="C1931" s="1" t="s">
        <v>0</v>
      </c>
      <c r="D1931" s="1" t="s">
        <v>817</v>
      </c>
      <c r="E1931" s="1" t="s">
        <v>818</v>
      </c>
      <c r="F1931" s="330" t="s">
        <v>828</v>
      </c>
      <c r="G1931" s="30" t="s">
        <v>122</v>
      </c>
      <c r="H1931" s="6">
        <f t="shared" si="70"/>
        <v>-40000</v>
      </c>
      <c r="I1931" s="25">
        <v>10</v>
      </c>
      <c r="K1931" t="s">
        <v>21</v>
      </c>
      <c r="M1931" s="2">
        <v>445</v>
      </c>
    </row>
    <row r="1932" spans="2:13" ht="12.75">
      <c r="B1932" s="307">
        <v>2500</v>
      </c>
      <c r="C1932" s="1" t="s">
        <v>0</v>
      </c>
      <c r="D1932" s="1" t="s">
        <v>817</v>
      </c>
      <c r="E1932" s="1" t="s">
        <v>818</v>
      </c>
      <c r="F1932" s="330" t="s">
        <v>829</v>
      </c>
      <c r="G1932" s="30" t="s">
        <v>204</v>
      </c>
      <c r="H1932" s="6">
        <f t="shared" si="70"/>
        <v>-42500</v>
      </c>
      <c r="I1932" s="25">
        <v>5</v>
      </c>
      <c r="K1932" t="s">
        <v>21</v>
      </c>
      <c r="M1932" s="2">
        <v>445</v>
      </c>
    </row>
    <row r="1933" spans="2:13" ht="12.75">
      <c r="B1933" s="307">
        <v>2500</v>
      </c>
      <c r="C1933" s="1" t="s">
        <v>0</v>
      </c>
      <c r="D1933" s="1" t="s">
        <v>817</v>
      </c>
      <c r="E1933" s="1" t="s">
        <v>818</v>
      </c>
      <c r="F1933" s="330" t="s">
        <v>830</v>
      </c>
      <c r="G1933" s="30" t="s">
        <v>206</v>
      </c>
      <c r="H1933" s="6">
        <f t="shared" si="70"/>
        <v>-45000</v>
      </c>
      <c r="I1933" s="25">
        <v>5</v>
      </c>
      <c r="K1933" t="s">
        <v>21</v>
      </c>
      <c r="M1933" s="2">
        <v>445</v>
      </c>
    </row>
    <row r="1934" spans="2:13" ht="12.75">
      <c r="B1934" s="307">
        <v>2500</v>
      </c>
      <c r="C1934" s="1" t="s">
        <v>0</v>
      </c>
      <c r="D1934" s="1" t="s">
        <v>817</v>
      </c>
      <c r="E1934" s="1" t="s">
        <v>818</v>
      </c>
      <c r="F1934" s="330" t="s">
        <v>831</v>
      </c>
      <c r="G1934" s="30" t="s">
        <v>220</v>
      </c>
      <c r="H1934" s="6">
        <f t="shared" si="70"/>
        <v>-47500</v>
      </c>
      <c r="I1934" s="25">
        <v>5</v>
      </c>
      <c r="K1934" t="s">
        <v>21</v>
      </c>
      <c r="M1934" s="2">
        <v>445</v>
      </c>
    </row>
    <row r="1935" spans="2:13" ht="12.75">
      <c r="B1935" s="308">
        <v>5000</v>
      </c>
      <c r="C1935" s="1" t="s">
        <v>0</v>
      </c>
      <c r="D1935" s="1" t="s">
        <v>817</v>
      </c>
      <c r="E1935" s="1" t="s">
        <v>818</v>
      </c>
      <c r="F1935" s="330" t="s">
        <v>832</v>
      </c>
      <c r="G1935" s="30" t="s">
        <v>244</v>
      </c>
      <c r="H1935" s="6">
        <f t="shared" si="70"/>
        <v>-52500</v>
      </c>
      <c r="I1935" s="25">
        <v>10</v>
      </c>
      <c r="K1935" t="s">
        <v>21</v>
      </c>
      <c r="M1935" s="2">
        <v>445</v>
      </c>
    </row>
    <row r="1936" spans="2:13" ht="12.75">
      <c r="B1936" s="307">
        <v>2500</v>
      </c>
      <c r="C1936" s="1" t="s">
        <v>0</v>
      </c>
      <c r="D1936" s="1" t="s">
        <v>817</v>
      </c>
      <c r="E1936" s="1" t="s">
        <v>818</v>
      </c>
      <c r="F1936" s="330" t="s">
        <v>833</v>
      </c>
      <c r="G1936" s="30" t="s">
        <v>256</v>
      </c>
      <c r="H1936" s="6">
        <f t="shared" si="70"/>
        <v>-55000</v>
      </c>
      <c r="I1936" s="25">
        <v>5</v>
      </c>
      <c r="K1936" t="s">
        <v>21</v>
      </c>
      <c r="M1936" s="2">
        <v>445</v>
      </c>
    </row>
    <row r="1937" spans="2:13" ht="12.75">
      <c r="B1937" s="307">
        <v>2500</v>
      </c>
      <c r="C1937" s="1" t="s">
        <v>0</v>
      </c>
      <c r="D1937" s="1" t="s">
        <v>817</v>
      </c>
      <c r="E1937" s="1" t="s">
        <v>818</v>
      </c>
      <c r="F1937" s="330" t="s">
        <v>834</v>
      </c>
      <c r="G1937" s="30" t="s">
        <v>260</v>
      </c>
      <c r="H1937" s="6">
        <f t="shared" si="70"/>
        <v>-57500</v>
      </c>
      <c r="I1937" s="25">
        <v>5</v>
      </c>
      <c r="K1937" t="s">
        <v>21</v>
      </c>
      <c r="M1937" s="2">
        <v>445</v>
      </c>
    </row>
    <row r="1938" spans="2:13" ht="12.75">
      <c r="B1938" s="307">
        <v>5000</v>
      </c>
      <c r="C1938" s="1" t="s">
        <v>0</v>
      </c>
      <c r="D1938" s="1" t="s">
        <v>817</v>
      </c>
      <c r="E1938" s="1" t="s">
        <v>818</v>
      </c>
      <c r="F1938" s="330" t="s">
        <v>835</v>
      </c>
      <c r="G1938" s="30" t="s">
        <v>260</v>
      </c>
      <c r="H1938" s="6">
        <f t="shared" si="70"/>
        <v>-62500</v>
      </c>
      <c r="I1938" s="25">
        <v>10</v>
      </c>
      <c r="K1938" t="s">
        <v>21</v>
      </c>
      <c r="M1938" s="2">
        <v>445</v>
      </c>
    </row>
    <row r="1939" spans="2:13" ht="12.75">
      <c r="B1939" s="307">
        <v>2500</v>
      </c>
      <c r="C1939" s="1" t="s">
        <v>0</v>
      </c>
      <c r="D1939" s="1" t="s">
        <v>817</v>
      </c>
      <c r="E1939" s="1" t="s">
        <v>818</v>
      </c>
      <c r="F1939" s="330" t="s">
        <v>836</v>
      </c>
      <c r="G1939" s="30" t="s">
        <v>262</v>
      </c>
      <c r="H1939" s="6">
        <f t="shared" si="70"/>
        <v>-65000</v>
      </c>
      <c r="I1939" s="25">
        <v>5</v>
      </c>
      <c r="K1939" t="s">
        <v>21</v>
      </c>
      <c r="M1939" s="2">
        <v>445</v>
      </c>
    </row>
    <row r="1940" spans="2:13" ht="12.75">
      <c r="B1940" s="307">
        <v>2500</v>
      </c>
      <c r="C1940" s="1" t="s">
        <v>0</v>
      </c>
      <c r="D1940" s="1" t="s">
        <v>817</v>
      </c>
      <c r="E1940" s="1" t="s">
        <v>818</v>
      </c>
      <c r="F1940" s="330" t="s">
        <v>837</v>
      </c>
      <c r="G1940" s="30" t="s">
        <v>264</v>
      </c>
      <c r="H1940" s="6">
        <f t="shared" si="70"/>
        <v>-67500</v>
      </c>
      <c r="I1940" s="25">
        <v>5</v>
      </c>
      <c r="K1940" t="s">
        <v>21</v>
      </c>
      <c r="M1940" s="2">
        <v>445</v>
      </c>
    </row>
    <row r="1941" spans="2:13" ht="12.75">
      <c r="B1941" s="307">
        <v>2500</v>
      </c>
      <c r="C1941" s="1" t="s">
        <v>0</v>
      </c>
      <c r="D1941" s="1" t="s">
        <v>817</v>
      </c>
      <c r="E1941" s="1" t="s">
        <v>818</v>
      </c>
      <c r="F1941" s="330" t="s">
        <v>838</v>
      </c>
      <c r="G1941" s="30" t="s">
        <v>266</v>
      </c>
      <c r="H1941" s="6">
        <f t="shared" si="70"/>
        <v>-70000</v>
      </c>
      <c r="I1941" s="25">
        <v>5</v>
      </c>
      <c r="K1941" t="s">
        <v>21</v>
      </c>
      <c r="M1941" s="2">
        <v>445</v>
      </c>
    </row>
    <row r="1942" spans="2:13" ht="12.75">
      <c r="B1942" s="307">
        <v>5000</v>
      </c>
      <c r="C1942" s="1" t="s">
        <v>0</v>
      </c>
      <c r="D1942" s="1" t="s">
        <v>817</v>
      </c>
      <c r="E1942" s="1" t="s">
        <v>818</v>
      </c>
      <c r="F1942" s="330" t="s">
        <v>839</v>
      </c>
      <c r="G1942" s="30" t="s">
        <v>328</v>
      </c>
      <c r="H1942" s="6">
        <f t="shared" si="70"/>
        <v>-75000</v>
      </c>
      <c r="I1942" s="25">
        <v>10</v>
      </c>
      <c r="K1942" t="s">
        <v>21</v>
      </c>
      <c r="M1942" s="2">
        <v>445</v>
      </c>
    </row>
    <row r="1943" spans="1:13" s="124" customFormat="1" ht="12.75">
      <c r="A1943" s="1"/>
      <c r="B1943" s="307">
        <v>5000</v>
      </c>
      <c r="C1943" s="1" t="s">
        <v>0</v>
      </c>
      <c r="D1943" s="1" t="s">
        <v>817</v>
      </c>
      <c r="E1943" s="1" t="s">
        <v>818</v>
      </c>
      <c r="F1943" s="330" t="s">
        <v>840</v>
      </c>
      <c r="G1943" s="30" t="s">
        <v>330</v>
      </c>
      <c r="H1943" s="6">
        <f t="shared" si="70"/>
        <v>-80000</v>
      </c>
      <c r="I1943" s="25">
        <v>10</v>
      </c>
      <c r="J1943"/>
      <c r="K1943" t="s">
        <v>21</v>
      </c>
      <c r="L1943"/>
      <c r="M1943" s="2">
        <v>445</v>
      </c>
    </row>
    <row r="1944" spans="1:13" ht="12.75">
      <c r="A1944" s="121"/>
      <c r="B1944" s="309">
        <v>2500</v>
      </c>
      <c r="C1944" s="120" t="s">
        <v>0</v>
      </c>
      <c r="D1944" s="120" t="s">
        <v>817</v>
      </c>
      <c r="E1944" s="120" t="s">
        <v>27</v>
      </c>
      <c r="F1944" s="125" t="s">
        <v>929</v>
      </c>
      <c r="G1944" s="33" t="s">
        <v>332</v>
      </c>
      <c r="H1944" s="122">
        <f t="shared" si="70"/>
        <v>-82500</v>
      </c>
      <c r="I1944" s="123">
        <v>10</v>
      </c>
      <c r="J1944" s="124"/>
      <c r="K1944" s="124" t="s">
        <v>919</v>
      </c>
      <c r="L1944" s="124"/>
      <c r="M1944" s="2">
        <v>445</v>
      </c>
    </row>
    <row r="1945" spans="2:13" ht="12.75">
      <c r="B1945" s="307">
        <v>5000</v>
      </c>
      <c r="C1945" s="1" t="s">
        <v>0</v>
      </c>
      <c r="D1945" s="1" t="s">
        <v>817</v>
      </c>
      <c r="E1945" s="1" t="s">
        <v>818</v>
      </c>
      <c r="F1945" s="330" t="s">
        <v>841</v>
      </c>
      <c r="G1945" s="30" t="s">
        <v>334</v>
      </c>
      <c r="H1945" s="6">
        <f t="shared" si="70"/>
        <v>-87500</v>
      </c>
      <c r="I1945" s="25">
        <v>10</v>
      </c>
      <c r="K1945" t="s">
        <v>21</v>
      </c>
      <c r="M1945" s="2">
        <v>445</v>
      </c>
    </row>
    <row r="1946" spans="2:13" ht="12.75">
      <c r="B1946" s="307">
        <v>2500</v>
      </c>
      <c r="C1946" s="1" t="s">
        <v>0</v>
      </c>
      <c r="D1946" s="1" t="s">
        <v>817</v>
      </c>
      <c r="E1946" s="1" t="s">
        <v>818</v>
      </c>
      <c r="F1946" s="330" t="s">
        <v>842</v>
      </c>
      <c r="G1946" s="30" t="s">
        <v>372</v>
      </c>
      <c r="H1946" s="6">
        <f t="shared" si="70"/>
        <v>-90000</v>
      </c>
      <c r="I1946" s="25">
        <v>5</v>
      </c>
      <c r="K1946" t="s">
        <v>21</v>
      </c>
      <c r="M1946" s="2">
        <v>445</v>
      </c>
    </row>
    <row r="1947" spans="2:13" ht="12.75">
      <c r="B1947" s="307">
        <v>5000</v>
      </c>
      <c r="C1947" s="1" t="s">
        <v>0</v>
      </c>
      <c r="D1947" s="1" t="s">
        <v>817</v>
      </c>
      <c r="E1947" s="1" t="s">
        <v>818</v>
      </c>
      <c r="F1947" s="330" t="s">
        <v>843</v>
      </c>
      <c r="G1947" s="30" t="s">
        <v>374</v>
      </c>
      <c r="H1947" s="6">
        <f t="shared" si="70"/>
        <v>-95000</v>
      </c>
      <c r="I1947" s="25">
        <v>10</v>
      </c>
      <c r="K1947" t="s">
        <v>21</v>
      </c>
      <c r="M1947" s="2">
        <v>445</v>
      </c>
    </row>
    <row r="1948" spans="2:13" ht="12.75">
      <c r="B1948" s="307">
        <v>5000</v>
      </c>
      <c r="C1948" s="1" t="s">
        <v>0</v>
      </c>
      <c r="D1948" s="1" t="s">
        <v>817</v>
      </c>
      <c r="E1948" s="1" t="s">
        <v>818</v>
      </c>
      <c r="F1948" s="330" t="s">
        <v>844</v>
      </c>
      <c r="G1948" s="30" t="s">
        <v>420</v>
      </c>
      <c r="H1948" s="6">
        <f t="shared" si="70"/>
        <v>-100000</v>
      </c>
      <c r="I1948" s="25">
        <v>10</v>
      </c>
      <c r="K1948" t="s">
        <v>21</v>
      </c>
      <c r="M1948" s="2">
        <v>445</v>
      </c>
    </row>
    <row r="1949" spans="1:13" s="59" customFormat="1" ht="12.75">
      <c r="A1949" s="1"/>
      <c r="B1949" s="307">
        <v>10000</v>
      </c>
      <c r="C1949" s="1" t="s">
        <v>0</v>
      </c>
      <c r="D1949" s="1" t="s">
        <v>817</v>
      </c>
      <c r="E1949" s="1" t="s">
        <v>818</v>
      </c>
      <c r="F1949" s="330" t="s">
        <v>845</v>
      </c>
      <c r="G1949" s="30" t="s">
        <v>432</v>
      </c>
      <c r="H1949" s="6">
        <f aca="true" t="shared" si="74" ref="H1949:H2012">H1948-B1949</f>
        <v>-110000</v>
      </c>
      <c r="I1949" s="25">
        <v>20</v>
      </c>
      <c r="J1949"/>
      <c r="K1949" t="s">
        <v>21</v>
      </c>
      <c r="L1949"/>
      <c r="M1949" s="2">
        <v>445</v>
      </c>
    </row>
    <row r="1950" spans="2:13" ht="12.75">
      <c r="B1950" s="307">
        <v>2500</v>
      </c>
      <c r="C1950" s="1" t="s">
        <v>0</v>
      </c>
      <c r="D1950" s="15" t="s">
        <v>817</v>
      </c>
      <c r="E1950" s="40" t="s">
        <v>846</v>
      </c>
      <c r="F1950" s="330" t="s">
        <v>847</v>
      </c>
      <c r="G1950" s="33" t="s">
        <v>106</v>
      </c>
      <c r="H1950" s="6">
        <f t="shared" si="74"/>
        <v>-112500</v>
      </c>
      <c r="I1950" s="25">
        <v>5</v>
      </c>
      <c r="J1950" s="39"/>
      <c r="K1950" t="s">
        <v>21</v>
      </c>
      <c r="L1950" s="39"/>
      <c r="M1950" s="2">
        <v>445</v>
      </c>
    </row>
    <row r="1951" spans="2:13" ht="12.75">
      <c r="B1951" s="307">
        <v>2500</v>
      </c>
      <c r="C1951" s="1" t="s">
        <v>0</v>
      </c>
      <c r="D1951" s="15" t="s">
        <v>817</v>
      </c>
      <c r="E1951" s="1" t="s">
        <v>846</v>
      </c>
      <c r="F1951" s="330" t="s">
        <v>848</v>
      </c>
      <c r="G1951" s="30" t="s">
        <v>20</v>
      </c>
      <c r="H1951" s="6">
        <f t="shared" si="74"/>
        <v>-115000</v>
      </c>
      <c r="I1951" s="25">
        <v>5</v>
      </c>
      <c r="K1951" t="s">
        <v>21</v>
      </c>
      <c r="M1951" s="2">
        <v>445</v>
      </c>
    </row>
    <row r="1952" spans="2:13" ht="12.75">
      <c r="B1952" s="307">
        <v>2500</v>
      </c>
      <c r="C1952" s="1" t="s">
        <v>0</v>
      </c>
      <c r="D1952" s="1" t="s">
        <v>817</v>
      </c>
      <c r="E1952" s="1" t="s">
        <v>846</v>
      </c>
      <c r="F1952" s="330" t="s">
        <v>849</v>
      </c>
      <c r="G1952" s="30" t="s">
        <v>23</v>
      </c>
      <c r="H1952" s="6">
        <f t="shared" si="74"/>
        <v>-117500</v>
      </c>
      <c r="I1952" s="25">
        <v>5</v>
      </c>
      <c r="K1952" t="s">
        <v>21</v>
      </c>
      <c r="M1952" s="2">
        <v>445</v>
      </c>
    </row>
    <row r="1953" spans="2:13" ht="12.75">
      <c r="B1953" s="307">
        <v>7500</v>
      </c>
      <c r="C1953" s="1" t="s">
        <v>0</v>
      </c>
      <c r="D1953" s="1" t="s">
        <v>817</v>
      </c>
      <c r="E1953" s="1" t="s">
        <v>846</v>
      </c>
      <c r="F1953" s="330" t="s">
        <v>850</v>
      </c>
      <c r="G1953" s="30" t="s">
        <v>67</v>
      </c>
      <c r="H1953" s="6">
        <f t="shared" si="74"/>
        <v>-125000</v>
      </c>
      <c r="I1953" s="25">
        <v>15</v>
      </c>
      <c r="K1953" t="s">
        <v>21</v>
      </c>
      <c r="M1953" s="2">
        <v>445</v>
      </c>
    </row>
    <row r="1954" spans="2:13" ht="12.75">
      <c r="B1954" s="307">
        <v>10000</v>
      </c>
      <c r="C1954" s="1" t="s">
        <v>0</v>
      </c>
      <c r="D1954" s="1" t="s">
        <v>817</v>
      </c>
      <c r="E1954" s="1" t="s">
        <v>846</v>
      </c>
      <c r="F1954" s="330" t="s">
        <v>851</v>
      </c>
      <c r="G1954" s="30" t="s">
        <v>147</v>
      </c>
      <c r="H1954" s="6">
        <f t="shared" si="74"/>
        <v>-135000</v>
      </c>
      <c r="I1954" s="25">
        <v>20</v>
      </c>
      <c r="K1954" t="s">
        <v>21</v>
      </c>
      <c r="M1954" s="2">
        <v>445</v>
      </c>
    </row>
    <row r="1955" spans="2:13" ht="12.75">
      <c r="B1955" s="307">
        <v>2500</v>
      </c>
      <c r="C1955" s="1" t="s">
        <v>0</v>
      </c>
      <c r="D1955" s="1" t="s">
        <v>817</v>
      </c>
      <c r="E1955" s="1" t="s">
        <v>846</v>
      </c>
      <c r="F1955" s="330" t="s">
        <v>852</v>
      </c>
      <c r="G1955" s="30" t="s">
        <v>77</v>
      </c>
      <c r="H1955" s="6">
        <f t="shared" si="74"/>
        <v>-137500</v>
      </c>
      <c r="I1955" s="25">
        <v>5</v>
      </c>
      <c r="K1955" t="s">
        <v>21</v>
      </c>
      <c r="M1955" s="2">
        <v>445</v>
      </c>
    </row>
    <row r="1956" spans="2:13" ht="12.75">
      <c r="B1956" s="307">
        <v>2500</v>
      </c>
      <c r="C1956" s="1" t="s">
        <v>0</v>
      </c>
      <c r="D1956" s="1" t="s">
        <v>817</v>
      </c>
      <c r="E1956" s="1" t="s">
        <v>846</v>
      </c>
      <c r="F1956" s="330" t="s">
        <v>853</v>
      </c>
      <c r="G1956" s="30" t="s">
        <v>79</v>
      </c>
      <c r="H1956" s="6">
        <f t="shared" si="74"/>
        <v>-140000</v>
      </c>
      <c r="I1956" s="25">
        <v>5</v>
      </c>
      <c r="K1956" t="s">
        <v>21</v>
      </c>
      <c r="M1956" s="2">
        <v>445</v>
      </c>
    </row>
    <row r="1957" spans="2:13" ht="12.75">
      <c r="B1957" s="307">
        <v>2500</v>
      </c>
      <c r="C1957" s="1" t="s">
        <v>0</v>
      </c>
      <c r="D1957" s="1" t="s">
        <v>817</v>
      </c>
      <c r="E1957" s="1" t="s">
        <v>846</v>
      </c>
      <c r="F1957" s="330" t="s">
        <v>854</v>
      </c>
      <c r="G1957" s="30" t="s">
        <v>118</v>
      </c>
      <c r="H1957" s="6">
        <f t="shared" si="74"/>
        <v>-142500</v>
      </c>
      <c r="I1957" s="25">
        <v>5</v>
      </c>
      <c r="K1957" t="s">
        <v>21</v>
      </c>
      <c r="M1957" s="2">
        <v>445</v>
      </c>
    </row>
    <row r="1958" spans="2:13" ht="12.75">
      <c r="B1958" s="307">
        <v>2500</v>
      </c>
      <c r="C1958" s="1" t="s">
        <v>0</v>
      </c>
      <c r="D1958" s="1" t="s">
        <v>817</v>
      </c>
      <c r="E1958" s="1" t="s">
        <v>846</v>
      </c>
      <c r="F1958" s="330" t="s">
        <v>855</v>
      </c>
      <c r="G1958" s="30" t="s">
        <v>122</v>
      </c>
      <c r="H1958" s="6">
        <f t="shared" si="74"/>
        <v>-145000</v>
      </c>
      <c r="I1958" s="25">
        <v>5</v>
      </c>
      <c r="K1958" t="s">
        <v>21</v>
      </c>
      <c r="M1958" s="2">
        <v>445</v>
      </c>
    </row>
    <row r="1959" spans="2:13" ht="12.75">
      <c r="B1959" s="307">
        <v>2500</v>
      </c>
      <c r="C1959" s="1" t="s">
        <v>0</v>
      </c>
      <c r="D1959" s="1" t="s">
        <v>817</v>
      </c>
      <c r="E1959" s="1" t="s">
        <v>846</v>
      </c>
      <c r="F1959" s="330" t="s">
        <v>856</v>
      </c>
      <c r="G1959" s="30" t="s">
        <v>204</v>
      </c>
      <c r="H1959" s="6">
        <f t="shared" si="74"/>
        <v>-147500</v>
      </c>
      <c r="I1959" s="25">
        <v>5</v>
      </c>
      <c r="K1959" t="s">
        <v>21</v>
      </c>
      <c r="M1959" s="2">
        <v>445</v>
      </c>
    </row>
    <row r="1960" spans="2:13" ht="12.75">
      <c r="B1960" s="307">
        <v>2500</v>
      </c>
      <c r="C1960" s="1" t="s">
        <v>0</v>
      </c>
      <c r="D1960" s="1" t="s">
        <v>817</v>
      </c>
      <c r="E1960" s="1" t="s">
        <v>846</v>
      </c>
      <c r="F1960" s="330" t="s">
        <v>857</v>
      </c>
      <c r="G1960" s="30" t="s">
        <v>206</v>
      </c>
      <c r="H1960" s="6">
        <f t="shared" si="74"/>
        <v>-150000</v>
      </c>
      <c r="I1960" s="25">
        <v>5</v>
      </c>
      <c r="K1960" t="s">
        <v>21</v>
      </c>
      <c r="M1960" s="2">
        <v>445</v>
      </c>
    </row>
    <row r="1961" spans="2:13" ht="12.75">
      <c r="B1961" s="307">
        <v>2500</v>
      </c>
      <c r="C1961" s="1" t="s">
        <v>0</v>
      </c>
      <c r="D1961" s="1" t="s">
        <v>817</v>
      </c>
      <c r="E1961" s="1" t="s">
        <v>846</v>
      </c>
      <c r="F1961" s="330" t="s">
        <v>858</v>
      </c>
      <c r="G1961" s="30" t="s">
        <v>220</v>
      </c>
      <c r="H1961" s="6">
        <f t="shared" si="74"/>
        <v>-152500</v>
      </c>
      <c r="I1961" s="25">
        <v>5</v>
      </c>
      <c r="K1961" t="s">
        <v>21</v>
      </c>
      <c r="M1961" s="2">
        <v>445</v>
      </c>
    </row>
    <row r="1962" spans="2:13" ht="12.75">
      <c r="B1962" s="307">
        <v>2500</v>
      </c>
      <c r="C1962" s="1" t="s">
        <v>0</v>
      </c>
      <c r="D1962" s="1" t="s">
        <v>817</v>
      </c>
      <c r="E1962" s="1" t="s">
        <v>846</v>
      </c>
      <c r="F1962" s="330" t="s">
        <v>859</v>
      </c>
      <c r="G1962" s="30" t="s">
        <v>244</v>
      </c>
      <c r="H1962" s="6">
        <f t="shared" si="74"/>
        <v>-155000</v>
      </c>
      <c r="I1962" s="25">
        <v>5</v>
      </c>
      <c r="K1962" t="s">
        <v>21</v>
      </c>
      <c r="M1962" s="2">
        <v>445</v>
      </c>
    </row>
    <row r="1963" spans="2:13" ht="12.75">
      <c r="B1963" s="307">
        <v>2500</v>
      </c>
      <c r="C1963" s="1" t="s">
        <v>0</v>
      </c>
      <c r="D1963" s="1" t="s">
        <v>817</v>
      </c>
      <c r="E1963" s="1" t="s">
        <v>846</v>
      </c>
      <c r="F1963" s="330" t="s">
        <v>860</v>
      </c>
      <c r="G1963" s="30" t="s">
        <v>256</v>
      </c>
      <c r="H1963" s="6">
        <f t="shared" si="74"/>
        <v>-157500</v>
      </c>
      <c r="I1963" s="25">
        <v>5</v>
      </c>
      <c r="K1963" t="s">
        <v>21</v>
      </c>
      <c r="M1963" s="2">
        <v>445</v>
      </c>
    </row>
    <row r="1964" spans="2:13" ht="12.75">
      <c r="B1964" s="307">
        <v>2500</v>
      </c>
      <c r="C1964" s="1" t="s">
        <v>0</v>
      </c>
      <c r="D1964" s="1" t="s">
        <v>817</v>
      </c>
      <c r="E1964" s="1" t="s">
        <v>846</v>
      </c>
      <c r="F1964" s="330" t="s">
        <v>861</v>
      </c>
      <c r="G1964" s="30" t="s">
        <v>260</v>
      </c>
      <c r="H1964" s="6">
        <f t="shared" si="74"/>
        <v>-160000</v>
      </c>
      <c r="I1964" s="25">
        <v>5</v>
      </c>
      <c r="K1964" t="s">
        <v>21</v>
      </c>
      <c r="M1964" s="2">
        <v>445</v>
      </c>
    </row>
    <row r="1965" spans="2:13" ht="12.75">
      <c r="B1965" s="307">
        <v>2500</v>
      </c>
      <c r="C1965" s="1" t="s">
        <v>0</v>
      </c>
      <c r="D1965" s="1" t="s">
        <v>817</v>
      </c>
      <c r="E1965" s="1" t="s">
        <v>846</v>
      </c>
      <c r="F1965" s="330" t="s">
        <v>862</v>
      </c>
      <c r="G1965" s="30" t="s">
        <v>262</v>
      </c>
      <c r="H1965" s="6">
        <f t="shared" si="74"/>
        <v>-162500</v>
      </c>
      <c r="I1965" s="25">
        <v>5</v>
      </c>
      <c r="K1965" t="s">
        <v>21</v>
      </c>
      <c r="M1965" s="2">
        <v>445</v>
      </c>
    </row>
    <row r="1966" spans="2:13" ht="12.75">
      <c r="B1966" s="307">
        <v>2500</v>
      </c>
      <c r="C1966" s="1" t="s">
        <v>0</v>
      </c>
      <c r="D1966" s="1" t="s">
        <v>817</v>
      </c>
      <c r="E1966" s="1" t="s">
        <v>846</v>
      </c>
      <c r="F1966" s="330" t="s">
        <v>863</v>
      </c>
      <c r="G1966" s="30" t="s">
        <v>264</v>
      </c>
      <c r="H1966" s="6">
        <f t="shared" si="74"/>
        <v>-165000</v>
      </c>
      <c r="I1966" s="25">
        <v>5</v>
      </c>
      <c r="K1966" t="s">
        <v>21</v>
      </c>
      <c r="M1966" s="2">
        <v>445</v>
      </c>
    </row>
    <row r="1967" spans="2:13" ht="12.75">
      <c r="B1967" s="307">
        <v>2500</v>
      </c>
      <c r="C1967" s="1" t="s">
        <v>0</v>
      </c>
      <c r="D1967" s="1" t="s">
        <v>817</v>
      </c>
      <c r="E1967" s="1" t="s">
        <v>846</v>
      </c>
      <c r="F1967" s="330" t="s">
        <v>864</v>
      </c>
      <c r="G1967" s="30" t="s">
        <v>266</v>
      </c>
      <c r="H1967" s="6">
        <f t="shared" si="74"/>
        <v>-167500</v>
      </c>
      <c r="I1967" s="25">
        <v>5</v>
      </c>
      <c r="K1967" t="s">
        <v>21</v>
      </c>
      <c r="M1967" s="2">
        <v>445</v>
      </c>
    </row>
    <row r="1968" spans="2:13" ht="12.75">
      <c r="B1968" s="307">
        <v>2500</v>
      </c>
      <c r="C1968" s="1" t="s">
        <v>0</v>
      </c>
      <c r="D1968" s="1" t="s">
        <v>817</v>
      </c>
      <c r="E1968" s="1" t="s">
        <v>846</v>
      </c>
      <c r="F1968" s="330" t="s">
        <v>865</v>
      </c>
      <c r="G1968" s="30" t="s">
        <v>328</v>
      </c>
      <c r="H1968" s="6">
        <f t="shared" si="74"/>
        <v>-170000</v>
      </c>
      <c r="I1968" s="25">
        <v>5</v>
      </c>
      <c r="K1968" t="s">
        <v>21</v>
      </c>
      <c r="M1968" s="2">
        <v>445</v>
      </c>
    </row>
    <row r="1969" spans="2:13" ht="12.75">
      <c r="B1969" s="307">
        <v>2500</v>
      </c>
      <c r="C1969" s="1" t="s">
        <v>0</v>
      </c>
      <c r="D1969" s="1" t="s">
        <v>817</v>
      </c>
      <c r="E1969" s="1" t="s">
        <v>846</v>
      </c>
      <c r="F1969" s="330" t="s">
        <v>866</v>
      </c>
      <c r="G1969" s="30" t="s">
        <v>330</v>
      </c>
      <c r="H1969" s="6">
        <f t="shared" si="74"/>
        <v>-172500</v>
      </c>
      <c r="I1969" s="25">
        <v>5</v>
      </c>
      <c r="K1969" t="s">
        <v>21</v>
      </c>
      <c r="M1969" s="2">
        <v>445</v>
      </c>
    </row>
    <row r="1970" spans="2:13" ht="12.75">
      <c r="B1970" s="307">
        <v>2500</v>
      </c>
      <c r="C1970" s="1" t="s">
        <v>0</v>
      </c>
      <c r="D1970" s="1" t="s">
        <v>817</v>
      </c>
      <c r="E1970" s="1" t="s">
        <v>846</v>
      </c>
      <c r="F1970" s="330" t="s">
        <v>867</v>
      </c>
      <c r="G1970" s="30" t="s">
        <v>334</v>
      </c>
      <c r="H1970" s="6">
        <f t="shared" si="74"/>
        <v>-175000</v>
      </c>
      <c r="I1970" s="25">
        <v>5</v>
      </c>
      <c r="K1970" t="s">
        <v>21</v>
      </c>
      <c r="M1970" s="2">
        <v>445</v>
      </c>
    </row>
    <row r="1971" spans="2:13" ht="12.75">
      <c r="B1971" s="307">
        <v>2500</v>
      </c>
      <c r="C1971" s="1" t="s">
        <v>0</v>
      </c>
      <c r="D1971" s="1" t="s">
        <v>817</v>
      </c>
      <c r="E1971" s="1" t="s">
        <v>846</v>
      </c>
      <c r="F1971" s="330" t="s">
        <v>868</v>
      </c>
      <c r="G1971" s="30" t="s">
        <v>372</v>
      </c>
      <c r="H1971" s="6">
        <f t="shared" si="74"/>
        <v>-177500</v>
      </c>
      <c r="I1971" s="25">
        <v>5</v>
      </c>
      <c r="K1971" t="s">
        <v>21</v>
      </c>
      <c r="M1971" s="2">
        <v>445</v>
      </c>
    </row>
    <row r="1972" spans="2:13" ht="12.75">
      <c r="B1972" s="307">
        <v>2500</v>
      </c>
      <c r="C1972" s="1" t="s">
        <v>0</v>
      </c>
      <c r="D1972" s="1" t="s">
        <v>817</v>
      </c>
      <c r="E1972" s="1" t="s">
        <v>846</v>
      </c>
      <c r="F1972" s="330" t="s">
        <v>869</v>
      </c>
      <c r="G1972" s="30" t="s">
        <v>374</v>
      </c>
      <c r="H1972" s="6">
        <f t="shared" si="74"/>
        <v>-180000</v>
      </c>
      <c r="I1972" s="25">
        <v>5</v>
      </c>
      <c r="K1972" t="s">
        <v>21</v>
      </c>
      <c r="M1972" s="2">
        <v>445</v>
      </c>
    </row>
    <row r="1973" spans="2:13" ht="12.75">
      <c r="B1973" s="307">
        <v>2500</v>
      </c>
      <c r="C1973" s="1" t="s">
        <v>0</v>
      </c>
      <c r="D1973" s="1" t="s">
        <v>817</v>
      </c>
      <c r="E1973" s="1" t="s">
        <v>846</v>
      </c>
      <c r="F1973" s="330" t="s">
        <v>870</v>
      </c>
      <c r="G1973" s="30" t="s">
        <v>420</v>
      </c>
      <c r="H1973" s="6">
        <f t="shared" si="74"/>
        <v>-182500</v>
      </c>
      <c r="I1973" s="25">
        <v>5</v>
      </c>
      <c r="K1973" t="s">
        <v>21</v>
      </c>
      <c r="M1973" s="2">
        <v>445</v>
      </c>
    </row>
    <row r="1974" spans="2:13" ht="12.75">
      <c r="B1974" s="307">
        <v>2500</v>
      </c>
      <c r="C1974" s="1" t="s">
        <v>0</v>
      </c>
      <c r="D1974" s="1" t="s">
        <v>817</v>
      </c>
      <c r="E1974" s="1" t="s">
        <v>846</v>
      </c>
      <c r="F1974" s="330" t="s">
        <v>871</v>
      </c>
      <c r="G1974" s="30" t="s">
        <v>432</v>
      </c>
      <c r="H1974" s="6">
        <f t="shared" si="74"/>
        <v>-185000</v>
      </c>
      <c r="I1974" s="25">
        <v>5</v>
      </c>
      <c r="K1974" t="s">
        <v>21</v>
      </c>
      <c r="M1974" s="2">
        <v>445</v>
      </c>
    </row>
    <row r="1975" spans="2:13" ht="12.75">
      <c r="B1975" s="307">
        <v>2500</v>
      </c>
      <c r="C1975" s="1" t="s">
        <v>0</v>
      </c>
      <c r="D1975" s="15" t="s">
        <v>817</v>
      </c>
      <c r="E1975" s="1" t="s">
        <v>872</v>
      </c>
      <c r="F1975" s="330" t="s">
        <v>873</v>
      </c>
      <c r="G1975" s="30" t="s">
        <v>20</v>
      </c>
      <c r="H1975" s="6">
        <f t="shared" si="74"/>
        <v>-187500</v>
      </c>
      <c r="I1975" s="25">
        <v>5</v>
      </c>
      <c r="K1975" t="s">
        <v>21</v>
      </c>
      <c r="M1975" s="2">
        <v>445</v>
      </c>
    </row>
    <row r="1976" spans="2:13" ht="12.75">
      <c r="B1976" s="307">
        <v>2500</v>
      </c>
      <c r="C1976" s="1" t="s">
        <v>0</v>
      </c>
      <c r="D1976" s="1" t="s">
        <v>817</v>
      </c>
      <c r="E1976" s="1" t="s">
        <v>872</v>
      </c>
      <c r="F1976" s="330" t="s">
        <v>874</v>
      </c>
      <c r="G1976" s="30" t="s">
        <v>23</v>
      </c>
      <c r="H1976" s="6">
        <f t="shared" si="74"/>
        <v>-190000</v>
      </c>
      <c r="I1976" s="25">
        <v>5</v>
      </c>
      <c r="K1976" t="s">
        <v>21</v>
      </c>
      <c r="M1976" s="2">
        <v>445</v>
      </c>
    </row>
    <row r="1977" spans="2:13" ht="12.75">
      <c r="B1977" s="307">
        <v>2500</v>
      </c>
      <c r="C1977" s="1" t="s">
        <v>0</v>
      </c>
      <c r="D1977" s="1" t="s">
        <v>817</v>
      </c>
      <c r="E1977" s="1" t="s">
        <v>872</v>
      </c>
      <c r="F1977" s="330" t="s">
        <v>875</v>
      </c>
      <c r="G1977" s="30" t="s">
        <v>25</v>
      </c>
      <c r="H1977" s="6">
        <f t="shared" si="74"/>
        <v>-192500</v>
      </c>
      <c r="I1977" s="25">
        <v>5</v>
      </c>
      <c r="K1977" t="s">
        <v>21</v>
      </c>
      <c r="M1977" s="2">
        <v>445</v>
      </c>
    </row>
    <row r="1978" spans="2:13" ht="12.75">
      <c r="B1978" s="307">
        <v>2500</v>
      </c>
      <c r="C1978" s="1" t="s">
        <v>0</v>
      </c>
      <c r="D1978" s="1" t="s">
        <v>817</v>
      </c>
      <c r="E1978" s="1" t="s">
        <v>872</v>
      </c>
      <c r="F1978" s="330" t="s">
        <v>876</v>
      </c>
      <c r="G1978" s="30" t="s">
        <v>67</v>
      </c>
      <c r="H1978" s="6">
        <f t="shared" si="74"/>
        <v>-195000</v>
      </c>
      <c r="I1978" s="25">
        <v>5</v>
      </c>
      <c r="K1978" t="s">
        <v>21</v>
      </c>
      <c r="M1978" s="2">
        <v>445</v>
      </c>
    </row>
    <row r="1979" spans="2:13" ht="12.75">
      <c r="B1979" s="307">
        <v>5000</v>
      </c>
      <c r="C1979" s="1" t="s">
        <v>0</v>
      </c>
      <c r="D1979" s="1" t="s">
        <v>817</v>
      </c>
      <c r="E1979" s="1" t="s">
        <v>872</v>
      </c>
      <c r="F1979" s="330" t="s">
        <v>877</v>
      </c>
      <c r="G1979" s="30" t="s">
        <v>70</v>
      </c>
      <c r="H1979" s="6">
        <f t="shared" si="74"/>
        <v>-200000</v>
      </c>
      <c r="I1979" s="25">
        <v>10</v>
      </c>
      <c r="K1979" t="s">
        <v>21</v>
      </c>
      <c r="M1979" s="2">
        <v>445</v>
      </c>
    </row>
    <row r="1980" spans="2:13" ht="12.75">
      <c r="B1980" s="307">
        <v>7500</v>
      </c>
      <c r="C1980" s="1" t="s">
        <v>0</v>
      </c>
      <c r="D1980" s="1" t="s">
        <v>817</v>
      </c>
      <c r="E1980" s="1" t="s">
        <v>872</v>
      </c>
      <c r="F1980" s="330" t="s">
        <v>878</v>
      </c>
      <c r="G1980" s="30" t="s">
        <v>72</v>
      </c>
      <c r="H1980" s="6">
        <f t="shared" si="74"/>
        <v>-207500</v>
      </c>
      <c r="I1980" s="25">
        <v>15</v>
      </c>
      <c r="K1980" t="s">
        <v>21</v>
      </c>
      <c r="M1980" s="2">
        <v>445</v>
      </c>
    </row>
    <row r="1981" spans="2:13" ht="12.75">
      <c r="B1981" s="307">
        <v>2500</v>
      </c>
      <c r="C1981" s="1" t="s">
        <v>0</v>
      </c>
      <c r="D1981" s="1" t="s">
        <v>817</v>
      </c>
      <c r="E1981" s="1" t="s">
        <v>872</v>
      </c>
      <c r="F1981" s="330" t="s">
        <v>879</v>
      </c>
      <c r="G1981" s="30" t="s">
        <v>77</v>
      </c>
      <c r="H1981" s="6">
        <f t="shared" si="74"/>
        <v>-210000</v>
      </c>
      <c r="I1981" s="25">
        <v>5</v>
      </c>
      <c r="K1981" t="s">
        <v>21</v>
      </c>
      <c r="M1981" s="2">
        <v>445</v>
      </c>
    </row>
    <row r="1982" spans="2:13" ht="12.75">
      <c r="B1982" s="308">
        <v>5000</v>
      </c>
      <c r="C1982" s="1" t="s">
        <v>0</v>
      </c>
      <c r="D1982" s="1" t="s">
        <v>817</v>
      </c>
      <c r="E1982" s="1" t="s">
        <v>872</v>
      </c>
      <c r="F1982" s="330" t="s">
        <v>880</v>
      </c>
      <c r="G1982" s="30" t="s">
        <v>79</v>
      </c>
      <c r="H1982" s="6">
        <f t="shared" si="74"/>
        <v>-215000</v>
      </c>
      <c r="I1982" s="25">
        <v>10</v>
      </c>
      <c r="K1982" t="s">
        <v>21</v>
      </c>
      <c r="M1982" s="2">
        <v>445</v>
      </c>
    </row>
    <row r="1983" spans="2:13" ht="12.75">
      <c r="B1983" s="307">
        <v>2500</v>
      </c>
      <c r="C1983" s="1" t="s">
        <v>0</v>
      </c>
      <c r="D1983" s="1" t="s">
        <v>817</v>
      </c>
      <c r="E1983" s="1" t="s">
        <v>872</v>
      </c>
      <c r="F1983" s="330" t="s">
        <v>881</v>
      </c>
      <c r="G1983" s="30" t="s">
        <v>118</v>
      </c>
      <c r="H1983" s="6">
        <f t="shared" si="74"/>
        <v>-217500</v>
      </c>
      <c r="I1983" s="25">
        <v>5</v>
      </c>
      <c r="K1983" t="s">
        <v>21</v>
      </c>
      <c r="M1983" s="2">
        <v>445</v>
      </c>
    </row>
    <row r="1984" spans="2:13" ht="12.75">
      <c r="B1984" s="307">
        <v>2500</v>
      </c>
      <c r="C1984" s="1" t="s">
        <v>0</v>
      </c>
      <c r="D1984" s="1" t="s">
        <v>817</v>
      </c>
      <c r="E1984" s="1" t="s">
        <v>872</v>
      </c>
      <c r="F1984" s="330" t="s">
        <v>882</v>
      </c>
      <c r="G1984" s="30" t="s">
        <v>122</v>
      </c>
      <c r="H1984" s="6">
        <f t="shared" si="74"/>
        <v>-220000</v>
      </c>
      <c r="I1984" s="25">
        <v>5</v>
      </c>
      <c r="K1984" t="s">
        <v>21</v>
      </c>
      <c r="M1984" s="2">
        <v>445</v>
      </c>
    </row>
    <row r="1985" spans="2:13" ht="12.75">
      <c r="B1985" s="307">
        <v>2500</v>
      </c>
      <c r="C1985" s="1" t="s">
        <v>0</v>
      </c>
      <c r="D1985" s="1" t="s">
        <v>817</v>
      </c>
      <c r="E1985" s="1" t="s">
        <v>872</v>
      </c>
      <c r="F1985" s="330" t="s">
        <v>883</v>
      </c>
      <c r="G1985" s="30" t="s">
        <v>204</v>
      </c>
      <c r="H1985" s="6">
        <f t="shared" si="74"/>
        <v>-222500</v>
      </c>
      <c r="I1985" s="25">
        <v>5</v>
      </c>
      <c r="K1985" t="s">
        <v>21</v>
      </c>
      <c r="M1985" s="2">
        <v>445</v>
      </c>
    </row>
    <row r="1986" spans="2:13" ht="12.75">
      <c r="B1986" s="307">
        <v>2500</v>
      </c>
      <c r="C1986" s="1" t="s">
        <v>0</v>
      </c>
      <c r="D1986" s="1" t="s">
        <v>817</v>
      </c>
      <c r="E1986" s="1" t="s">
        <v>872</v>
      </c>
      <c r="F1986" s="330" t="s">
        <v>884</v>
      </c>
      <c r="G1986" s="30" t="s">
        <v>206</v>
      </c>
      <c r="H1986" s="6">
        <f t="shared" si="74"/>
        <v>-225000</v>
      </c>
      <c r="I1986" s="25">
        <v>5</v>
      </c>
      <c r="K1986" t="s">
        <v>21</v>
      </c>
      <c r="M1986" s="2">
        <v>445</v>
      </c>
    </row>
    <row r="1987" spans="2:13" ht="12.75">
      <c r="B1987" s="308">
        <v>2500</v>
      </c>
      <c r="C1987" s="1" t="s">
        <v>0</v>
      </c>
      <c r="D1987" s="1" t="s">
        <v>817</v>
      </c>
      <c r="E1987" s="1" t="s">
        <v>872</v>
      </c>
      <c r="F1987" s="330" t="s">
        <v>885</v>
      </c>
      <c r="G1987" s="30" t="s">
        <v>220</v>
      </c>
      <c r="H1987" s="6">
        <f t="shared" si="74"/>
        <v>-227500</v>
      </c>
      <c r="I1987" s="25">
        <v>5</v>
      </c>
      <c r="K1987" t="s">
        <v>21</v>
      </c>
      <c r="M1987" s="2">
        <v>445</v>
      </c>
    </row>
    <row r="1988" spans="2:13" ht="12.75">
      <c r="B1988" s="307">
        <v>2500</v>
      </c>
      <c r="C1988" s="1" t="s">
        <v>0</v>
      </c>
      <c r="D1988" s="1" t="s">
        <v>817</v>
      </c>
      <c r="E1988" s="1" t="s">
        <v>872</v>
      </c>
      <c r="F1988" s="330" t="s">
        <v>886</v>
      </c>
      <c r="G1988" s="30" t="s">
        <v>244</v>
      </c>
      <c r="H1988" s="6">
        <f t="shared" si="74"/>
        <v>-230000</v>
      </c>
      <c r="I1988" s="25">
        <v>5</v>
      </c>
      <c r="K1988" t="s">
        <v>21</v>
      </c>
      <c r="M1988" s="2">
        <v>445</v>
      </c>
    </row>
    <row r="1989" spans="2:13" ht="12.75">
      <c r="B1989" s="307">
        <v>2500</v>
      </c>
      <c r="C1989" s="1" t="s">
        <v>0</v>
      </c>
      <c r="D1989" s="1" t="s">
        <v>817</v>
      </c>
      <c r="E1989" s="1" t="s">
        <v>872</v>
      </c>
      <c r="F1989" s="330" t="s">
        <v>887</v>
      </c>
      <c r="G1989" s="30" t="s">
        <v>260</v>
      </c>
      <c r="H1989" s="6">
        <f t="shared" si="74"/>
        <v>-232500</v>
      </c>
      <c r="I1989" s="25">
        <v>5</v>
      </c>
      <c r="K1989" t="s">
        <v>21</v>
      </c>
      <c r="M1989" s="2">
        <v>445</v>
      </c>
    </row>
    <row r="1990" spans="2:13" ht="12.75">
      <c r="B1990" s="307">
        <v>2500</v>
      </c>
      <c r="C1990" s="1" t="s">
        <v>0</v>
      </c>
      <c r="D1990" s="1" t="s">
        <v>817</v>
      </c>
      <c r="E1990" s="1" t="s">
        <v>872</v>
      </c>
      <c r="F1990" s="330" t="s">
        <v>888</v>
      </c>
      <c r="G1990" s="30" t="s">
        <v>262</v>
      </c>
      <c r="H1990" s="6">
        <f t="shared" si="74"/>
        <v>-235000</v>
      </c>
      <c r="I1990" s="25">
        <v>5</v>
      </c>
      <c r="K1990" t="s">
        <v>21</v>
      </c>
      <c r="M1990" s="2">
        <v>445</v>
      </c>
    </row>
    <row r="1991" spans="2:13" ht="12.75">
      <c r="B1991" s="307">
        <v>2500</v>
      </c>
      <c r="C1991" s="1" t="s">
        <v>0</v>
      </c>
      <c r="D1991" s="1" t="s">
        <v>817</v>
      </c>
      <c r="E1991" s="1" t="s">
        <v>872</v>
      </c>
      <c r="F1991" s="330" t="s">
        <v>889</v>
      </c>
      <c r="G1991" s="30" t="s">
        <v>264</v>
      </c>
      <c r="H1991" s="6">
        <f t="shared" si="74"/>
        <v>-237500</v>
      </c>
      <c r="I1991" s="25">
        <v>5</v>
      </c>
      <c r="K1991" t="s">
        <v>21</v>
      </c>
      <c r="M1991" s="2">
        <v>445</v>
      </c>
    </row>
    <row r="1992" spans="2:13" ht="12.75">
      <c r="B1992" s="307">
        <v>2500</v>
      </c>
      <c r="C1992" s="1" t="s">
        <v>0</v>
      </c>
      <c r="D1992" s="1" t="s">
        <v>817</v>
      </c>
      <c r="E1992" s="1" t="s">
        <v>872</v>
      </c>
      <c r="F1992" s="330" t="s">
        <v>890</v>
      </c>
      <c r="G1992" s="30" t="s">
        <v>328</v>
      </c>
      <c r="H1992" s="6">
        <f t="shared" si="74"/>
        <v>-240000</v>
      </c>
      <c r="I1992" s="25">
        <v>5</v>
      </c>
      <c r="K1992" t="s">
        <v>21</v>
      </c>
      <c r="M1992" s="2">
        <v>445</v>
      </c>
    </row>
    <row r="1993" spans="2:13" ht="12.75">
      <c r="B1993" s="307">
        <v>5000</v>
      </c>
      <c r="C1993" s="1" t="s">
        <v>0</v>
      </c>
      <c r="D1993" s="1" t="s">
        <v>817</v>
      </c>
      <c r="E1993" s="1" t="s">
        <v>872</v>
      </c>
      <c r="F1993" s="330" t="s">
        <v>891</v>
      </c>
      <c r="G1993" s="30" t="s">
        <v>334</v>
      </c>
      <c r="H1993" s="6">
        <f t="shared" si="74"/>
        <v>-245000</v>
      </c>
      <c r="I1993" s="25">
        <v>10</v>
      </c>
      <c r="K1993" t="s">
        <v>21</v>
      </c>
      <c r="M1993" s="2">
        <v>445</v>
      </c>
    </row>
    <row r="1994" spans="2:13" ht="12.75">
      <c r="B1994" s="307">
        <v>5000</v>
      </c>
      <c r="C1994" s="1" t="s">
        <v>0</v>
      </c>
      <c r="D1994" s="1" t="s">
        <v>817</v>
      </c>
      <c r="E1994" s="1" t="s">
        <v>872</v>
      </c>
      <c r="F1994" s="330" t="s">
        <v>892</v>
      </c>
      <c r="G1994" s="30" t="s">
        <v>372</v>
      </c>
      <c r="H1994" s="6">
        <f t="shared" si="74"/>
        <v>-250000</v>
      </c>
      <c r="I1994" s="25">
        <v>10</v>
      </c>
      <c r="K1994" t="s">
        <v>21</v>
      </c>
      <c r="M1994" s="2">
        <v>445</v>
      </c>
    </row>
    <row r="1995" spans="2:13" ht="12.75">
      <c r="B1995" s="307">
        <v>2500</v>
      </c>
      <c r="C1995" s="1" t="s">
        <v>0</v>
      </c>
      <c r="D1995" s="1" t="s">
        <v>817</v>
      </c>
      <c r="E1995" s="1" t="s">
        <v>872</v>
      </c>
      <c r="F1995" s="330" t="s">
        <v>893</v>
      </c>
      <c r="G1995" s="30" t="s">
        <v>420</v>
      </c>
      <c r="H1995" s="6">
        <f t="shared" si="74"/>
        <v>-252500</v>
      </c>
      <c r="I1995" s="25">
        <v>5</v>
      </c>
      <c r="K1995" t="s">
        <v>21</v>
      </c>
      <c r="M1995" s="2">
        <v>445</v>
      </c>
    </row>
    <row r="1996" spans="2:13" ht="12.75">
      <c r="B1996" s="307">
        <v>7500</v>
      </c>
      <c r="C1996" s="1" t="s">
        <v>0</v>
      </c>
      <c r="D1996" s="1" t="s">
        <v>817</v>
      </c>
      <c r="E1996" s="1" t="s">
        <v>872</v>
      </c>
      <c r="F1996" s="330" t="s">
        <v>894</v>
      </c>
      <c r="G1996" s="30" t="s">
        <v>432</v>
      </c>
      <c r="H1996" s="6">
        <f t="shared" si="74"/>
        <v>-260000</v>
      </c>
      <c r="I1996" s="25">
        <v>15</v>
      </c>
      <c r="K1996" t="s">
        <v>21</v>
      </c>
      <c r="M1996" s="2">
        <v>445</v>
      </c>
    </row>
    <row r="1997" spans="2:13" ht="12.75">
      <c r="B1997" s="307">
        <v>2500</v>
      </c>
      <c r="C1997" s="1" t="s">
        <v>0</v>
      </c>
      <c r="D1997" s="15" t="s">
        <v>817</v>
      </c>
      <c r="E1997" s="1" t="s">
        <v>895</v>
      </c>
      <c r="F1997" s="330" t="s">
        <v>896</v>
      </c>
      <c r="G1997" s="30" t="s">
        <v>106</v>
      </c>
      <c r="H1997" s="6">
        <f t="shared" si="74"/>
        <v>-262500</v>
      </c>
      <c r="I1997" s="25">
        <v>5</v>
      </c>
      <c r="K1997" t="s">
        <v>21</v>
      </c>
      <c r="M1997" s="2">
        <v>445</v>
      </c>
    </row>
    <row r="1998" spans="2:13" ht="12.75">
      <c r="B1998" s="307">
        <v>2500</v>
      </c>
      <c r="C1998" s="1" t="s">
        <v>0</v>
      </c>
      <c r="D1998" s="1" t="s">
        <v>817</v>
      </c>
      <c r="E1998" s="1" t="s">
        <v>895</v>
      </c>
      <c r="F1998" s="330" t="s">
        <v>897</v>
      </c>
      <c r="G1998" s="30" t="s">
        <v>23</v>
      </c>
      <c r="H1998" s="6">
        <f t="shared" si="74"/>
        <v>-265000</v>
      </c>
      <c r="I1998" s="25">
        <v>5</v>
      </c>
      <c r="K1998" t="s">
        <v>21</v>
      </c>
      <c r="M1998" s="2">
        <v>445</v>
      </c>
    </row>
    <row r="1999" spans="2:13" ht="12.75">
      <c r="B1999" s="307">
        <v>5000</v>
      </c>
      <c r="C1999" s="1" t="s">
        <v>0</v>
      </c>
      <c r="D1999" s="1" t="s">
        <v>817</v>
      </c>
      <c r="E1999" s="1" t="s">
        <v>895</v>
      </c>
      <c r="F1999" s="330" t="s">
        <v>898</v>
      </c>
      <c r="G1999" s="30" t="s">
        <v>147</v>
      </c>
      <c r="H1999" s="6">
        <f t="shared" si="74"/>
        <v>-270000</v>
      </c>
      <c r="I1999" s="25">
        <v>10</v>
      </c>
      <c r="K1999" t="s">
        <v>21</v>
      </c>
      <c r="M1999" s="2">
        <v>445</v>
      </c>
    </row>
    <row r="2000" spans="2:13" ht="12.75">
      <c r="B2000" s="307">
        <v>2500</v>
      </c>
      <c r="C2000" s="1" t="s">
        <v>0</v>
      </c>
      <c r="D2000" s="1" t="s">
        <v>817</v>
      </c>
      <c r="E2000" s="1" t="s">
        <v>895</v>
      </c>
      <c r="F2000" s="330" t="s">
        <v>899</v>
      </c>
      <c r="G2000" s="30" t="s">
        <v>77</v>
      </c>
      <c r="H2000" s="6">
        <f t="shared" si="74"/>
        <v>-272500</v>
      </c>
      <c r="I2000" s="25">
        <v>5</v>
      </c>
      <c r="K2000" t="s">
        <v>21</v>
      </c>
      <c r="M2000" s="2">
        <v>445</v>
      </c>
    </row>
    <row r="2001" spans="2:13" ht="12.75">
      <c r="B2001" s="307">
        <v>2500</v>
      </c>
      <c r="C2001" s="1" t="s">
        <v>0</v>
      </c>
      <c r="D2001" s="1" t="s">
        <v>817</v>
      </c>
      <c r="E2001" s="1" t="s">
        <v>895</v>
      </c>
      <c r="F2001" s="330" t="s">
        <v>900</v>
      </c>
      <c r="G2001" s="30" t="s">
        <v>79</v>
      </c>
      <c r="H2001" s="6">
        <f t="shared" si="74"/>
        <v>-275000</v>
      </c>
      <c r="I2001" s="25">
        <v>5</v>
      </c>
      <c r="K2001" t="s">
        <v>21</v>
      </c>
      <c r="M2001" s="2">
        <v>445</v>
      </c>
    </row>
    <row r="2002" spans="2:13" ht="12.75">
      <c r="B2002" s="307">
        <v>2500</v>
      </c>
      <c r="C2002" s="1" t="s">
        <v>0</v>
      </c>
      <c r="D2002" s="1" t="s">
        <v>817</v>
      </c>
      <c r="E2002" s="1" t="s">
        <v>895</v>
      </c>
      <c r="F2002" s="330" t="s">
        <v>901</v>
      </c>
      <c r="G2002" s="30" t="s">
        <v>118</v>
      </c>
      <c r="H2002" s="6">
        <f t="shared" si="74"/>
        <v>-277500</v>
      </c>
      <c r="I2002" s="25">
        <v>5</v>
      </c>
      <c r="K2002" t="s">
        <v>21</v>
      </c>
      <c r="M2002" s="2">
        <v>445</v>
      </c>
    </row>
    <row r="2003" spans="2:13" ht="12.75">
      <c r="B2003" s="307">
        <v>2500</v>
      </c>
      <c r="C2003" s="1" t="s">
        <v>0</v>
      </c>
      <c r="D2003" s="1" t="s">
        <v>817</v>
      </c>
      <c r="E2003" s="1" t="s">
        <v>895</v>
      </c>
      <c r="F2003" s="330" t="s">
        <v>902</v>
      </c>
      <c r="G2003" s="30" t="s">
        <v>122</v>
      </c>
      <c r="H2003" s="6">
        <f t="shared" si="74"/>
        <v>-280000</v>
      </c>
      <c r="I2003" s="25">
        <v>5</v>
      </c>
      <c r="K2003" t="s">
        <v>21</v>
      </c>
      <c r="M2003" s="2">
        <v>445</v>
      </c>
    </row>
    <row r="2004" spans="2:13" ht="12.75">
      <c r="B2004" s="307">
        <v>2500</v>
      </c>
      <c r="C2004" s="1" t="s">
        <v>0</v>
      </c>
      <c r="D2004" s="1" t="s">
        <v>817</v>
      </c>
      <c r="E2004" s="1" t="s">
        <v>895</v>
      </c>
      <c r="F2004" s="330" t="s">
        <v>903</v>
      </c>
      <c r="G2004" s="30" t="s">
        <v>204</v>
      </c>
      <c r="H2004" s="6">
        <f t="shared" si="74"/>
        <v>-282500</v>
      </c>
      <c r="I2004" s="25">
        <v>5</v>
      </c>
      <c r="K2004" t="s">
        <v>21</v>
      </c>
      <c r="M2004" s="2">
        <v>445</v>
      </c>
    </row>
    <row r="2005" spans="2:13" ht="12.75">
      <c r="B2005" s="307">
        <v>2500</v>
      </c>
      <c r="C2005" s="1" t="s">
        <v>0</v>
      </c>
      <c r="D2005" s="1" t="s">
        <v>817</v>
      </c>
      <c r="E2005" s="1" t="s">
        <v>895</v>
      </c>
      <c r="F2005" s="330" t="s">
        <v>904</v>
      </c>
      <c r="G2005" s="30" t="s">
        <v>206</v>
      </c>
      <c r="H2005" s="6">
        <f t="shared" si="74"/>
        <v>-285000</v>
      </c>
      <c r="I2005" s="25">
        <v>5</v>
      </c>
      <c r="K2005" t="s">
        <v>21</v>
      </c>
      <c r="M2005" s="2">
        <v>445</v>
      </c>
    </row>
    <row r="2006" spans="2:13" ht="12.75">
      <c r="B2006" s="308">
        <v>2500</v>
      </c>
      <c r="C2006" s="1" t="s">
        <v>0</v>
      </c>
      <c r="D2006" s="1" t="s">
        <v>817</v>
      </c>
      <c r="E2006" s="1" t="s">
        <v>895</v>
      </c>
      <c r="F2006" s="330" t="s">
        <v>905</v>
      </c>
      <c r="G2006" s="30" t="s">
        <v>220</v>
      </c>
      <c r="H2006" s="6">
        <f t="shared" si="74"/>
        <v>-287500</v>
      </c>
      <c r="I2006" s="25">
        <v>5</v>
      </c>
      <c r="K2006" t="s">
        <v>21</v>
      </c>
      <c r="M2006" s="2">
        <v>445</v>
      </c>
    </row>
    <row r="2007" spans="2:13" ht="12.75">
      <c r="B2007" s="307">
        <v>2500</v>
      </c>
      <c r="C2007" s="1" t="s">
        <v>0</v>
      </c>
      <c r="D2007" s="1" t="s">
        <v>817</v>
      </c>
      <c r="E2007" s="1" t="s">
        <v>895</v>
      </c>
      <c r="F2007" s="330" t="s">
        <v>906</v>
      </c>
      <c r="G2007" s="30" t="s">
        <v>244</v>
      </c>
      <c r="H2007" s="6">
        <f t="shared" si="74"/>
        <v>-290000</v>
      </c>
      <c r="I2007" s="25">
        <v>5</v>
      </c>
      <c r="K2007" t="s">
        <v>21</v>
      </c>
      <c r="M2007" s="2">
        <v>445</v>
      </c>
    </row>
    <row r="2008" spans="2:13" ht="12.75">
      <c r="B2008" s="307">
        <v>2500</v>
      </c>
      <c r="C2008" s="1" t="s">
        <v>0</v>
      </c>
      <c r="D2008" s="1" t="s">
        <v>817</v>
      </c>
      <c r="E2008" s="1" t="s">
        <v>895</v>
      </c>
      <c r="F2008" s="330" t="s">
        <v>907</v>
      </c>
      <c r="G2008" s="30" t="s">
        <v>260</v>
      </c>
      <c r="H2008" s="6">
        <f t="shared" si="74"/>
        <v>-292500</v>
      </c>
      <c r="I2008" s="25">
        <v>5</v>
      </c>
      <c r="K2008" t="s">
        <v>21</v>
      </c>
      <c r="M2008" s="2">
        <v>445</v>
      </c>
    </row>
    <row r="2009" spans="2:13" ht="12.75">
      <c r="B2009" s="307">
        <v>2500</v>
      </c>
      <c r="C2009" s="1" t="s">
        <v>0</v>
      </c>
      <c r="D2009" s="1" t="s">
        <v>817</v>
      </c>
      <c r="E2009" s="1" t="s">
        <v>895</v>
      </c>
      <c r="F2009" s="330" t="s">
        <v>908</v>
      </c>
      <c r="G2009" s="30" t="s">
        <v>262</v>
      </c>
      <c r="H2009" s="6">
        <f t="shared" si="74"/>
        <v>-295000</v>
      </c>
      <c r="I2009" s="25">
        <v>5</v>
      </c>
      <c r="K2009" t="s">
        <v>21</v>
      </c>
      <c r="M2009" s="2">
        <v>445</v>
      </c>
    </row>
    <row r="2010" spans="2:13" ht="12.75">
      <c r="B2010" s="307">
        <v>2500</v>
      </c>
      <c r="C2010" s="1" t="s">
        <v>0</v>
      </c>
      <c r="D2010" s="1" t="s">
        <v>817</v>
      </c>
      <c r="E2010" s="1" t="s">
        <v>895</v>
      </c>
      <c r="F2010" s="330" t="s">
        <v>909</v>
      </c>
      <c r="G2010" s="30" t="s">
        <v>266</v>
      </c>
      <c r="H2010" s="6">
        <f t="shared" si="74"/>
        <v>-297500</v>
      </c>
      <c r="I2010" s="25">
        <v>5</v>
      </c>
      <c r="K2010" t="s">
        <v>21</v>
      </c>
      <c r="M2010" s="2">
        <v>445</v>
      </c>
    </row>
    <row r="2011" spans="2:13" ht="12.75">
      <c r="B2011" s="307">
        <v>2500</v>
      </c>
      <c r="C2011" s="1" t="s">
        <v>0</v>
      </c>
      <c r="D2011" s="1" t="s">
        <v>817</v>
      </c>
      <c r="E2011" s="1" t="s">
        <v>895</v>
      </c>
      <c r="F2011" s="330" t="s">
        <v>910</v>
      </c>
      <c r="G2011" s="30" t="s">
        <v>328</v>
      </c>
      <c r="H2011" s="6">
        <f t="shared" si="74"/>
        <v>-300000</v>
      </c>
      <c r="I2011" s="25">
        <v>5</v>
      </c>
      <c r="K2011" t="s">
        <v>21</v>
      </c>
      <c r="M2011" s="2">
        <v>445</v>
      </c>
    </row>
    <row r="2012" spans="2:13" ht="12.75">
      <c r="B2012" s="307">
        <v>2500</v>
      </c>
      <c r="C2012" s="1" t="s">
        <v>0</v>
      </c>
      <c r="D2012" s="1" t="s">
        <v>817</v>
      </c>
      <c r="E2012" s="1" t="s">
        <v>895</v>
      </c>
      <c r="F2012" s="330" t="s">
        <v>911</v>
      </c>
      <c r="G2012" s="30" t="s">
        <v>330</v>
      </c>
      <c r="H2012" s="6">
        <f t="shared" si="74"/>
        <v>-302500</v>
      </c>
      <c r="I2012" s="25">
        <v>5</v>
      </c>
      <c r="K2012" t="s">
        <v>21</v>
      </c>
      <c r="M2012" s="2">
        <v>445</v>
      </c>
    </row>
    <row r="2013" spans="2:13" ht="12.75">
      <c r="B2013" s="307">
        <v>2500</v>
      </c>
      <c r="C2013" s="1" t="s">
        <v>0</v>
      </c>
      <c r="D2013" s="1" t="s">
        <v>817</v>
      </c>
      <c r="E2013" s="1" t="s">
        <v>895</v>
      </c>
      <c r="F2013" s="330" t="s">
        <v>912</v>
      </c>
      <c r="G2013" s="30" t="s">
        <v>334</v>
      </c>
      <c r="H2013" s="6">
        <f aca="true" t="shared" si="75" ref="H2013:H2074">H2012-B2013</f>
        <v>-305000</v>
      </c>
      <c r="I2013" s="25">
        <v>5</v>
      </c>
      <c r="K2013" t="s">
        <v>21</v>
      </c>
      <c r="M2013" s="2">
        <v>445</v>
      </c>
    </row>
    <row r="2014" spans="2:13" ht="12.75">
      <c r="B2014" s="307">
        <v>2500</v>
      </c>
      <c r="C2014" s="1" t="s">
        <v>0</v>
      </c>
      <c r="D2014" s="1" t="s">
        <v>817</v>
      </c>
      <c r="E2014" s="1" t="s">
        <v>895</v>
      </c>
      <c r="F2014" s="330" t="s">
        <v>913</v>
      </c>
      <c r="G2014" s="30" t="s">
        <v>372</v>
      </c>
      <c r="H2014" s="6">
        <f t="shared" si="75"/>
        <v>-307500</v>
      </c>
      <c r="I2014" s="25">
        <v>5</v>
      </c>
      <c r="K2014" t="s">
        <v>21</v>
      </c>
      <c r="M2014" s="2">
        <v>445</v>
      </c>
    </row>
    <row r="2015" spans="2:13" ht="12.75">
      <c r="B2015" s="307">
        <v>2500</v>
      </c>
      <c r="C2015" s="1" t="s">
        <v>0</v>
      </c>
      <c r="D2015" s="1" t="s">
        <v>817</v>
      </c>
      <c r="E2015" s="1" t="s">
        <v>895</v>
      </c>
      <c r="F2015" s="330" t="s">
        <v>914</v>
      </c>
      <c r="G2015" s="30" t="s">
        <v>374</v>
      </c>
      <c r="H2015" s="6">
        <f t="shared" si="75"/>
        <v>-310000</v>
      </c>
      <c r="I2015" s="25">
        <v>5</v>
      </c>
      <c r="K2015" t="s">
        <v>21</v>
      </c>
      <c r="M2015" s="2">
        <v>445</v>
      </c>
    </row>
    <row r="2016" spans="2:13" ht="12.75">
      <c r="B2016" s="307">
        <v>2500</v>
      </c>
      <c r="C2016" s="1" t="s">
        <v>0</v>
      </c>
      <c r="D2016" s="1" t="s">
        <v>817</v>
      </c>
      <c r="E2016" s="1" t="s">
        <v>895</v>
      </c>
      <c r="F2016" s="330" t="s">
        <v>915</v>
      </c>
      <c r="G2016" s="30" t="s">
        <v>420</v>
      </c>
      <c r="H2016" s="6">
        <f t="shared" si="75"/>
        <v>-312500</v>
      </c>
      <c r="I2016" s="25">
        <v>5</v>
      </c>
      <c r="K2016" t="s">
        <v>21</v>
      </c>
      <c r="M2016" s="2">
        <v>445</v>
      </c>
    </row>
    <row r="2017" spans="1:13" s="59" customFormat="1" ht="12.75">
      <c r="A2017" s="1"/>
      <c r="B2017" s="307">
        <v>2500</v>
      </c>
      <c r="C2017" s="1" t="s">
        <v>0</v>
      </c>
      <c r="D2017" s="1" t="s">
        <v>817</v>
      </c>
      <c r="E2017" s="1" t="s">
        <v>895</v>
      </c>
      <c r="F2017" s="330" t="s">
        <v>916</v>
      </c>
      <c r="G2017" s="30" t="s">
        <v>432</v>
      </c>
      <c r="H2017" s="6">
        <f t="shared" si="75"/>
        <v>-315000</v>
      </c>
      <c r="I2017" s="25">
        <v>5</v>
      </c>
      <c r="J2017"/>
      <c r="K2017" t="s">
        <v>21</v>
      </c>
      <c r="L2017"/>
      <c r="M2017" s="2">
        <v>445</v>
      </c>
    </row>
    <row r="2018" spans="1:13" ht="12.75">
      <c r="A2018" s="14"/>
      <c r="B2018" s="205">
        <f>SUM(B1922:B2017)</f>
        <v>315000</v>
      </c>
      <c r="C2018" s="14" t="s">
        <v>0</v>
      </c>
      <c r="D2018" s="14"/>
      <c r="E2018" s="14"/>
      <c r="F2018" s="333"/>
      <c r="G2018" s="21"/>
      <c r="H2018" s="57">
        <v>0</v>
      </c>
      <c r="I2018" s="58">
        <v>5</v>
      </c>
      <c r="J2018" s="59"/>
      <c r="K2018" s="59"/>
      <c r="L2018" s="59"/>
      <c r="M2018" s="2">
        <v>445</v>
      </c>
    </row>
    <row r="2019" spans="2:13" ht="12.75">
      <c r="B2019" s="307"/>
      <c r="H2019" s="6">
        <f t="shared" si="75"/>
        <v>0</v>
      </c>
      <c r="I2019" s="25">
        <v>5</v>
      </c>
      <c r="M2019" s="2">
        <v>445</v>
      </c>
    </row>
    <row r="2020" spans="2:13" ht="12.75">
      <c r="B2020" s="307"/>
      <c r="H2020" s="6">
        <f t="shared" si="75"/>
        <v>0</v>
      </c>
      <c r="I2020" s="25">
        <v>5</v>
      </c>
      <c r="M2020" s="2">
        <v>445</v>
      </c>
    </row>
    <row r="2021" spans="1:13" s="18" customFormat="1" ht="12.75">
      <c r="A2021" s="1"/>
      <c r="B2021" s="307">
        <v>1200</v>
      </c>
      <c r="C2021" s="15" t="s">
        <v>917</v>
      </c>
      <c r="D2021" s="15" t="s">
        <v>817</v>
      </c>
      <c r="E2021" s="1" t="s">
        <v>27</v>
      </c>
      <c r="F2021" s="61" t="s">
        <v>918</v>
      </c>
      <c r="G2021" s="30" t="s">
        <v>23</v>
      </c>
      <c r="H2021" s="6">
        <f t="shared" si="75"/>
        <v>-1200</v>
      </c>
      <c r="I2021" s="25">
        <v>2.4</v>
      </c>
      <c r="J2021"/>
      <c r="K2021" t="s">
        <v>919</v>
      </c>
      <c r="L2021"/>
      <c r="M2021" s="2">
        <v>445</v>
      </c>
    </row>
    <row r="2022" spans="2:13" ht="12.75">
      <c r="B2022" s="307">
        <v>800</v>
      </c>
      <c r="C2022" s="65" t="s">
        <v>920</v>
      </c>
      <c r="D2022" s="15" t="s">
        <v>817</v>
      </c>
      <c r="E2022" s="1" t="s">
        <v>27</v>
      </c>
      <c r="F2022" s="61" t="s">
        <v>921</v>
      </c>
      <c r="G2022" s="30" t="s">
        <v>25</v>
      </c>
      <c r="H2022" s="6">
        <f t="shared" si="75"/>
        <v>-2000</v>
      </c>
      <c r="I2022" s="25">
        <v>1.6</v>
      </c>
      <c r="K2022" t="s">
        <v>919</v>
      </c>
      <c r="M2022" s="2">
        <v>445</v>
      </c>
    </row>
    <row r="2023" spans="2:13" ht="12.75">
      <c r="B2023" s="307">
        <v>3000</v>
      </c>
      <c r="C2023" s="1" t="s">
        <v>1405</v>
      </c>
      <c r="D2023" s="15" t="s">
        <v>817</v>
      </c>
      <c r="E2023" s="1" t="s">
        <v>27</v>
      </c>
      <c r="F2023" s="61" t="s">
        <v>922</v>
      </c>
      <c r="G2023" s="30" t="s">
        <v>67</v>
      </c>
      <c r="H2023" s="6">
        <f t="shared" si="75"/>
        <v>-5000</v>
      </c>
      <c r="I2023" s="25">
        <v>6</v>
      </c>
      <c r="K2023" t="s">
        <v>919</v>
      </c>
      <c r="M2023" s="2">
        <v>445</v>
      </c>
    </row>
    <row r="2024" spans="1:13" ht="12.75">
      <c r="A2024" s="15"/>
      <c r="B2024" s="200">
        <v>1000</v>
      </c>
      <c r="C2024" s="15" t="s">
        <v>923</v>
      </c>
      <c r="D2024" s="15" t="s">
        <v>817</v>
      </c>
      <c r="E2024" s="15" t="s">
        <v>27</v>
      </c>
      <c r="F2024" s="33" t="s">
        <v>924</v>
      </c>
      <c r="G2024" s="32" t="s">
        <v>72</v>
      </c>
      <c r="H2024" s="6">
        <f t="shared" si="75"/>
        <v>-6000</v>
      </c>
      <c r="I2024" s="25">
        <v>2</v>
      </c>
      <c r="J2024" s="18"/>
      <c r="K2024" t="s">
        <v>919</v>
      </c>
      <c r="L2024" s="18"/>
      <c r="M2024" s="2">
        <v>445</v>
      </c>
    </row>
    <row r="2025" spans="1:14" ht="12.75">
      <c r="A2025" s="15"/>
      <c r="B2025" s="200">
        <v>500</v>
      </c>
      <c r="C2025" s="15" t="s">
        <v>925</v>
      </c>
      <c r="D2025" s="15" t="s">
        <v>817</v>
      </c>
      <c r="E2025" s="15" t="s">
        <v>27</v>
      </c>
      <c r="F2025" s="33" t="s">
        <v>926</v>
      </c>
      <c r="G2025" s="32" t="s">
        <v>72</v>
      </c>
      <c r="H2025" s="6">
        <f t="shared" si="75"/>
        <v>-6500</v>
      </c>
      <c r="I2025" s="25">
        <v>1</v>
      </c>
      <c r="J2025" s="18"/>
      <c r="K2025" t="s">
        <v>919</v>
      </c>
      <c r="L2025" s="18"/>
      <c r="M2025" s="2">
        <v>445</v>
      </c>
      <c r="N2025" s="41">
        <v>500</v>
      </c>
    </row>
    <row r="2026" spans="1:13" s="59" customFormat="1" ht="12.75">
      <c r="A2026" s="1"/>
      <c r="B2026" s="307">
        <v>300</v>
      </c>
      <c r="C2026" s="1" t="s">
        <v>925</v>
      </c>
      <c r="D2026" s="1" t="s">
        <v>817</v>
      </c>
      <c r="E2026" s="1" t="s">
        <v>27</v>
      </c>
      <c r="F2026" s="61" t="s">
        <v>927</v>
      </c>
      <c r="G2026" s="30" t="s">
        <v>256</v>
      </c>
      <c r="H2026" s="6">
        <f t="shared" si="75"/>
        <v>-6800</v>
      </c>
      <c r="I2026" s="25">
        <v>0.6</v>
      </c>
      <c r="J2026"/>
      <c r="K2026" t="s">
        <v>919</v>
      </c>
      <c r="L2026"/>
      <c r="M2026" s="2">
        <v>445</v>
      </c>
    </row>
    <row r="2027" spans="2:13" ht="12.75">
      <c r="B2027" s="307">
        <v>500</v>
      </c>
      <c r="C2027" s="1" t="s">
        <v>1295</v>
      </c>
      <c r="D2027" s="1" t="s">
        <v>817</v>
      </c>
      <c r="E2027" s="1" t="s">
        <v>27</v>
      </c>
      <c r="F2027" s="61" t="s">
        <v>928</v>
      </c>
      <c r="G2027" s="30" t="s">
        <v>256</v>
      </c>
      <c r="H2027" s="6">
        <f t="shared" si="75"/>
        <v>-7300</v>
      </c>
      <c r="I2027" s="25">
        <v>1</v>
      </c>
      <c r="K2027" t="s">
        <v>919</v>
      </c>
      <c r="M2027" s="2">
        <v>445</v>
      </c>
    </row>
    <row r="2028" spans="1:13" ht="12.75">
      <c r="A2028" s="15"/>
      <c r="B2028" s="200">
        <v>1500</v>
      </c>
      <c r="C2028" s="35" t="s">
        <v>1294</v>
      </c>
      <c r="D2028" s="15" t="s">
        <v>817</v>
      </c>
      <c r="E2028" s="35" t="s">
        <v>27</v>
      </c>
      <c r="F2028" s="61" t="s">
        <v>931</v>
      </c>
      <c r="G2028" s="33" t="s">
        <v>67</v>
      </c>
      <c r="H2028" s="6">
        <f t="shared" si="75"/>
        <v>-8800</v>
      </c>
      <c r="I2028" s="25">
        <v>3</v>
      </c>
      <c r="J2028" s="18"/>
      <c r="K2028" s="18" t="s">
        <v>932</v>
      </c>
      <c r="L2028" s="18"/>
      <c r="M2028" s="2">
        <v>445</v>
      </c>
    </row>
    <row r="2029" spans="1:13" ht="12.75">
      <c r="A2029" s="15"/>
      <c r="B2029" s="307">
        <v>2000</v>
      </c>
      <c r="C2029" s="1" t="s">
        <v>1396</v>
      </c>
      <c r="D2029" s="15" t="s">
        <v>817</v>
      </c>
      <c r="E2029" s="1" t="s">
        <v>27</v>
      </c>
      <c r="F2029" s="61" t="s">
        <v>933</v>
      </c>
      <c r="G2029" s="30" t="s">
        <v>67</v>
      </c>
      <c r="H2029" s="6">
        <f t="shared" si="75"/>
        <v>-10800</v>
      </c>
      <c r="I2029" s="25">
        <v>4</v>
      </c>
      <c r="J2029" s="18"/>
      <c r="K2029" s="18" t="s">
        <v>932</v>
      </c>
      <c r="L2029" s="18"/>
      <c r="M2029" s="2">
        <v>445</v>
      </c>
    </row>
    <row r="2030" spans="1:13" s="59" customFormat="1" ht="12.75">
      <c r="A2030" s="15"/>
      <c r="B2030" s="307">
        <v>500</v>
      </c>
      <c r="C2030" s="1" t="s">
        <v>930</v>
      </c>
      <c r="D2030" s="1" t="s">
        <v>817</v>
      </c>
      <c r="E2030" s="1" t="s">
        <v>27</v>
      </c>
      <c r="F2030" s="61" t="s">
        <v>934</v>
      </c>
      <c r="G2030" s="30" t="s">
        <v>77</v>
      </c>
      <c r="H2030" s="6">
        <f t="shared" si="75"/>
        <v>-11300</v>
      </c>
      <c r="I2030" s="25">
        <v>1</v>
      </c>
      <c r="J2030" s="18"/>
      <c r="K2030" s="18" t="s">
        <v>932</v>
      </c>
      <c r="L2030" s="18"/>
      <c r="M2030" s="2">
        <v>445</v>
      </c>
    </row>
    <row r="2031" spans="1:13" ht="12.75">
      <c r="A2031" s="14"/>
      <c r="B2031" s="205">
        <f>SUM(B2021:B2030)</f>
        <v>11300</v>
      </c>
      <c r="C2031" s="14" t="s">
        <v>27</v>
      </c>
      <c r="D2031" s="14" t="s">
        <v>1433</v>
      </c>
      <c r="E2031" s="14"/>
      <c r="F2031" s="69"/>
      <c r="G2031" s="21"/>
      <c r="H2031" s="57">
        <v>0</v>
      </c>
      <c r="I2031" s="58">
        <f aca="true" t="shared" si="76" ref="I2031:I2036">+B2031/M2031</f>
        <v>25.39325842696629</v>
      </c>
      <c r="J2031" s="59"/>
      <c r="K2031" s="59"/>
      <c r="L2031" s="59"/>
      <c r="M2031" s="2">
        <v>445</v>
      </c>
    </row>
    <row r="2032" spans="1:13" s="18" customFormat="1" ht="12.75">
      <c r="A2032" s="1"/>
      <c r="B2032" s="307"/>
      <c r="C2032" s="15"/>
      <c r="D2032" s="15"/>
      <c r="E2032" s="1"/>
      <c r="F2032" s="61"/>
      <c r="G2032" s="30"/>
      <c r="H2032" s="6">
        <f t="shared" si="75"/>
        <v>0</v>
      </c>
      <c r="I2032" s="25">
        <f t="shared" si="76"/>
        <v>0</v>
      </c>
      <c r="J2032"/>
      <c r="K2032"/>
      <c r="L2032"/>
      <c r="M2032" s="2">
        <v>445</v>
      </c>
    </row>
    <row r="2033" spans="1:13" ht="12.75">
      <c r="A2033" s="15"/>
      <c r="B2033" s="200"/>
      <c r="C2033" s="15"/>
      <c r="D2033" s="15"/>
      <c r="E2033" s="15"/>
      <c r="F2033" s="33"/>
      <c r="G2033" s="32"/>
      <c r="H2033" s="6">
        <f t="shared" si="75"/>
        <v>0</v>
      </c>
      <c r="I2033" s="25">
        <f t="shared" si="76"/>
        <v>0</v>
      </c>
      <c r="J2033" s="18"/>
      <c r="L2033" s="18"/>
      <c r="M2033" s="2">
        <v>445</v>
      </c>
    </row>
    <row r="2034" spans="1:13" ht="12.75">
      <c r="A2034" s="15"/>
      <c r="B2034" s="200">
        <v>5000</v>
      </c>
      <c r="C2034" s="15" t="s">
        <v>952</v>
      </c>
      <c r="D2034" s="15" t="s">
        <v>817</v>
      </c>
      <c r="E2034" s="15" t="s">
        <v>1297</v>
      </c>
      <c r="F2034" s="61" t="s">
        <v>953</v>
      </c>
      <c r="G2034" s="32" t="s">
        <v>20</v>
      </c>
      <c r="H2034" s="6">
        <f t="shared" si="75"/>
        <v>-5000</v>
      </c>
      <c r="I2034" s="25">
        <f t="shared" si="76"/>
        <v>11.235955056179776</v>
      </c>
      <c r="J2034" s="18"/>
      <c r="K2034" t="s">
        <v>919</v>
      </c>
      <c r="L2034" s="18"/>
      <c r="M2034" s="2">
        <v>445</v>
      </c>
    </row>
    <row r="2035" spans="1:13" ht="12.75">
      <c r="A2035" s="15"/>
      <c r="B2035" s="200">
        <v>3500</v>
      </c>
      <c r="C2035" s="15" t="s">
        <v>935</v>
      </c>
      <c r="D2035" s="15" t="s">
        <v>817</v>
      </c>
      <c r="E2035" s="15" t="s">
        <v>1297</v>
      </c>
      <c r="F2035" s="61" t="s">
        <v>936</v>
      </c>
      <c r="G2035" s="32" t="s">
        <v>20</v>
      </c>
      <c r="H2035" s="6">
        <f t="shared" si="75"/>
        <v>-8500</v>
      </c>
      <c r="I2035" s="25">
        <f t="shared" si="76"/>
        <v>7.865168539325842</v>
      </c>
      <c r="J2035" s="18"/>
      <c r="K2035" t="s">
        <v>919</v>
      </c>
      <c r="L2035" s="18"/>
      <c r="M2035" s="2">
        <v>445</v>
      </c>
    </row>
    <row r="2036" spans="2:13" ht="12.75">
      <c r="B2036" s="307">
        <v>8000</v>
      </c>
      <c r="C2036" s="1" t="s">
        <v>949</v>
      </c>
      <c r="D2036" s="1" t="s">
        <v>817</v>
      </c>
      <c r="E2036" s="15" t="s">
        <v>1297</v>
      </c>
      <c r="F2036" s="61" t="s">
        <v>950</v>
      </c>
      <c r="G2036" s="30" t="s">
        <v>256</v>
      </c>
      <c r="H2036" s="6">
        <f t="shared" si="75"/>
        <v>-16500</v>
      </c>
      <c r="I2036" s="25">
        <f t="shared" si="76"/>
        <v>17.97752808988764</v>
      </c>
      <c r="K2036" t="s">
        <v>919</v>
      </c>
      <c r="M2036" s="2">
        <v>445</v>
      </c>
    </row>
    <row r="2037" spans="2:13" ht="12.75">
      <c r="B2037" s="307">
        <v>3500</v>
      </c>
      <c r="C2037" s="1" t="s">
        <v>954</v>
      </c>
      <c r="D2037" s="1" t="s">
        <v>817</v>
      </c>
      <c r="E2037" s="1" t="s">
        <v>53</v>
      </c>
      <c r="F2037" s="61" t="s">
        <v>955</v>
      </c>
      <c r="G2037" s="30" t="s">
        <v>432</v>
      </c>
      <c r="H2037" s="6">
        <f t="shared" si="75"/>
        <v>-20000</v>
      </c>
      <c r="I2037" s="25">
        <v>7</v>
      </c>
      <c r="K2037" t="s">
        <v>919</v>
      </c>
      <c r="M2037" s="2">
        <v>445</v>
      </c>
    </row>
    <row r="2038" spans="1:13" s="59" customFormat="1" ht="12.75">
      <c r="A2038" s="1"/>
      <c r="B2038" s="307">
        <v>3500</v>
      </c>
      <c r="C2038" s="1" t="s">
        <v>954</v>
      </c>
      <c r="D2038" s="1" t="s">
        <v>817</v>
      </c>
      <c r="E2038" s="1" t="s">
        <v>53</v>
      </c>
      <c r="F2038" s="61" t="s">
        <v>956</v>
      </c>
      <c r="G2038" s="30" t="s">
        <v>432</v>
      </c>
      <c r="H2038" s="6">
        <f t="shared" si="75"/>
        <v>-23500</v>
      </c>
      <c r="I2038" s="25">
        <v>7</v>
      </c>
      <c r="J2038"/>
      <c r="K2038" t="s">
        <v>919</v>
      </c>
      <c r="L2038"/>
      <c r="M2038" s="2">
        <v>445</v>
      </c>
    </row>
    <row r="2039" spans="2:13" ht="12.75">
      <c r="B2039" s="307">
        <v>3500</v>
      </c>
      <c r="C2039" s="1" t="s">
        <v>954</v>
      </c>
      <c r="D2039" s="1" t="s">
        <v>817</v>
      </c>
      <c r="E2039" s="1" t="s">
        <v>53</v>
      </c>
      <c r="F2039" s="61" t="s">
        <v>957</v>
      </c>
      <c r="G2039" s="30" t="s">
        <v>432</v>
      </c>
      <c r="H2039" s="6">
        <f t="shared" si="75"/>
        <v>-27000</v>
      </c>
      <c r="I2039" s="25">
        <v>7</v>
      </c>
      <c r="K2039" t="s">
        <v>919</v>
      </c>
      <c r="M2039" s="2">
        <v>445</v>
      </c>
    </row>
    <row r="2040" spans="2:13" ht="12.75">
      <c r="B2040" s="307">
        <v>3500</v>
      </c>
      <c r="C2040" s="1" t="s">
        <v>954</v>
      </c>
      <c r="D2040" s="1" t="s">
        <v>817</v>
      </c>
      <c r="E2040" s="1" t="s">
        <v>53</v>
      </c>
      <c r="F2040" s="61" t="s">
        <v>958</v>
      </c>
      <c r="G2040" s="30" t="s">
        <v>432</v>
      </c>
      <c r="H2040" s="6">
        <f t="shared" si="75"/>
        <v>-30500</v>
      </c>
      <c r="I2040" s="25">
        <v>7</v>
      </c>
      <c r="K2040" t="s">
        <v>919</v>
      </c>
      <c r="M2040" s="2">
        <v>445</v>
      </c>
    </row>
    <row r="2041" spans="2:13" ht="12.75">
      <c r="B2041" s="307">
        <v>1300</v>
      </c>
      <c r="C2041" s="1" t="s">
        <v>937</v>
      </c>
      <c r="D2041" s="1" t="s">
        <v>817</v>
      </c>
      <c r="E2041" s="1" t="s">
        <v>53</v>
      </c>
      <c r="F2041" s="61" t="s">
        <v>938</v>
      </c>
      <c r="G2041" s="30" t="s">
        <v>457</v>
      </c>
      <c r="H2041" s="6">
        <f t="shared" si="75"/>
        <v>-31800</v>
      </c>
      <c r="I2041" s="25">
        <f>+B2041/M2041</f>
        <v>2.9213483146067416</v>
      </c>
      <c r="K2041" t="s">
        <v>919</v>
      </c>
      <c r="M2041" s="2">
        <v>445</v>
      </c>
    </row>
    <row r="2042" spans="2:13" ht="12.75">
      <c r="B2042" s="307">
        <v>1300</v>
      </c>
      <c r="C2042" s="1" t="s">
        <v>939</v>
      </c>
      <c r="D2042" s="1" t="s">
        <v>817</v>
      </c>
      <c r="E2042" s="1" t="s">
        <v>53</v>
      </c>
      <c r="F2042" s="61" t="s">
        <v>940</v>
      </c>
      <c r="G2042" s="30" t="s">
        <v>432</v>
      </c>
      <c r="H2042" s="6">
        <f t="shared" si="75"/>
        <v>-33100</v>
      </c>
      <c r="I2042" s="25">
        <v>2.6</v>
      </c>
      <c r="K2042" t="s">
        <v>919</v>
      </c>
      <c r="M2042" s="2">
        <v>445</v>
      </c>
    </row>
    <row r="2043" spans="2:13" ht="12.75">
      <c r="B2043" s="307">
        <v>1300</v>
      </c>
      <c r="C2043" s="1" t="s">
        <v>939</v>
      </c>
      <c r="D2043" s="1" t="s">
        <v>817</v>
      </c>
      <c r="E2043" s="1" t="s">
        <v>53</v>
      </c>
      <c r="F2043" s="61" t="s">
        <v>941</v>
      </c>
      <c r="G2043" s="30" t="s">
        <v>432</v>
      </c>
      <c r="H2043" s="6">
        <f t="shared" si="75"/>
        <v>-34400</v>
      </c>
      <c r="I2043" s="25">
        <v>2.6</v>
      </c>
      <c r="K2043" t="s">
        <v>919</v>
      </c>
      <c r="M2043" s="2">
        <v>445</v>
      </c>
    </row>
    <row r="2044" spans="2:13" ht="12.75">
      <c r="B2044" s="307">
        <v>1300</v>
      </c>
      <c r="C2044" s="1" t="s">
        <v>939</v>
      </c>
      <c r="D2044" s="1" t="s">
        <v>817</v>
      </c>
      <c r="E2044" s="1" t="s">
        <v>53</v>
      </c>
      <c r="F2044" s="61" t="s">
        <v>942</v>
      </c>
      <c r="G2044" s="30" t="s">
        <v>432</v>
      </c>
      <c r="H2044" s="6">
        <f t="shared" si="75"/>
        <v>-35700</v>
      </c>
      <c r="I2044" s="25">
        <v>2.6</v>
      </c>
      <c r="K2044" t="s">
        <v>919</v>
      </c>
      <c r="M2044" s="2">
        <v>445</v>
      </c>
    </row>
    <row r="2045" spans="2:13" ht="12.75">
      <c r="B2045" s="307">
        <v>1700</v>
      </c>
      <c r="C2045" s="1" t="s">
        <v>943</v>
      </c>
      <c r="D2045" s="1" t="s">
        <v>817</v>
      </c>
      <c r="E2045" s="1" t="s">
        <v>53</v>
      </c>
      <c r="F2045" s="61" t="s">
        <v>944</v>
      </c>
      <c r="G2045" s="30" t="s">
        <v>457</v>
      </c>
      <c r="H2045" s="6">
        <f t="shared" si="75"/>
        <v>-37400</v>
      </c>
      <c r="I2045" s="25">
        <f>+B2045/M2045</f>
        <v>3.8202247191011236</v>
      </c>
      <c r="K2045" t="s">
        <v>919</v>
      </c>
      <c r="M2045" s="2">
        <v>445</v>
      </c>
    </row>
    <row r="2046" spans="2:13" ht="12.75">
      <c r="B2046" s="307">
        <v>1700</v>
      </c>
      <c r="C2046" s="1" t="s">
        <v>945</v>
      </c>
      <c r="D2046" s="1" t="s">
        <v>817</v>
      </c>
      <c r="E2046" s="1" t="s">
        <v>53</v>
      </c>
      <c r="F2046" s="61" t="s">
        <v>946</v>
      </c>
      <c r="G2046" s="30" t="s">
        <v>457</v>
      </c>
      <c r="H2046" s="6">
        <f t="shared" si="75"/>
        <v>-39100</v>
      </c>
      <c r="I2046" s="25">
        <v>3.4</v>
      </c>
      <c r="K2046" t="s">
        <v>919</v>
      </c>
      <c r="M2046" s="2">
        <v>445</v>
      </c>
    </row>
    <row r="2047" spans="2:13" ht="12.75">
      <c r="B2047" s="307">
        <v>1700</v>
      </c>
      <c r="C2047" s="1" t="s">
        <v>945</v>
      </c>
      <c r="D2047" s="1" t="s">
        <v>817</v>
      </c>
      <c r="E2047" s="1" t="s">
        <v>53</v>
      </c>
      <c r="F2047" s="61" t="s">
        <v>947</v>
      </c>
      <c r="G2047" s="30" t="s">
        <v>457</v>
      </c>
      <c r="H2047" s="6">
        <f t="shared" si="75"/>
        <v>-40800</v>
      </c>
      <c r="I2047" s="25">
        <v>3.4</v>
      </c>
      <c r="K2047" t="s">
        <v>919</v>
      </c>
      <c r="M2047" s="2">
        <v>445</v>
      </c>
    </row>
    <row r="2048" spans="2:13" ht="12.75">
      <c r="B2048" s="307">
        <v>1700</v>
      </c>
      <c r="C2048" s="1" t="s">
        <v>945</v>
      </c>
      <c r="D2048" s="1" t="s">
        <v>817</v>
      </c>
      <c r="E2048" s="1" t="s">
        <v>53</v>
      </c>
      <c r="F2048" s="61" t="s">
        <v>948</v>
      </c>
      <c r="G2048" s="30" t="s">
        <v>457</v>
      </c>
      <c r="H2048" s="6">
        <f t="shared" si="75"/>
        <v>-42500</v>
      </c>
      <c r="I2048" s="25">
        <v>3.4</v>
      </c>
      <c r="K2048" t="s">
        <v>919</v>
      </c>
      <c r="M2048" s="2">
        <v>445</v>
      </c>
    </row>
    <row r="2049" spans="2:13" ht="12.75">
      <c r="B2049" s="307">
        <v>1900</v>
      </c>
      <c r="C2049" s="1" t="s">
        <v>951</v>
      </c>
      <c r="D2049" s="1" t="s">
        <v>817</v>
      </c>
      <c r="E2049" s="1" t="s">
        <v>53</v>
      </c>
      <c r="F2049" s="61" t="s">
        <v>944</v>
      </c>
      <c r="G2049" s="30" t="s">
        <v>457</v>
      </c>
      <c r="H2049" s="6">
        <f t="shared" si="75"/>
        <v>-44400</v>
      </c>
      <c r="I2049" s="25">
        <f>+B2049/M2049</f>
        <v>4.269662921348314</v>
      </c>
      <c r="K2049" t="s">
        <v>919</v>
      </c>
      <c r="M2049" s="2">
        <v>445</v>
      </c>
    </row>
    <row r="2050" spans="2:13" ht="12.75">
      <c r="B2050" s="307">
        <v>3500</v>
      </c>
      <c r="C2050" s="1" t="s">
        <v>954</v>
      </c>
      <c r="D2050" s="1" t="s">
        <v>817</v>
      </c>
      <c r="E2050" s="1" t="s">
        <v>53</v>
      </c>
      <c r="F2050" s="61" t="s">
        <v>955</v>
      </c>
      <c r="G2050" s="30" t="s">
        <v>432</v>
      </c>
      <c r="H2050" s="6">
        <f t="shared" si="75"/>
        <v>-47900</v>
      </c>
      <c r="I2050" s="25">
        <v>7</v>
      </c>
      <c r="K2050" t="s">
        <v>919</v>
      </c>
      <c r="M2050" s="2">
        <v>445</v>
      </c>
    </row>
    <row r="2051" spans="1:13" s="59" customFormat="1" ht="12.75">
      <c r="A2051" s="1"/>
      <c r="B2051" s="307">
        <v>3500</v>
      </c>
      <c r="C2051" s="1" t="s">
        <v>954</v>
      </c>
      <c r="D2051" s="1" t="s">
        <v>817</v>
      </c>
      <c r="E2051" s="1" t="s">
        <v>53</v>
      </c>
      <c r="F2051" s="61" t="s">
        <v>956</v>
      </c>
      <c r="G2051" s="30" t="s">
        <v>432</v>
      </c>
      <c r="H2051" s="6">
        <f t="shared" si="75"/>
        <v>-51400</v>
      </c>
      <c r="I2051" s="25">
        <v>7</v>
      </c>
      <c r="J2051"/>
      <c r="K2051" t="s">
        <v>919</v>
      </c>
      <c r="L2051"/>
      <c r="M2051" s="2">
        <v>445</v>
      </c>
    </row>
    <row r="2052" spans="2:13" ht="12.75">
      <c r="B2052" s="307">
        <v>3500</v>
      </c>
      <c r="C2052" s="1" t="s">
        <v>954</v>
      </c>
      <c r="D2052" s="1" t="s">
        <v>817</v>
      </c>
      <c r="E2052" s="1" t="s">
        <v>53</v>
      </c>
      <c r="F2052" s="61" t="s">
        <v>957</v>
      </c>
      <c r="G2052" s="30" t="s">
        <v>432</v>
      </c>
      <c r="H2052" s="6">
        <f t="shared" si="75"/>
        <v>-54900</v>
      </c>
      <c r="I2052" s="25">
        <v>7</v>
      </c>
      <c r="K2052" t="s">
        <v>919</v>
      </c>
      <c r="M2052" s="2">
        <v>445</v>
      </c>
    </row>
    <row r="2053" spans="2:13" ht="12.75">
      <c r="B2053" s="307">
        <v>3500</v>
      </c>
      <c r="C2053" s="1" t="s">
        <v>954</v>
      </c>
      <c r="D2053" s="1" t="s">
        <v>817</v>
      </c>
      <c r="E2053" s="1" t="s">
        <v>53</v>
      </c>
      <c r="F2053" s="61" t="s">
        <v>958</v>
      </c>
      <c r="G2053" s="30" t="s">
        <v>432</v>
      </c>
      <c r="H2053" s="6">
        <f t="shared" si="75"/>
        <v>-58400</v>
      </c>
      <c r="I2053" s="25">
        <v>7</v>
      </c>
      <c r="K2053" t="s">
        <v>919</v>
      </c>
      <c r="M2053" s="2">
        <v>445</v>
      </c>
    </row>
    <row r="2054" spans="1:14" s="59" customFormat="1" ht="12.75">
      <c r="A2054" s="1"/>
      <c r="B2054" s="307">
        <v>300000</v>
      </c>
      <c r="C2054" s="1" t="s">
        <v>1443</v>
      </c>
      <c r="D2054" s="1" t="s">
        <v>817</v>
      </c>
      <c r="E2054" s="1" t="s">
        <v>1296</v>
      </c>
      <c r="F2054" s="61" t="s">
        <v>959</v>
      </c>
      <c r="G2054" s="30" t="s">
        <v>374</v>
      </c>
      <c r="H2054" s="6">
        <f t="shared" si="75"/>
        <v>-358400</v>
      </c>
      <c r="I2054" s="25">
        <f>+B2054/M2054</f>
        <v>674.1573033707865</v>
      </c>
      <c r="J2054"/>
      <c r="K2054" t="s">
        <v>919</v>
      </c>
      <c r="L2054"/>
      <c r="M2054" s="2">
        <v>445</v>
      </c>
      <c r="N2054" s="96"/>
    </row>
    <row r="2055" spans="1:13" ht="12.75">
      <c r="A2055" s="14"/>
      <c r="B2055" s="310">
        <f>SUM(B2034:B2054)</f>
        <v>358400</v>
      </c>
      <c r="C2055" s="95" t="s">
        <v>962</v>
      </c>
      <c r="D2055" s="14"/>
      <c r="E2055" s="95"/>
      <c r="F2055" s="69"/>
      <c r="G2055" s="21"/>
      <c r="H2055" s="57">
        <v>0</v>
      </c>
      <c r="I2055" s="58">
        <f>+B2055/M2055</f>
        <v>805.3932584269663</v>
      </c>
      <c r="J2055" s="95"/>
      <c r="K2055" s="59"/>
      <c r="L2055" s="95"/>
      <c r="M2055" s="2">
        <v>445</v>
      </c>
    </row>
    <row r="2056" spans="2:13" ht="12.75">
      <c r="B2056" s="307"/>
      <c r="D2056" s="15"/>
      <c r="H2056" s="6">
        <f t="shared" si="75"/>
        <v>0</v>
      </c>
      <c r="I2056" s="25">
        <f>+B2056/M2056</f>
        <v>0</v>
      </c>
      <c r="M2056" s="2">
        <v>445</v>
      </c>
    </row>
    <row r="2057" spans="2:13" ht="12.75">
      <c r="B2057" s="307"/>
      <c r="D2057" s="15"/>
      <c r="H2057" s="6">
        <f t="shared" si="75"/>
        <v>0</v>
      </c>
      <c r="I2057" s="25">
        <f>+B2057/M2057</f>
        <v>0</v>
      </c>
      <c r="M2057" s="2">
        <v>445</v>
      </c>
    </row>
    <row r="2058" spans="2:13" ht="12.75">
      <c r="B2058" s="200">
        <v>1900</v>
      </c>
      <c r="C2058" s="15" t="s">
        <v>55</v>
      </c>
      <c r="D2058" s="15" t="s">
        <v>817</v>
      </c>
      <c r="E2058" s="37" t="s">
        <v>56</v>
      </c>
      <c r="F2058" s="61" t="s">
        <v>944</v>
      </c>
      <c r="G2058" s="38" t="s">
        <v>106</v>
      </c>
      <c r="H2058" s="6">
        <f t="shared" si="75"/>
        <v>-1900</v>
      </c>
      <c r="I2058" s="25">
        <v>3.8</v>
      </c>
      <c r="K2058" t="s">
        <v>919</v>
      </c>
      <c r="M2058" s="2">
        <v>445</v>
      </c>
    </row>
    <row r="2059" spans="2:13" ht="12.75">
      <c r="B2059" s="200">
        <v>1800</v>
      </c>
      <c r="C2059" s="15" t="s">
        <v>55</v>
      </c>
      <c r="D2059" s="15" t="s">
        <v>817</v>
      </c>
      <c r="E2059" s="15" t="s">
        <v>56</v>
      </c>
      <c r="F2059" s="61" t="s">
        <v>944</v>
      </c>
      <c r="G2059" s="32" t="s">
        <v>20</v>
      </c>
      <c r="H2059" s="6">
        <f t="shared" si="75"/>
        <v>-3700</v>
      </c>
      <c r="I2059" s="25">
        <v>3.6</v>
      </c>
      <c r="K2059" t="s">
        <v>919</v>
      </c>
      <c r="M2059" s="2">
        <v>445</v>
      </c>
    </row>
    <row r="2060" spans="1:13" ht="12.75">
      <c r="A2060" s="15"/>
      <c r="B2060" s="200">
        <v>1600</v>
      </c>
      <c r="C2060" s="15" t="s">
        <v>55</v>
      </c>
      <c r="D2060" s="15" t="s">
        <v>817</v>
      </c>
      <c r="E2060" s="15" t="s">
        <v>56</v>
      </c>
      <c r="F2060" s="61" t="s">
        <v>944</v>
      </c>
      <c r="G2060" s="32" t="s">
        <v>23</v>
      </c>
      <c r="H2060" s="6">
        <f t="shared" si="75"/>
        <v>-5300</v>
      </c>
      <c r="I2060" s="25">
        <v>3.2</v>
      </c>
      <c r="J2060" s="18"/>
      <c r="K2060" t="s">
        <v>919</v>
      </c>
      <c r="L2060" s="18"/>
      <c r="M2060" s="2">
        <v>445</v>
      </c>
    </row>
    <row r="2061" spans="2:13" ht="12.75">
      <c r="B2061" s="307">
        <v>1750</v>
      </c>
      <c r="C2061" s="15" t="s">
        <v>55</v>
      </c>
      <c r="D2061" s="15" t="s">
        <v>817</v>
      </c>
      <c r="E2061" s="1" t="s">
        <v>56</v>
      </c>
      <c r="F2061" s="61" t="s">
        <v>944</v>
      </c>
      <c r="G2061" s="30" t="s">
        <v>25</v>
      </c>
      <c r="H2061" s="6">
        <f t="shared" si="75"/>
        <v>-7050</v>
      </c>
      <c r="I2061" s="25">
        <v>3.5</v>
      </c>
      <c r="K2061" t="s">
        <v>919</v>
      </c>
      <c r="M2061" s="2">
        <v>445</v>
      </c>
    </row>
    <row r="2062" spans="2:13" ht="12.75">
      <c r="B2062" s="307">
        <v>1900</v>
      </c>
      <c r="C2062" s="1" t="s">
        <v>55</v>
      </c>
      <c r="D2062" s="15" t="s">
        <v>817</v>
      </c>
      <c r="E2062" s="1" t="s">
        <v>56</v>
      </c>
      <c r="F2062" s="61" t="s">
        <v>944</v>
      </c>
      <c r="G2062" s="30" t="s">
        <v>70</v>
      </c>
      <c r="H2062" s="6">
        <f t="shared" si="75"/>
        <v>-8950</v>
      </c>
      <c r="I2062" s="25">
        <v>3.8</v>
      </c>
      <c r="K2062" t="s">
        <v>919</v>
      </c>
      <c r="M2062" s="2">
        <v>445</v>
      </c>
    </row>
    <row r="2063" spans="1:13" ht="12.75">
      <c r="A2063" s="15"/>
      <c r="B2063" s="200">
        <v>1800</v>
      </c>
      <c r="C2063" s="15" t="s">
        <v>55</v>
      </c>
      <c r="D2063" s="15" t="s">
        <v>817</v>
      </c>
      <c r="E2063" s="15" t="s">
        <v>56</v>
      </c>
      <c r="F2063" s="33" t="s">
        <v>944</v>
      </c>
      <c r="G2063" s="32" t="s">
        <v>72</v>
      </c>
      <c r="H2063" s="6">
        <f t="shared" si="75"/>
        <v>-10750</v>
      </c>
      <c r="I2063" s="25">
        <v>3.6</v>
      </c>
      <c r="J2063" s="18"/>
      <c r="K2063" t="s">
        <v>919</v>
      </c>
      <c r="L2063" s="18"/>
      <c r="M2063" s="2">
        <v>445</v>
      </c>
    </row>
    <row r="2064" spans="1:13" ht="12.75">
      <c r="A2064" s="15"/>
      <c r="B2064" s="200">
        <v>1900</v>
      </c>
      <c r="C2064" s="15" t="s">
        <v>55</v>
      </c>
      <c r="D2064" s="15" t="s">
        <v>817</v>
      </c>
      <c r="E2064" s="15" t="s">
        <v>56</v>
      </c>
      <c r="F2064" s="33" t="s">
        <v>944</v>
      </c>
      <c r="G2064" s="32" t="s">
        <v>77</v>
      </c>
      <c r="H2064" s="6">
        <f t="shared" si="75"/>
        <v>-12650</v>
      </c>
      <c r="I2064" s="25">
        <v>3.8</v>
      </c>
      <c r="J2064" s="18"/>
      <c r="K2064" t="s">
        <v>919</v>
      </c>
      <c r="L2064" s="18"/>
      <c r="M2064" s="2">
        <v>445</v>
      </c>
    </row>
    <row r="2065" spans="2:13" ht="12.75">
      <c r="B2065" s="311">
        <v>1800</v>
      </c>
      <c r="C2065" s="40" t="s">
        <v>55</v>
      </c>
      <c r="D2065" s="15" t="s">
        <v>817</v>
      </c>
      <c r="E2065" s="40" t="s">
        <v>56</v>
      </c>
      <c r="F2065" s="61" t="s">
        <v>944</v>
      </c>
      <c r="G2065" s="30" t="s">
        <v>79</v>
      </c>
      <c r="H2065" s="6">
        <f t="shared" si="75"/>
        <v>-14450</v>
      </c>
      <c r="I2065" s="25">
        <v>3.6</v>
      </c>
      <c r="J2065" s="39"/>
      <c r="K2065" t="s">
        <v>919</v>
      </c>
      <c r="L2065" s="39"/>
      <c r="M2065" s="2">
        <v>445</v>
      </c>
    </row>
    <row r="2066" spans="2:13" ht="12.75">
      <c r="B2066" s="307">
        <v>1900</v>
      </c>
      <c r="C2066" s="1" t="s">
        <v>55</v>
      </c>
      <c r="D2066" s="15" t="s">
        <v>817</v>
      </c>
      <c r="E2066" s="1" t="s">
        <v>56</v>
      </c>
      <c r="F2066" s="61" t="s">
        <v>944</v>
      </c>
      <c r="G2066" s="30" t="s">
        <v>118</v>
      </c>
      <c r="H2066" s="6">
        <f t="shared" si="75"/>
        <v>-16350</v>
      </c>
      <c r="I2066" s="25">
        <v>3.8</v>
      </c>
      <c r="K2066" t="s">
        <v>919</v>
      </c>
      <c r="M2066" s="2">
        <v>445</v>
      </c>
    </row>
    <row r="2067" spans="2:13" ht="12.75">
      <c r="B2067" s="307">
        <v>1850</v>
      </c>
      <c r="C2067" s="1" t="s">
        <v>55</v>
      </c>
      <c r="D2067" s="15" t="s">
        <v>817</v>
      </c>
      <c r="E2067" s="1" t="s">
        <v>56</v>
      </c>
      <c r="F2067" s="61" t="s">
        <v>944</v>
      </c>
      <c r="G2067" s="30" t="s">
        <v>120</v>
      </c>
      <c r="H2067" s="6">
        <f t="shared" si="75"/>
        <v>-18200</v>
      </c>
      <c r="I2067" s="25">
        <v>3.7</v>
      </c>
      <c r="K2067" t="s">
        <v>919</v>
      </c>
      <c r="M2067" s="2">
        <v>445</v>
      </c>
    </row>
    <row r="2068" spans="2:13" ht="12.75">
      <c r="B2068" s="307">
        <v>1900</v>
      </c>
      <c r="C2068" s="1" t="s">
        <v>55</v>
      </c>
      <c r="D2068" s="15" t="s">
        <v>817</v>
      </c>
      <c r="E2068" s="1" t="s">
        <v>56</v>
      </c>
      <c r="F2068" s="61" t="s">
        <v>944</v>
      </c>
      <c r="G2068" s="30" t="s">
        <v>122</v>
      </c>
      <c r="H2068" s="6">
        <f t="shared" si="75"/>
        <v>-20100</v>
      </c>
      <c r="I2068" s="25">
        <v>3.8</v>
      </c>
      <c r="K2068" t="s">
        <v>919</v>
      </c>
      <c r="M2068" s="2">
        <v>445</v>
      </c>
    </row>
    <row r="2069" spans="2:13" ht="12.75">
      <c r="B2069" s="307">
        <v>1800</v>
      </c>
      <c r="C2069" s="15" t="s">
        <v>55</v>
      </c>
      <c r="D2069" s="15" t="s">
        <v>817</v>
      </c>
      <c r="E2069" s="1" t="s">
        <v>56</v>
      </c>
      <c r="F2069" s="61" t="s">
        <v>944</v>
      </c>
      <c r="G2069" s="30" t="s">
        <v>212</v>
      </c>
      <c r="H2069" s="6">
        <f t="shared" si="75"/>
        <v>-21900</v>
      </c>
      <c r="I2069" s="25">
        <v>3.6</v>
      </c>
      <c r="K2069" t="s">
        <v>919</v>
      </c>
      <c r="M2069" s="2">
        <v>445</v>
      </c>
    </row>
    <row r="2070" spans="2:13" ht="12.75">
      <c r="B2070" s="307">
        <v>1900</v>
      </c>
      <c r="C2070" s="1" t="s">
        <v>55</v>
      </c>
      <c r="D2070" s="1" t="s">
        <v>817</v>
      </c>
      <c r="E2070" s="1" t="s">
        <v>56</v>
      </c>
      <c r="F2070" s="61" t="s">
        <v>944</v>
      </c>
      <c r="G2070" s="30" t="s">
        <v>206</v>
      </c>
      <c r="H2070" s="6">
        <f t="shared" si="75"/>
        <v>-23800</v>
      </c>
      <c r="I2070" s="25">
        <v>3.8</v>
      </c>
      <c r="K2070" t="s">
        <v>919</v>
      </c>
      <c r="M2070" s="2">
        <v>445</v>
      </c>
    </row>
    <row r="2071" spans="2:13" ht="12.75">
      <c r="B2071" s="307">
        <v>1900</v>
      </c>
      <c r="C2071" s="1" t="s">
        <v>55</v>
      </c>
      <c r="D2071" s="1" t="s">
        <v>817</v>
      </c>
      <c r="E2071" s="1" t="s">
        <v>56</v>
      </c>
      <c r="F2071" s="61" t="s">
        <v>944</v>
      </c>
      <c r="G2071" s="30" t="s">
        <v>220</v>
      </c>
      <c r="H2071" s="6">
        <f t="shared" si="75"/>
        <v>-25700</v>
      </c>
      <c r="I2071" s="25">
        <v>3.8</v>
      </c>
      <c r="K2071" t="s">
        <v>919</v>
      </c>
      <c r="M2071" s="2">
        <v>445</v>
      </c>
    </row>
    <row r="2072" spans="2:13" ht="12.75">
      <c r="B2072" s="307">
        <v>1800</v>
      </c>
      <c r="C2072" s="1" t="s">
        <v>55</v>
      </c>
      <c r="D2072" s="1" t="s">
        <v>817</v>
      </c>
      <c r="E2072" s="1" t="s">
        <v>56</v>
      </c>
      <c r="F2072" s="61" t="s">
        <v>944</v>
      </c>
      <c r="G2072" s="30" t="s">
        <v>244</v>
      </c>
      <c r="H2072" s="6">
        <f t="shared" si="75"/>
        <v>-27500</v>
      </c>
      <c r="I2072" s="25">
        <v>3.6</v>
      </c>
      <c r="K2072" t="s">
        <v>919</v>
      </c>
      <c r="M2072" s="2">
        <v>445</v>
      </c>
    </row>
    <row r="2073" spans="2:13" ht="12.75">
      <c r="B2073" s="307">
        <v>1950</v>
      </c>
      <c r="C2073" s="1" t="s">
        <v>55</v>
      </c>
      <c r="D2073" s="1" t="s">
        <v>817</v>
      </c>
      <c r="E2073" s="1" t="s">
        <v>56</v>
      </c>
      <c r="F2073" s="61" t="s">
        <v>944</v>
      </c>
      <c r="G2073" s="30" t="s">
        <v>256</v>
      </c>
      <c r="H2073" s="6">
        <f t="shared" si="75"/>
        <v>-29450</v>
      </c>
      <c r="I2073" s="25">
        <v>3.9</v>
      </c>
      <c r="K2073" t="s">
        <v>919</v>
      </c>
      <c r="M2073" s="2">
        <v>445</v>
      </c>
    </row>
    <row r="2074" spans="2:13" ht="12.75">
      <c r="B2074" s="307">
        <v>1800</v>
      </c>
      <c r="C2074" s="1" t="s">
        <v>55</v>
      </c>
      <c r="D2074" s="1" t="s">
        <v>817</v>
      </c>
      <c r="E2074" s="1" t="s">
        <v>56</v>
      </c>
      <c r="F2074" s="61" t="s">
        <v>944</v>
      </c>
      <c r="G2074" s="30" t="s">
        <v>258</v>
      </c>
      <c r="H2074" s="6">
        <f t="shared" si="75"/>
        <v>-31250</v>
      </c>
      <c r="I2074" s="25">
        <v>3.6</v>
      </c>
      <c r="K2074" t="s">
        <v>919</v>
      </c>
      <c r="M2074" s="2">
        <v>445</v>
      </c>
    </row>
    <row r="2075" spans="2:13" ht="12.75">
      <c r="B2075" s="307">
        <v>1700</v>
      </c>
      <c r="C2075" s="1" t="s">
        <v>55</v>
      </c>
      <c r="D2075" s="1" t="s">
        <v>817</v>
      </c>
      <c r="E2075" s="1" t="s">
        <v>56</v>
      </c>
      <c r="F2075" s="61" t="s">
        <v>944</v>
      </c>
      <c r="G2075" s="30" t="s">
        <v>262</v>
      </c>
      <c r="H2075" s="6">
        <f aca="true" t="shared" si="77" ref="H2075:H2141">H2074-B2075</f>
        <v>-32950</v>
      </c>
      <c r="I2075" s="25">
        <v>3.4</v>
      </c>
      <c r="K2075" t="s">
        <v>919</v>
      </c>
      <c r="M2075" s="2">
        <v>445</v>
      </c>
    </row>
    <row r="2076" spans="2:13" ht="12.75">
      <c r="B2076" s="307">
        <v>1900</v>
      </c>
      <c r="C2076" s="1" t="s">
        <v>55</v>
      </c>
      <c r="D2076" s="1" t="s">
        <v>817</v>
      </c>
      <c r="E2076" s="1" t="s">
        <v>56</v>
      </c>
      <c r="F2076" s="61" t="s">
        <v>944</v>
      </c>
      <c r="G2076" s="30" t="s">
        <v>264</v>
      </c>
      <c r="H2076" s="6">
        <f t="shared" si="77"/>
        <v>-34850</v>
      </c>
      <c r="I2076" s="25">
        <v>3.8</v>
      </c>
      <c r="K2076" t="s">
        <v>919</v>
      </c>
      <c r="M2076" s="2">
        <v>445</v>
      </c>
    </row>
    <row r="2077" spans="2:13" ht="12.75">
      <c r="B2077" s="307">
        <v>1800</v>
      </c>
      <c r="C2077" s="1" t="s">
        <v>55</v>
      </c>
      <c r="D2077" s="1" t="s">
        <v>817</v>
      </c>
      <c r="E2077" s="1" t="s">
        <v>56</v>
      </c>
      <c r="F2077" s="61" t="s">
        <v>944</v>
      </c>
      <c r="G2077" s="30" t="s">
        <v>266</v>
      </c>
      <c r="H2077" s="6">
        <f t="shared" si="77"/>
        <v>-36650</v>
      </c>
      <c r="I2077" s="25">
        <v>3.6</v>
      </c>
      <c r="K2077" t="s">
        <v>919</v>
      </c>
      <c r="M2077" s="2">
        <v>445</v>
      </c>
    </row>
    <row r="2078" spans="2:13" ht="12.75">
      <c r="B2078" s="307">
        <v>1600</v>
      </c>
      <c r="C2078" s="1" t="s">
        <v>55</v>
      </c>
      <c r="D2078" s="1" t="s">
        <v>817</v>
      </c>
      <c r="E2078" s="1" t="s">
        <v>56</v>
      </c>
      <c r="F2078" s="61" t="s">
        <v>944</v>
      </c>
      <c r="G2078" s="30" t="s">
        <v>328</v>
      </c>
      <c r="H2078" s="6">
        <f t="shared" si="77"/>
        <v>-38250</v>
      </c>
      <c r="I2078" s="25">
        <v>3.2</v>
      </c>
      <c r="K2078" t="s">
        <v>919</v>
      </c>
      <c r="M2078" s="2">
        <v>445</v>
      </c>
    </row>
    <row r="2079" spans="2:13" ht="12.75">
      <c r="B2079" s="307">
        <v>1950</v>
      </c>
      <c r="C2079" s="1" t="s">
        <v>55</v>
      </c>
      <c r="D2079" s="1" t="s">
        <v>817</v>
      </c>
      <c r="E2079" s="1" t="s">
        <v>56</v>
      </c>
      <c r="F2079" s="61" t="s">
        <v>944</v>
      </c>
      <c r="G2079" s="30" t="s">
        <v>330</v>
      </c>
      <c r="H2079" s="6">
        <f t="shared" si="77"/>
        <v>-40200</v>
      </c>
      <c r="I2079" s="25">
        <v>3.9</v>
      </c>
      <c r="K2079" t="s">
        <v>919</v>
      </c>
      <c r="M2079" s="2">
        <v>445</v>
      </c>
    </row>
    <row r="2080" spans="2:13" ht="12.75">
      <c r="B2080" s="307">
        <v>1900</v>
      </c>
      <c r="C2080" s="1" t="s">
        <v>55</v>
      </c>
      <c r="D2080" s="1" t="s">
        <v>817</v>
      </c>
      <c r="E2080" s="1" t="s">
        <v>56</v>
      </c>
      <c r="F2080" s="61" t="s">
        <v>944</v>
      </c>
      <c r="G2080" s="30" t="s">
        <v>332</v>
      </c>
      <c r="H2080" s="6">
        <f t="shared" si="77"/>
        <v>-42100</v>
      </c>
      <c r="I2080" s="25">
        <v>3.8</v>
      </c>
      <c r="K2080" t="s">
        <v>919</v>
      </c>
      <c r="M2080" s="2">
        <v>445</v>
      </c>
    </row>
    <row r="2081" spans="2:13" ht="12.75">
      <c r="B2081" s="307">
        <v>1900</v>
      </c>
      <c r="C2081" s="1" t="s">
        <v>55</v>
      </c>
      <c r="D2081" s="1" t="s">
        <v>817</v>
      </c>
      <c r="E2081" s="1" t="s">
        <v>56</v>
      </c>
      <c r="F2081" s="61" t="s">
        <v>944</v>
      </c>
      <c r="G2081" s="30" t="s">
        <v>334</v>
      </c>
      <c r="H2081" s="6">
        <f t="shared" si="77"/>
        <v>-44000</v>
      </c>
      <c r="I2081" s="25">
        <v>3.8</v>
      </c>
      <c r="K2081" t="s">
        <v>919</v>
      </c>
      <c r="M2081" s="2">
        <v>445</v>
      </c>
    </row>
    <row r="2082" spans="2:13" ht="12.75">
      <c r="B2082" s="307">
        <v>1800</v>
      </c>
      <c r="C2082" s="1" t="s">
        <v>55</v>
      </c>
      <c r="D2082" s="1" t="s">
        <v>817</v>
      </c>
      <c r="E2082" s="1" t="s">
        <v>56</v>
      </c>
      <c r="F2082" s="61" t="s">
        <v>944</v>
      </c>
      <c r="G2082" s="30" t="s">
        <v>372</v>
      </c>
      <c r="H2082" s="6">
        <f t="shared" si="77"/>
        <v>-45800</v>
      </c>
      <c r="I2082" s="25">
        <v>3.6</v>
      </c>
      <c r="K2082" t="s">
        <v>919</v>
      </c>
      <c r="M2082" s="2">
        <v>445</v>
      </c>
    </row>
    <row r="2083" spans="2:13" ht="12.75">
      <c r="B2083" s="307">
        <v>1700</v>
      </c>
      <c r="C2083" s="1" t="s">
        <v>55</v>
      </c>
      <c r="D2083" s="1" t="s">
        <v>817</v>
      </c>
      <c r="E2083" s="1" t="s">
        <v>56</v>
      </c>
      <c r="F2083" s="61" t="s">
        <v>944</v>
      </c>
      <c r="G2083" s="30" t="s">
        <v>374</v>
      </c>
      <c r="H2083" s="6">
        <f t="shared" si="77"/>
        <v>-47500</v>
      </c>
      <c r="I2083" s="25">
        <v>3.4</v>
      </c>
      <c r="K2083" t="s">
        <v>919</v>
      </c>
      <c r="M2083" s="2">
        <v>445</v>
      </c>
    </row>
    <row r="2084" spans="2:13" ht="12.75">
      <c r="B2084" s="307">
        <v>1900</v>
      </c>
      <c r="C2084" s="1" t="s">
        <v>55</v>
      </c>
      <c r="D2084" s="1" t="s">
        <v>817</v>
      </c>
      <c r="E2084" s="1" t="s">
        <v>56</v>
      </c>
      <c r="F2084" s="61" t="s">
        <v>944</v>
      </c>
      <c r="G2084" s="30" t="s">
        <v>420</v>
      </c>
      <c r="H2084" s="6">
        <f t="shared" si="77"/>
        <v>-49400</v>
      </c>
      <c r="I2084" s="25">
        <v>3.8</v>
      </c>
      <c r="K2084" t="s">
        <v>919</v>
      </c>
      <c r="M2084" s="2">
        <v>445</v>
      </c>
    </row>
    <row r="2085" spans="2:13" ht="12.75">
      <c r="B2085" s="307">
        <v>500</v>
      </c>
      <c r="C2085" s="1" t="s">
        <v>55</v>
      </c>
      <c r="D2085" s="1" t="s">
        <v>817</v>
      </c>
      <c r="E2085" s="1" t="s">
        <v>56</v>
      </c>
      <c r="F2085" s="61" t="s">
        <v>944</v>
      </c>
      <c r="G2085" s="30" t="s">
        <v>432</v>
      </c>
      <c r="H2085" s="6">
        <f t="shared" si="77"/>
        <v>-49900</v>
      </c>
      <c r="I2085" s="25">
        <v>1</v>
      </c>
      <c r="K2085" t="s">
        <v>919</v>
      </c>
      <c r="M2085" s="2">
        <v>445</v>
      </c>
    </row>
    <row r="2086" spans="2:13" ht="12.75">
      <c r="B2086" s="200">
        <v>1300</v>
      </c>
      <c r="C2086" s="15" t="s">
        <v>55</v>
      </c>
      <c r="D2086" s="15" t="s">
        <v>817</v>
      </c>
      <c r="E2086" s="15" t="s">
        <v>56</v>
      </c>
      <c r="F2086" s="61" t="s">
        <v>963</v>
      </c>
      <c r="G2086" s="32" t="s">
        <v>106</v>
      </c>
      <c r="H2086" s="6">
        <f t="shared" si="77"/>
        <v>-51200</v>
      </c>
      <c r="I2086" s="25">
        <v>2.6</v>
      </c>
      <c r="K2086" t="s">
        <v>919</v>
      </c>
      <c r="M2086" s="2">
        <v>445</v>
      </c>
    </row>
    <row r="2087" spans="1:13" ht="12.75">
      <c r="A2087" s="15"/>
      <c r="B2087" s="200">
        <v>900</v>
      </c>
      <c r="C2087" s="15" t="s">
        <v>55</v>
      </c>
      <c r="D2087" s="15" t="s">
        <v>817</v>
      </c>
      <c r="E2087" s="15" t="s">
        <v>56</v>
      </c>
      <c r="F2087" s="61" t="s">
        <v>963</v>
      </c>
      <c r="G2087" s="32" t="s">
        <v>20</v>
      </c>
      <c r="H2087" s="6">
        <f t="shared" si="77"/>
        <v>-52100</v>
      </c>
      <c r="I2087" s="25">
        <v>1.8</v>
      </c>
      <c r="J2087" s="18"/>
      <c r="K2087" t="s">
        <v>919</v>
      </c>
      <c r="L2087" s="18"/>
      <c r="M2087" s="2">
        <v>445</v>
      </c>
    </row>
    <row r="2088" spans="2:13" ht="12.75">
      <c r="B2088" s="307">
        <v>800</v>
      </c>
      <c r="C2088" s="15" t="s">
        <v>55</v>
      </c>
      <c r="D2088" s="15" t="s">
        <v>817</v>
      </c>
      <c r="E2088" s="1" t="s">
        <v>56</v>
      </c>
      <c r="F2088" s="61" t="s">
        <v>963</v>
      </c>
      <c r="G2088" s="30" t="s">
        <v>23</v>
      </c>
      <c r="H2088" s="6">
        <f t="shared" si="77"/>
        <v>-52900</v>
      </c>
      <c r="I2088" s="25">
        <v>1.6</v>
      </c>
      <c r="K2088" t="s">
        <v>919</v>
      </c>
      <c r="M2088" s="2">
        <v>445</v>
      </c>
    </row>
    <row r="2089" spans="2:13" ht="12.75">
      <c r="B2089" s="307">
        <v>1500</v>
      </c>
      <c r="C2089" s="1" t="s">
        <v>55</v>
      </c>
      <c r="D2089" s="15" t="s">
        <v>817</v>
      </c>
      <c r="E2089" s="1" t="s">
        <v>56</v>
      </c>
      <c r="F2089" s="61" t="s">
        <v>963</v>
      </c>
      <c r="G2089" s="30" t="s">
        <v>67</v>
      </c>
      <c r="H2089" s="6">
        <f t="shared" si="77"/>
        <v>-54400</v>
      </c>
      <c r="I2089" s="25">
        <v>3</v>
      </c>
      <c r="K2089" t="s">
        <v>919</v>
      </c>
      <c r="M2089" s="2">
        <v>445</v>
      </c>
    </row>
    <row r="2090" spans="2:13" ht="12.75">
      <c r="B2090" s="311">
        <v>900</v>
      </c>
      <c r="C2090" s="40" t="s">
        <v>55</v>
      </c>
      <c r="D2090" s="15" t="s">
        <v>817</v>
      </c>
      <c r="E2090" s="40" t="s">
        <v>56</v>
      </c>
      <c r="F2090" s="61" t="s">
        <v>963</v>
      </c>
      <c r="G2090" s="30" t="s">
        <v>77</v>
      </c>
      <c r="H2090" s="6">
        <f t="shared" si="77"/>
        <v>-55300</v>
      </c>
      <c r="I2090" s="25">
        <v>1.8</v>
      </c>
      <c r="J2090" s="39"/>
      <c r="K2090" t="s">
        <v>919</v>
      </c>
      <c r="L2090" s="39"/>
      <c r="M2090" s="2">
        <v>445</v>
      </c>
    </row>
    <row r="2091" spans="2:13" ht="12.75">
      <c r="B2091" s="307">
        <v>1600</v>
      </c>
      <c r="C2091" s="1" t="s">
        <v>55</v>
      </c>
      <c r="D2091" s="15" t="s">
        <v>817</v>
      </c>
      <c r="E2091" s="1" t="s">
        <v>56</v>
      </c>
      <c r="F2091" s="61" t="s">
        <v>963</v>
      </c>
      <c r="G2091" s="30" t="s">
        <v>79</v>
      </c>
      <c r="H2091" s="6">
        <f t="shared" si="77"/>
        <v>-56900</v>
      </c>
      <c r="I2091" s="25">
        <v>3.2</v>
      </c>
      <c r="K2091" t="s">
        <v>919</v>
      </c>
      <c r="M2091" s="2">
        <v>445</v>
      </c>
    </row>
    <row r="2092" spans="2:13" ht="12.75">
      <c r="B2092" s="307">
        <v>1200</v>
      </c>
      <c r="C2092" s="1" t="s">
        <v>55</v>
      </c>
      <c r="D2092" s="15" t="s">
        <v>817</v>
      </c>
      <c r="E2092" s="1" t="s">
        <v>56</v>
      </c>
      <c r="F2092" s="61" t="s">
        <v>963</v>
      </c>
      <c r="G2092" s="30" t="s">
        <v>118</v>
      </c>
      <c r="H2092" s="6">
        <f t="shared" si="77"/>
        <v>-58100</v>
      </c>
      <c r="I2092" s="25">
        <v>2.4</v>
      </c>
      <c r="K2092" t="s">
        <v>919</v>
      </c>
      <c r="M2092" s="2">
        <v>445</v>
      </c>
    </row>
    <row r="2093" spans="2:13" ht="12.75">
      <c r="B2093" s="307">
        <v>1750</v>
      </c>
      <c r="C2093" s="1" t="s">
        <v>55</v>
      </c>
      <c r="D2093" s="15" t="s">
        <v>817</v>
      </c>
      <c r="E2093" s="1" t="s">
        <v>56</v>
      </c>
      <c r="F2093" s="61" t="s">
        <v>963</v>
      </c>
      <c r="G2093" s="30" t="s">
        <v>122</v>
      </c>
      <c r="H2093" s="6">
        <f t="shared" si="77"/>
        <v>-59850</v>
      </c>
      <c r="I2093" s="25">
        <v>3.5</v>
      </c>
      <c r="K2093" t="s">
        <v>919</v>
      </c>
      <c r="M2093" s="2">
        <v>445</v>
      </c>
    </row>
    <row r="2094" spans="2:13" ht="12.75">
      <c r="B2094" s="307">
        <v>1100</v>
      </c>
      <c r="C2094" s="1" t="s">
        <v>55</v>
      </c>
      <c r="D2094" s="15" t="s">
        <v>817</v>
      </c>
      <c r="E2094" s="1" t="s">
        <v>56</v>
      </c>
      <c r="F2094" s="61" t="s">
        <v>963</v>
      </c>
      <c r="G2094" s="30" t="s">
        <v>212</v>
      </c>
      <c r="H2094" s="6">
        <f t="shared" si="77"/>
        <v>-60950</v>
      </c>
      <c r="I2094" s="25">
        <v>2.2</v>
      </c>
      <c r="K2094" t="s">
        <v>919</v>
      </c>
      <c r="M2094" s="2">
        <v>445</v>
      </c>
    </row>
    <row r="2095" spans="2:13" ht="12.75">
      <c r="B2095" s="307">
        <v>800</v>
      </c>
      <c r="C2095" s="1" t="s">
        <v>55</v>
      </c>
      <c r="D2095" s="1" t="s">
        <v>817</v>
      </c>
      <c r="E2095" s="1" t="s">
        <v>56</v>
      </c>
      <c r="F2095" s="61" t="s">
        <v>963</v>
      </c>
      <c r="G2095" s="30" t="s">
        <v>206</v>
      </c>
      <c r="H2095" s="6">
        <f t="shared" si="77"/>
        <v>-61750</v>
      </c>
      <c r="I2095" s="25">
        <v>1.6</v>
      </c>
      <c r="K2095" t="s">
        <v>919</v>
      </c>
      <c r="M2095" s="2">
        <v>445</v>
      </c>
    </row>
    <row r="2096" spans="2:13" ht="12.75">
      <c r="B2096" s="307">
        <v>1300</v>
      </c>
      <c r="C2096" s="1" t="s">
        <v>55</v>
      </c>
      <c r="D2096" s="1" t="s">
        <v>817</v>
      </c>
      <c r="E2096" s="1" t="s">
        <v>56</v>
      </c>
      <c r="F2096" s="61" t="s">
        <v>963</v>
      </c>
      <c r="G2096" s="30" t="s">
        <v>220</v>
      </c>
      <c r="H2096" s="6">
        <f t="shared" si="77"/>
        <v>-63050</v>
      </c>
      <c r="I2096" s="25">
        <v>2.6</v>
      </c>
      <c r="K2096" t="s">
        <v>919</v>
      </c>
      <c r="M2096" s="2">
        <v>445</v>
      </c>
    </row>
    <row r="2097" spans="2:13" ht="12.75">
      <c r="B2097" s="307">
        <v>350</v>
      </c>
      <c r="C2097" s="1" t="s">
        <v>55</v>
      </c>
      <c r="D2097" s="1" t="s">
        <v>817</v>
      </c>
      <c r="E2097" s="1" t="s">
        <v>56</v>
      </c>
      <c r="F2097" s="61" t="s">
        <v>963</v>
      </c>
      <c r="G2097" s="30" t="s">
        <v>220</v>
      </c>
      <c r="H2097" s="6">
        <f t="shared" si="77"/>
        <v>-63400</v>
      </c>
      <c r="I2097" s="25">
        <v>0.7</v>
      </c>
      <c r="K2097" t="s">
        <v>919</v>
      </c>
      <c r="M2097" s="2">
        <v>445</v>
      </c>
    </row>
    <row r="2098" spans="2:13" ht="12.75">
      <c r="B2098" s="307">
        <v>1250</v>
      </c>
      <c r="C2098" s="1" t="s">
        <v>55</v>
      </c>
      <c r="D2098" s="1" t="s">
        <v>817</v>
      </c>
      <c r="E2098" s="1" t="s">
        <v>56</v>
      </c>
      <c r="F2098" s="61" t="s">
        <v>963</v>
      </c>
      <c r="G2098" s="30" t="s">
        <v>244</v>
      </c>
      <c r="H2098" s="6">
        <f t="shared" si="77"/>
        <v>-64650</v>
      </c>
      <c r="I2098" s="25">
        <v>2.5</v>
      </c>
      <c r="K2098" t="s">
        <v>919</v>
      </c>
      <c r="M2098" s="2">
        <v>445</v>
      </c>
    </row>
    <row r="2099" spans="2:13" ht="12.75">
      <c r="B2099" s="307">
        <v>1300</v>
      </c>
      <c r="C2099" s="1" t="s">
        <v>55</v>
      </c>
      <c r="D2099" s="1" t="s">
        <v>817</v>
      </c>
      <c r="E2099" s="1" t="s">
        <v>56</v>
      </c>
      <c r="F2099" s="61" t="s">
        <v>963</v>
      </c>
      <c r="G2099" s="30" t="s">
        <v>256</v>
      </c>
      <c r="H2099" s="6">
        <f t="shared" si="77"/>
        <v>-65950</v>
      </c>
      <c r="I2099" s="25">
        <v>2.6</v>
      </c>
      <c r="K2099" t="s">
        <v>919</v>
      </c>
      <c r="M2099" s="2">
        <v>445</v>
      </c>
    </row>
    <row r="2100" spans="2:13" ht="12.75">
      <c r="B2100" s="307">
        <v>1900</v>
      </c>
      <c r="C2100" s="1" t="s">
        <v>55</v>
      </c>
      <c r="D2100" s="1" t="s">
        <v>817</v>
      </c>
      <c r="E2100" s="1" t="s">
        <v>56</v>
      </c>
      <c r="F2100" s="61" t="s">
        <v>963</v>
      </c>
      <c r="G2100" s="30" t="s">
        <v>260</v>
      </c>
      <c r="H2100" s="6">
        <f t="shared" si="77"/>
        <v>-67850</v>
      </c>
      <c r="I2100" s="25">
        <v>3.8</v>
      </c>
      <c r="K2100" t="s">
        <v>919</v>
      </c>
      <c r="M2100" s="2">
        <v>445</v>
      </c>
    </row>
    <row r="2101" spans="2:13" ht="12.75">
      <c r="B2101" s="307">
        <v>900</v>
      </c>
      <c r="C2101" s="1" t="s">
        <v>55</v>
      </c>
      <c r="D2101" s="1" t="s">
        <v>817</v>
      </c>
      <c r="E2101" s="1" t="s">
        <v>56</v>
      </c>
      <c r="F2101" s="61" t="s">
        <v>963</v>
      </c>
      <c r="G2101" s="30" t="s">
        <v>262</v>
      </c>
      <c r="H2101" s="6">
        <f t="shared" si="77"/>
        <v>-68750</v>
      </c>
      <c r="I2101" s="25">
        <v>1.8</v>
      </c>
      <c r="K2101" t="s">
        <v>919</v>
      </c>
      <c r="M2101" s="2">
        <v>445</v>
      </c>
    </row>
    <row r="2102" spans="2:13" ht="12.75">
      <c r="B2102" s="307">
        <v>1275</v>
      </c>
      <c r="C2102" s="1" t="s">
        <v>55</v>
      </c>
      <c r="D2102" s="1" t="s">
        <v>817</v>
      </c>
      <c r="E2102" s="1" t="s">
        <v>56</v>
      </c>
      <c r="F2102" s="61" t="s">
        <v>963</v>
      </c>
      <c r="G2102" s="30" t="s">
        <v>264</v>
      </c>
      <c r="H2102" s="6">
        <f t="shared" si="77"/>
        <v>-70025</v>
      </c>
      <c r="I2102" s="25">
        <v>2.55</v>
      </c>
      <c r="K2102" t="s">
        <v>919</v>
      </c>
      <c r="M2102" s="2">
        <v>445</v>
      </c>
    </row>
    <row r="2103" spans="2:13" ht="12.75">
      <c r="B2103" s="307">
        <v>1150</v>
      </c>
      <c r="C2103" s="1" t="s">
        <v>55</v>
      </c>
      <c r="D2103" s="65" t="s">
        <v>817</v>
      </c>
      <c r="E2103" s="1" t="s">
        <v>56</v>
      </c>
      <c r="F2103" s="61" t="s">
        <v>963</v>
      </c>
      <c r="G2103" s="30" t="s">
        <v>266</v>
      </c>
      <c r="H2103" s="6">
        <f t="shared" si="77"/>
        <v>-71175</v>
      </c>
      <c r="I2103" s="25">
        <v>2.3</v>
      </c>
      <c r="K2103" t="s">
        <v>919</v>
      </c>
      <c r="M2103" s="2">
        <v>445</v>
      </c>
    </row>
    <row r="2104" spans="2:13" ht="12.75">
      <c r="B2104" s="307">
        <v>850</v>
      </c>
      <c r="C2104" s="1" t="s">
        <v>55</v>
      </c>
      <c r="D2104" s="1" t="s">
        <v>817</v>
      </c>
      <c r="E2104" s="1" t="s">
        <v>56</v>
      </c>
      <c r="F2104" s="61" t="s">
        <v>963</v>
      </c>
      <c r="G2104" s="30" t="s">
        <v>328</v>
      </c>
      <c r="H2104" s="6">
        <f t="shared" si="77"/>
        <v>-72025</v>
      </c>
      <c r="I2104" s="25">
        <v>1.7</v>
      </c>
      <c r="K2104" t="s">
        <v>919</v>
      </c>
      <c r="M2104" s="2">
        <v>445</v>
      </c>
    </row>
    <row r="2105" spans="2:13" ht="12.75">
      <c r="B2105" s="307">
        <v>1900</v>
      </c>
      <c r="C2105" s="1" t="s">
        <v>55</v>
      </c>
      <c r="D2105" s="1" t="s">
        <v>817</v>
      </c>
      <c r="E2105" s="1" t="s">
        <v>56</v>
      </c>
      <c r="F2105" s="61" t="s">
        <v>963</v>
      </c>
      <c r="G2105" s="30" t="s">
        <v>334</v>
      </c>
      <c r="H2105" s="6">
        <f t="shared" si="77"/>
        <v>-73925</v>
      </c>
      <c r="I2105" s="25">
        <v>3.8</v>
      </c>
      <c r="K2105" t="s">
        <v>919</v>
      </c>
      <c r="M2105" s="2">
        <v>445</v>
      </c>
    </row>
    <row r="2106" spans="2:13" ht="12.75">
      <c r="B2106" s="307">
        <v>1300</v>
      </c>
      <c r="C2106" s="1" t="s">
        <v>55</v>
      </c>
      <c r="D2106" s="1" t="s">
        <v>817</v>
      </c>
      <c r="E2106" s="1" t="s">
        <v>56</v>
      </c>
      <c r="F2106" s="61" t="s">
        <v>963</v>
      </c>
      <c r="G2106" s="30" t="s">
        <v>372</v>
      </c>
      <c r="H2106" s="6">
        <f t="shared" si="77"/>
        <v>-75225</v>
      </c>
      <c r="I2106" s="25">
        <v>2.6</v>
      </c>
      <c r="K2106" t="s">
        <v>919</v>
      </c>
      <c r="M2106" s="2">
        <v>445</v>
      </c>
    </row>
    <row r="2107" spans="2:13" ht="12.75">
      <c r="B2107" s="307">
        <v>1700</v>
      </c>
      <c r="C2107" s="1" t="s">
        <v>55</v>
      </c>
      <c r="D2107" s="1" t="s">
        <v>817</v>
      </c>
      <c r="E2107" s="1" t="s">
        <v>56</v>
      </c>
      <c r="F2107" s="61" t="s">
        <v>963</v>
      </c>
      <c r="G2107" s="30" t="s">
        <v>374</v>
      </c>
      <c r="H2107" s="6">
        <f t="shared" si="77"/>
        <v>-76925</v>
      </c>
      <c r="I2107" s="25">
        <v>3.4</v>
      </c>
      <c r="K2107" t="s">
        <v>919</v>
      </c>
      <c r="M2107" s="2">
        <v>445</v>
      </c>
    </row>
    <row r="2108" spans="2:13" ht="12.75">
      <c r="B2108" s="307">
        <v>1900</v>
      </c>
      <c r="C2108" s="1" t="s">
        <v>55</v>
      </c>
      <c r="D2108" s="1" t="s">
        <v>817</v>
      </c>
      <c r="E2108" s="1" t="s">
        <v>56</v>
      </c>
      <c r="F2108" s="61" t="s">
        <v>963</v>
      </c>
      <c r="G2108" s="30" t="s">
        <v>420</v>
      </c>
      <c r="H2108" s="6">
        <f t="shared" si="77"/>
        <v>-78825</v>
      </c>
      <c r="I2108" s="25">
        <v>3.8</v>
      </c>
      <c r="K2108" t="s">
        <v>919</v>
      </c>
      <c r="M2108" s="2">
        <v>445</v>
      </c>
    </row>
    <row r="2109" spans="2:13" ht="12.75">
      <c r="B2109" s="307">
        <v>1500</v>
      </c>
      <c r="C2109" s="1" t="s">
        <v>55</v>
      </c>
      <c r="D2109" s="1" t="s">
        <v>817</v>
      </c>
      <c r="E2109" s="1" t="s">
        <v>56</v>
      </c>
      <c r="F2109" s="61" t="s">
        <v>963</v>
      </c>
      <c r="G2109" s="30" t="s">
        <v>420</v>
      </c>
      <c r="H2109" s="6">
        <f t="shared" si="77"/>
        <v>-80325</v>
      </c>
      <c r="I2109" s="25">
        <v>3</v>
      </c>
      <c r="K2109" t="s">
        <v>919</v>
      </c>
      <c r="M2109" s="2">
        <v>445</v>
      </c>
    </row>
    <row r="2110" spans="2:13" ht="12.75">
      <c r="B2110" s="307">
        <v>1300</v>
      </c>
      <c r="C2110" s="1" t="s">
        <v>55</v>
      </c>
      <c r="D2110" s="1" t="s">
        <v>817</v>
      </c>
      <c r="E2110" s="1" t="s">
        <v>56</v>
      </c>
      <c r="F2110" s="61" t="s">
        <v>963</v>
      </c>
      <c r="G2110" s="30" t="s">
        <v>432</v>
      </c>
      <c r="H2110" s="6">
        <f t="shared" si="77"/>
        <v>-81625</v>
      </c>
      <c r="I2110" s="25">
        <v>2.6</v>
      </c>
      <c r="K2110" t="s">
        <v>919</v>
      </c>
      <c r="M2110" s="2">
        <v>445</v>
      </c>
    </row>
    <row r="2111" spans="2:13" ht="12.75">
      <c r="B2111" s="307">
        <v>1700</v>
      </c>
      <c r="C2111" s="1" t="s">
        <v>55</v>
      </c>
      <c r="D2111" s="1" t="s">
        <v>817</v>
      </c>
      <c r="E2111" s="1" t="s">
        <v>56</v>
      </c>
      <c r="F2111" s="61" t="s">
        <v>963</v>
      </c>
      <c r="G2111" s="30" t="s">
        <v>432</v>
      </c>
      <c r="H2111" s="6">
        <f t="shared" si="77"/>
        <v>-83325</v>
      </c>
      <c r="I2111" s="25">
        <v>3.4</v>
      </c>
      <c r="K2111" t="s">
        <v>919</v>
      </c>
      <c r="M2111" s="2">
        <v>445</v>
      </c>
    </row>
    <row r="2112" spans="2:13" ht="12.75">
      <c r="B2112" s="307">
        <v>600</v>
      </c>
      <c r="C2112" s="1" t="s">
        <v>55</v>
      </c>
      <c r="D2112" s="1" t="s">
        <v>817</v>
      </c>
      <c r="E2112" s="1" t="s">
        <v>56</v>
      </c>
      <c r="F2112" s="61" t="s">
        <v>963</v>
      </c>
      <c r="G2112" s="30" t="s">
        <v>457</v>
      </c>
      <c r="H2112" s="6">
        <f t="shared" si="77"/>
        <v>-83925</v>
      </c>
      <c r="I2112" s="25">
        <v>1.2</v>
      </c>
      <c r="K2112" t="s">
        <v>919</v>
      </c>
      <c r="M2112" s="2">
        <v>445</v>
      </c>
    </row>
    <row r="2113" spans="2:13" ht="12.75">
      <c r="B2113" s="307">
        <v>700</v>
      </c>
      <c r="C2113" s="1" t="s">
        <v>55</v>
      </c>
      <c r="D2113" s="1" t="s">
        <v>817</v>
      </c>
      <c r="E2113" s="1" t="s">
        <v>56</v>
      </c>
      <c r="F2113" s="61" t="s">
        <v>963</v>
      </c>
      <c r="G2113" s="30" t="s">
        <v>457</v>
      </c>
      <c r="H2113" s="6">
        <f t="shared" si="77"/>
        <v>-84625</v>
      </c>
      <c r="I2113" s="25">
        <v>1.4</v>
      </c>
      <c r="K2113" t="s">
        <v>919</v>
      </c>
      <c r="M2113" s="2">
        <v>445</v>
      </c>
    </row>
    <row r="2114" spans="2:13" ht="12.75">
      <c r="B2114" s="200">
        <v>1650</v>
      </c>
      <c r="C2114" s="15" t="s">
        <v>55</v>
      </c>
      <c r="D2114" s="15" t="s">
        <v>817</v>
      </c>
      <c r="E2114" s="15" t="s">
        <v>56</v>
      </c>
      <c r="F2114" s="61" t="s">
        <v>964</v>
      </c>
      <c r="G2114" s="32" t="s">
        <v>106</v>
      </c>
      <c r="H2114" s="6">
        <f t="shared" si="77"/>
        <v>-86275</v>
      </c>
      <c r="I2114" s="25">
        <v>3.3</v>
      </c>
      <c r="K2114" t="s">
        <v>919</v>
      </c>
      <c r="M2114" s="2">
        <v>445</v>
      </c>
    </row>
    <row r="2115" spans="1:13" ht="12.75">
      <c r="A2115" s="15"/>
      <c r="B2115" s="200">
        <v>1050</v>
      </c>
      <c r="C2115" s="15" t="s">
        <v>55</v>
      </c>
      <c r="D2115" s="15" t="s">
        <v>817</v>
      </c>
      <c r="E2115" s="15" t="s">
        <v>56</v>
      </c>
      <c r="F2115" s="61" t="s">
        <v>964</v>
      </c>
      <c r="G2115" s="32" t="s">
        <v>20</v>
      </c>
      <c r="H2115" s="6">
        <f t="shared" si="77"/>
        <v>-87325</v>
      </c>
      <c r="I2115" s="25">
        <v>2.1</v>
      </c>
      <c r="J2115" s="18"/>
      <c r="K2115" t="s">
        <v>919</v>
      </c>
      <c r="L2115" s="18"/>
      <c r="M2115" s="2">
        <v>445</v>
      </c>
    </row>
    <row r="2116" spans="1:13" ht="12.75">
      <c r="A2116" s="15"/>
      <c r="B2116" s="200">
        <v>1500</v>
      </c>
      <c r="C2116" s="15" t="s">
        <v>55</v>
      </c>
      <c r="D2116" s="15" t="s">
        <v>817</v>
      </c>
      <c r="E2116" s="15" t="s">
        <v>56</v>
      </c>
      <c r="F2116" s="61" t="s">
        <v>964</v>
      </c>
      <c r="G2116" s="32" t="s">
        <v>20</v>
      </c>
      <c r="H2116" s="6">
        <f t="shared" si="77"/>
        <v>-88825</v>
      </c>
      <c r="I2116" s="25">
        <v>3</v>
      </c>
      <c r="J2116" s="18"/>
      <c r="K2116" t="s">
        <v>919</v>
      </c>
      <c r="L2116" s="18"/>
      <c r="M2116" s="2">
        <v>445</v>
      </c>
    </row>
    <row r="2117" spans="2:13" ht="12.75">
      <c r="B2117" s="307">
        <v>1100</v>
      </c>
      <c r="C2117" s="15" t="s">
        <v>55</v>
      </c>
      <c r="D2117" s="15" t="s">
        <v>817</v>
      </c>
      <c r="E2117" s="1" t="s">
        <v>56</v>
      </c>
      <c r="F2117" s="61" t="s">
        <v>964</v>
      </c>
      <c r="G2117" s="30" t="s">
        <v>23</v>
      </c>
      <c r="H2117" s="6">
        <f t="shared" si="77"/>
        <v>-89925</v>
      </c>
      <c r="I2117" s="25">
        <v>2.2</v>
      </c>
      <c r="K2117" t="s">
        <v>919</v>
      </c>
      <c r="M2117" s="2">
        <v>445</v>
      </c>
    </row>
    <row r="2118" spans="2:13" ht="12.75">
      <c r="B2118" s="307">
        <v>1000</v>
      </c>
      <c r="C2118" s="1" t="s">
        <v>55</v>
      </c>
      <c r="D2118" s="15" t="s">
        <v>817</v>
      </c>
      <c r="E2118" s="1" t="s">
        <v>56</v>
      </c>
      <c r="F2118" s="61" t="s">
        <v>964</v>
      </c>
      <c r="G2118" s="30" t="s">
        <v>25</v>
      </c>
      <c r="H2118" s="6">
        <f t="shared" si="77"/>
        <v>-90925</v>
      </c>
      <c r="I2118" s="25">
        <v>2</v>
      </c>
      <c r="K2118" t="s">
        <v>919</v>
      </c>
      <c r="M2118" s="2">
        <v>445</v>
      </c>
    </row>
    <row r="2119" spans="1:13" ht="12.75">
      <c r="A2119" s="15"/>
      <c r="B2119" s="200">
        <v>2850</v>
      </c>
      <c r="C2119" s="15" t="s">
        <v>55</v>
      </c>
      <c r="D2119" s="15" t="s">
        <v>817</v>
      </c>
      <c r="E2119" s="15" t="s">
        <v>56</v>
      </c>
      <c r="F2119" s="33" t="s">
        <v>964</v>
      </c>
      <c r="G2119" s="32" t="s">
        <v>67</v>
      </c>
      <c r="H2119" s="6">
        <f t="shared" si="77"/>
        <v>-93775</v>
      </c>
      <c r="I2119" s="25">
        <v>5.7</v>
      </c>
      <c r="J2119" s="18"/>
      <c r="K2119" t="s">
        <v>919</v>
      </c>
      <c r="L2119" s="18"/>
      <c r="M2119" s="2">
        <v>445</v>
      </c>
    </row>
    <row r="2120" spans="1:13" ht="12.75">
      <c r="A2120" s="15"/>
      <c r="B2120" s="200">
        <v>2400</v>
      </c>
      <c r="C2120" s="15" t="s">
        <v>55</v>
      </c>
      <c r="D2120" s="15" t="s">
        <v>817</v>
      </c>
      <c r="E2120" s="15" t="s">
        <v>56</v>
      </c>
      <c r="F2120" s="33" t="s">
        <v>964</v>
      </c>
      <c r="G2120" s="32" t="s">
        <v>70</v>
      </c>
      <c r="H2120" s="6">
        <f t="shared" si="77"/>
        <v>-96175</v>
      </c>
      <c r="I2120" s="25">
        <v>4.8</v>
      </c>
      <c r="J2120" s="18"/>
      <c r="K2120" t="s">
        <v>919</v>
      </c>
      <c r="L2120" s="18"/>
      <c r="M2120" s="2">
        <v>445</v>
      </c>
    </row>
    <row r="2121" spans="1:13" ht="12.75">
      <c r="A2121" s="15"/>
      <c r="B2121" s="200">
        <v>2000</v>
      </c>
      <c r="C2121" s="15" t="s">
        <v>55</v>
      </c>
      <c r="D2121" s="15" t="s">
        <v>817</v>
      </c>
      <c r="E2121" s="15" t="s">
        <v>56</v>
      </c>
      <c r="F2121" s="33" t="s">
        <v>964</v>
      </c>
      <c r="G2121" s="32" t="s">
        <v>72</v>
      </c>
      <c r="H2121" s="6">
        <f t="shared" si="77"/>
        <v>-98175</v>
      </c>
      <c r="I2121" s="25">
        <v>4.9</v>
      </c>
      <c r="J2121" s="18"/>
      <c r="K2121" t="s">
        <v>919</v>
      </c>
      <c r="L2121" s="18"/>
      <c r="M2121" s="2">
        <v>445</v>
      </c>
    </row>
    <row r="2122" spans="2:13" ht="12.75">
      <c r="B2122" s="311">
        <v>1450</v>
      </c>
      <c r="C2122" s="40" t="s">
        <v>55</v>
      </c>
      <c r="D2122" s="15" t="s">
        <v>817</v>
      </c>
      <c r="E2122" s="40" t="s">
        <v>56</v>
      </c>
      <c r="F2122" s="61" t="s">
        <v>964</v>
      </c>
      <c r="G2122" s="30" t="s">
        <v>77</v>
      </c>
      <c r="H2122" s="6">
        <f t="shared" si="77"/>
        <v>-99625</v>
      </c>
      <c r="I2122" s="25">
        <v>2.9</v>
      </c>
      <c r="J2122" s="39"/>
      <c r="K2122" t="s">
        <v>919</v>
      </c>
      <c r="L2122" s="39"/>
      <c r="M2122" s="2">
        <v>445</v>
      </c>
    </row>
    <row r="2123" spans="2:13" ht="12.75">
      <c r="B2123" s="307">
        <v>1950</v>
      </c>
      <c r="C2123" s="1" t="s">
        <v>55</v>
      </c>
      <c r="D2123" s="15" t="s">
        <v>817</v>
      </c>
      <c r="E2123" s="1" t="s">
        <v>56</v>
      </c>
      <c r="F2123" s="61" t="s">
        <v>964</v>
      </c>
      <c r="G2123" s="30" t="s">
        <v>79</v>
      </c>
      <c r="H2123" s="6">
        <f t="shared" si="77"/>
        <v>-101575</v>
      </c>
      <c r="I2123" s="25">
        <v>3.9</v>
      </c>
      <c r="K2123" t="s">
        <v>919</v>
      </c>
      <c r="M2123" s="2">
        <v>445</v>
      </c>
    </row>
    <row r="2124" spans="2:13" ht="12.75">
      <c r="B2124" s="307">
        <v>1000</v>
      </c>
      <c r="C2124" s="1" t="s">
        <v>55</v>
      </c>
      <c r="D2124" s="15" t="s">
        <v>817</v>
      </c>
      <c r="E2124" s="1" t="s">
        <v>56</v>
      </c>
      <c r="F2124" s="61" t="s">
        <v>964</v>
      </c>
      <c r="G2124" s="30" t="s">
        <v>118</v>
      </c>
      <c r="H2124" s="6">
        <f t="shared" si="77"/>
        <v>-102575</v>
      </c>
      <c r="I2124" s="25">
        <v>2</v>
      </c>
      <c r="K2124" t="s">
        <v>919</v>
      </c>
      <c r="M2124" s="2">
        <v>445</v>
      </c>
    </row>
    <row r="2125" spans="2:13" ht="12.75">
      <c r="B2125" s="307">
        <v>850</v>
      </c>
      <c r="C2125" s="1" t="s">
        <v>55</v>
      </c>
      <c r="D2125" s="15" t="s">
        <v>817</v>
      </c>
      <c r="E2125" s="1" t="s">
        <v>56</v>
      </c>
      <c r="F2125" s="61" t="s">
        <v>964</v>
      </c>
      <c r="G2125" s="30" t="s">
        <v>120</v>
      </c>
      <c r="H2125" s="6">
        <f t="shared" si="77"/>
        <v>-103425</v>
      </c>
      <c r="I2125" s="25">
        <v>0.8</v>
      </c>
      <c r="K2125" t="s">
        <v>919</v>
      </c>
      <c r="M2125" s="2">
        <v>445</v>
      </c>
    </row>
    <row r="2126" spans="2:13" ht="12.75">
      <c r="B2126" s="307">
        <v>850</v>
      </c>
      <c r="C2126" s="1" t="s">
        <v>55</v>
      </c>
      <c r="D2126" s="15" t="s">
        <v>817</v>
      </c>
      <c r="E2126" s="1" t="s">
        <v>56</v>
      </c>
      <c r="F2126" s="61" t="s">
        <v>964</v>
      </c>
      <c r="G2126" s="30" t="s">
        <v>122</v>
      </c>
      <c r="H2126" s="6">
        <f t="shared" si="77"/>
        <v>-104275</v>
      </c>
      <c r="I2126" s="25">
        <v>1.7</v>
      </c>
      <c r="K2126" t="s">
        <v>919</v>
      </c>
      <c r="M2126" s="2">
        <v>445</v>
      </c>
    </row>
    <row r="2127" spans="2:13" ht="12.75">
      <c r="B2127" s="200">
        <v>1500</v>
      </c>
      <c r="C2127" s="15" t="s">
        <v>55</v>
      </c>
      <c r="D2127" s="15" t="s">
        <v>817</v>
      </c>
      <c r="E2127" s="1" t="s">
        <v>56</v>
      </c>
      <c r="F2127" s="61" t="s">
        <v>964</v>
      </c>
      <c r="G2127" s="30" t="s">
        <v>122</v>
      </c>
      <c r="H2127" s="6">
        <f t="shared" si="77"/>
        <v>-105775</v>
      </c>
      <c r="I2127" s="25">
        <v>3</v>
      </c>
      <c r="K2127" t="s">
        <v>919</v>
      </c>
      <c r="M2127" s="2">
        <v>445</v>
      </c>
    </row>
    <row r="2128" spans="2:13" ht="12.75">
      <c r="B2128" s="307">
        <v>1000</v>
      </c>
      <c r="C2128" s="1" t="s">
        <v>55</v>
      </c>
      <c r="D2128" s="15" t="s">
        <v>817</v>
      </c>
      <c r="E2128" s="1" t="s">
        <v>56</v>
      </c>
      <c r="F2128" s="61" t="s">
        <v>964</v>
      </c>
      <c r="G2128" s="30" t="s">
        <v>212</v>
      </c>
      <c r="H2128" s="6">
        <f t="shared" si="77"/>
        <v>-106775</v>
      </c>
      <c r="I2128" s="25">
        <v>2</v>
      </c>
      <c r="K2128" t="s">
        <v>919</v>
      </c>
      <c r="M2128" s="2">
        <v>445</v>
      </c>
    </row>
    <row r="2129" spans="2:13" ht="12.75">
      <c r="B2129" s="307">
        <v>1200</v>
      </c>
      <c r="C2129" s="1" t="s">
        <v>55</v>
      </c>
      <c r="D2129" s="1" t="s">
        <v>817</v>
      </c>
      <c r="E2129" s="1" t="s">
        <v>56</v>
      </c>
      <c r="F2129" s="61" t="s">
        <v>964</v>
      </c>
      <c r="G2129" s="30" t="s">
        <v>206</v>
      </c>
      <c r="H2129" s="6">
        <f t="shared" si="77"/>
        <v>-107975</v>
      </c>
      <c r="I2129" s="25">
        <v>2.4</v>
      </c>
      <c r="K2129" t="s">
        <v>919</v>
      </c>
      <c r="M2129" s="2">
        <v>445</v>
      </c>
    </row>
    <row r="2130" spans="2:13" ht="12.75">
      <c r="B2130" s="307">
        <v>1500</v>
      </c>
      <c r="C2130" s="1" t="s">
        <v>55</v>
      </c>
      <c r="D2130" s="1" t="s">
        <v>817</v>
      </c>
      <c r="E2130" s="1" t="s">
        <v>56</v>
      </c>
      <c r="F2130" s="61" t="s">
        <v>964</v>
      </c>
      <c r="G2130" s="30" t="s">
        <v>220</v>
      </c>
      <c r="H2130" s="6">
        <f t="shared" si="77"/>
        <v>-109475</v>
      </c>
      <c r="I2130" s="25">
        <v>3</v>
      </c>
      <c r="K2130" t="s">
        <v>919</v>
      </c>
      <c r="M2130" s="2">
        <v>445</v>
      </c>
    </row>
    <row r="2131" spans="2:13" ht="12.75">
      <c r="B2131" s="307">
        <v>1400</v>
      </c>
      <c r="C2131" s="1" t="s">
        <v>55</v>
      </c>
      <c r="D2131" s="1" t="s">
        <v>817</v>
      </c>
      <c r="E2131" s="1" t="s">
        <v>56</v>
      </c>
      <c r="F2131" s="61" t="s">
        <v>964</v>
      </c>
      <c r="G2131" s="30" t="s">
        <v>244</v>
      </c>
      <c r="H2131" s="6">
        <f t="shared" si="77"/>
        <v>-110875</v>
      </c>
      <c r="I2131" s="25">
        <v>2.8</v>
      </c>
      <c r="K2131" t="s">
        <v>919</v>
      </c>
      <c r="M2131" s="2">
        <v>445</v>
      </c>
    </row>
    <row r="2132" spans="2:13" ht="12.75">
      <c r="B2132" s="307">
        <v>700</v>
      </c>
      <c r="C2132" s="1" t="s">
        <v>55</v>
      </c>
      <c r="D2132" s="1" t="s">
        <v>817</v>
      </c>
      <c r="E2132" s="1" t="s">
        <v>56</v>
      </c>
      <c r="F2132" s="61" t="s">
        <v>964</v>
      </c>
      <c r="G2132" s="30" t="s">
        <v>256</v>
      </c>
      <c r="H2132" s="6">
        <f t="shared" si="77"/>
        <v>-111575</v>
      </c>
      <c r="I2132" s="25">
        <v>1.4</v>
      </c>
      <c r="K2132" t="s">
        <v>919</v>
      </c>
      <c r="M2132" s="2">
        <v>445</v>
      </c>
    </row>
    <row r="2133" spans="2:13" ht="12.75">
      <c r="B2133" s="307">
        <v>1300</v>
      </c>
      <c r="C2133" s="1" t="s">
        <v>55</v>
      </c>
      <c r="D2133" s="1" t="s">
        <v>817</v>
      </c>
      <c r="E2133" s="1" t="s">
        <v>56</v>
      </c>
      <c r="F2133" s="61" t="s">
        <v>964</v>
      </c>
      <c r="G2133" s="30" t="s">
        <v>258</v>
      </c>
      <c r="H2133" s="6">
        <f t="shared" si="77"/>
        <v>-112875</v>
      </c>
      <c r="I2133" s="25">
        <v>2.6</v>
      </c>
      <c r="K2133" t="s">
        <v>919</v>
      </c>
      <c r="M2133" s="2">
        <v>445</v>
      </c>
    </row>
    <row r="2134" spans="2:13" ht="12.75">
      <c r="B2134" s="307">
        <v>900</v>
      </c>
      <c r="C2134" s="1" t="s">
        <v>55</v>
      </c>
      <c r="D2134" s="1" t="s">
        <v>817</v>
      </c>
      <c r="E2134" s="1" t="s">
        <v>56</v>
      </c>
      <c r="F2134" s="61" t="s">
        <v>964</v>
      </c>
      <c r="G2134" s="30" t="s">
        <v>260</v>
      </c>
      <c r="H2134" s="6">
        <f t="shared" si="77"/>
        <v>-113775</v>
      </c>
      <c r="I2134" s="25">
        <v>1.8</v>
      </c>
      <c r="K2134" t="s">
        <v>919</v>
      </c>
      <c r="M2134" s="2">
        <v>445</v>
      </c>
    </row>
    <row r="2135" spans="2:13" ht="12.75">
      <c r="B2135" s="307">
        <v>1200</v>
      </c>
      <c r="C2135" s="1" t="s">
        <v>55</v>
      </c>
      <c r="D2135" s="1" t="s">
        <v>817</v>
      </c>
      <c r="E2135" s="1" t="s">
        <v>56</v>
      </c>
      <c r="F2135" s="61" t="s">
        <v>964</v>
      </c>
      <c r="G2135" s="30" t="s">
        <v>262</v>
      </c>
      <c r="H2135" s="6">
        <f t="shared" si="77"/>
        <v>-114975</v>
      </c>
      <c r="I2135" s="25">
        <v>2.4</v>
      </c>
      <c r="K2135" t="s">
        <v>919</v>
      </c>
      <c r="M2135" s="2">
        <v>445</v>
      </c>
    </row>
    <row r="2136" spans="2:13" ht="12.75">
      <c r="B2136" s="200">
        <v>3000</v>
      </c>
      <c r="C2136" s="15" t="s">
        <v>55</v>
      </c>
      <c r="D2136" s="1" t="s">
        <v>817</v>
      </c>
      <c r="E2136" s="1" t="s">
        <v>56</v>
      </c>
      <c r="F2136" s="61" t="s">
        <v>964</v>
      </c>
      <c r="G2136" s="30" t="s">
        <v>262</v>
      </c>
      <c r="H2136" s="6">
        <f t="shared" si="77"/>
        <v>-117975</v>
      </c>
      <c r="I2136" s="25">
        <v>6</v>
      </c>
      <c r="K2136" t="s">
        <v>919</v>
      </c>
      <c r="M2136" s="2">
        <v>445</v>
      </c>
    </row>
    <row r="2137" spans="2:13" ht="12.75">
      <c r="B2137" s="307">
        <v>1400</v>
      </c>
      <c r="C2137" s="1" t="s">
        <v>55</v>
      </c>
      <c r="D2137" s="1" t="s">
        <v>817</v>
      </c>
      <c r="E2137" s="1" t="s">
        <v>56</v>
      </c>
      <c r="F2137" s="61" t="s">
        <v>964</v>
      </c>
      <c r="G2137" s="30" t="s">
        <v>264</v>
      </c>
      <c r="H2137" s="6">
        <f t="shared" si="77"/>
        <v>-119375</v>
      </c>
      <c r="I2137" s="25">
        <v>2.8</v>
      </c>
      <c r="K2137" t="s">
        <v>919</v>
      </c>
      <c r="M2137" s="2">
        <v>445</v>
      </c>
    </row>
    <row r="2138" spans="2:13" ht="12.75">
      <c r="B2138" s="307">
        <v>1200</v>
      </c>
      <c r="C2138" s="1" t="s">
        <v>55</v>
      </c>
      <c r="D2138" s="1" t="s">
        <v>817</v>
      </c>
      <c r="E2138" s="1" t="s">
        <v>56</v>
      </c>
      <c r="F2138" s="61" t="s">
        <v>964</v>
      </c>
      <c r="G2138" s="30" t="s">
        <v>266</v>
      </c>
      <c r="H2138" s="6">
        <f t="shared" si="77"/>
        <v>-120575</v>
      </c>
      <c r="I2138" s="25">
        <v>2.4</v>
      </c>
      <c r="K2138" t="s">
        <v>919</v>
      </c>
      <c r="M2138" s="2">
        <v>445</v>
      </c>
    </row>
    <row r="2139" spans="2:13" ht="12.75">
      <c r="B2139" s="307">
        <v>900</v>
      </c>
      <c r="C2139" s="1" t="s">
        <v>55</v>
      </c>
      <c r="D2139" s="1" t="s">
        <v>817</v>
      </c>
      <c r="E2139" s="1" t="s">
        <v>56</v>
      </c>
      <c r="F2139" s="61" t="s">
        <v>964</v>
      </c>
      <c r="G2139" s="30" t="s">
        <v>328</v>
      </c>
      <c r="H2139" s="6">
        <f t="shared" si="77"/>
        <v>-121475</v>
      </c>
      <c r="I2139" s="25">
        <v>1.8</v>
      </c>
      <c r="K2139" t="s">
        <v>919</v>
      </c>
      <c r="M2139" s="2">
        <v>445</v>
      </c>
    </row>
    <row r="2140" spans="2:13" ht="12.75">
      <c r="B2140" s="307">
        <v>700</v>
      </c>
      <c r="C2140" s="1" t="s">
        <v>55</v>
      </c>
      <c r="D2140" s="1" t="s">
        <v>817</v>
      </c>
      <c r="E2140" s="1" t="s">
        <v>56</v>
      </c>
      <c r="F2140" s="61" t="s">
        <v>964</v>
      </c>
      <c r="G2140" s="30" t="s">
        <v>330</v>
      </c>
      <c r="H2140" s="6">
        <f t="shared" si="77"/>
        <v>-122175</v>
      </c>
      <c r="I2140" s="25">
        <v>1.4</v>
      </c>
      <c r="K2140" t="s">
        <v>919</v>
      </c>
      <c r="M2140" s="2">
        <v>445</v>
      </c>
    </row>
    <row r="2141" spans="2:13" ht="12.75">
      <c r="B2141" s="307">
        <v>1750</v>
      </c>
      <c r="C2141" s="1" t="s">
        <v>55</v>
      </c>
      <c r="D2141" s="1" t="s">
        <v>817</v>
      </c>
      <c r="E2141" s="1" t="s">
        <v>56</v>
      </c>
      <c r="F2141" s="61" t="s">
        <v>964</v>
      </c>
      <c r="G2141" s="30" t="s">
        <v>334</v>
      </c>
      <c r="H2141" s="6">
        <f t="shared" si="77"/>
        <v>-123925</v>
      </c>
      <c r="I2141" s="25">
        <v>3.5</v>
      </c>
      <c r="K2141" t="s">
        <v>919</v>
      </c>
      <c r="M2141" s="2">
        <v>445</v>
      </c>
    </row>
    <row r="2142" spans="1:13" ht="12.75">
      <c r="A2142" s="15"/>
      <c r="B2142" s="200">
        <v>2500</v>
      </c>
      <c r="C2142" s="15" t="s">
        <v>55</v>
      </c>
      <c r="D2142" s="1" t="s">
        <v>817</v>
      </c>
      <c r="E2142" s="1" t="s">
        <v>56</v>
      </c>
      <c r="F2142" s="61" t="s">
        <v>964</v>
      </c>
      <c r="G2142" s="30" t="s">
        <v>372</v>
      </c>
      <c r="H2142" s="6">
        <f>H2141-B2142</f>
        <v>-126425</v>
      </c>
      <c r="I2142" s="25">
        <v>5</v>
      </c>
      <c r="K2142" t="s">
        <v>919</v>
      </c>
      <c r="M2142" s="2">
        <v>445</v>
      </c>
    </row>
    <row r="2143" spans="2:13" ht="12.75">
      <c r="B2143" s="307">
        <v>1750</v>
      </c>
      <c r="C2143" s="1" t="s">
        <v>55</v>
      </c>
      <c r="D2143" s="1" t="s">
        <v>817</v>
      </c>
      <c r="E2143" s="1" t="s">
        <v>56</v>
      </c>
      <c r="F2143" s="61" t="s">
        <v>964</v>
      </c>
      <c r="G2143" s="30" t="s">
        <v>420</v>
      </c>
      <c r="H2143" s="6">
        <f>H2142-B2143</f>
        <v>-128175</v>
      </c>
      <c r="I2143" s="25">
        <v>3.5</v>
      </c>
      <c r="K2143" t="s">
        <v>919</v>
      </c>
      <c r="M2143" s="2">
        <v>445</v>
      </c>
    </row>
    <row r="2144" spans="2:13" ht="12.75">
      <c r="B2144" s="307">
        <v>1700</v>
      </c>
      <c r="C2144" s="1" t="s">
        <v>55</v>
      </c>
      <c r="D2144" s="1" t="s">
        <v>817</v>
      </c>
      <c r="E2144" s="1" t="s">
        <v>56</v>
      </c>
      <c r="F2144" s="61" t="s">
        <v>964</v>
      </c>
      <c r="G2144" s="30" t="s">
        <v>432</v>
      </c>
      <c r="H2144" s="6">
        <f>H2143-B2144</f>
        <v>-129875</v>
      </c>
      <c r="I2144" s="25">
        <v>3.4</v>
      </c>
      <c r="K2144" t="s">
        <v>919</v>
      </c>
      <c r="M2144" s="2">
        <v>445</v>
      </c>
    </row>
    <row r="2145" spans="2:13" ht="12.75">
      <c r="B2145" s="307">
        <v>300</v>
      </c>
      <c r="C2145" s="1" t="s">
        <v>55</v>
      </c>
      <c r="D2145" s="1" t="s">
        <v>817</v>
      </c>
      <c r="E2145" s="1" t="s">
        <v>56</v>
      </c>
      <c r="F2145" s="61" t="s">
        <v>964</v>
      </c>
      <c r="G2145" s="30" t="s">
        <v>432</v>
      </c>
      <c r="H2145" s="6">
        <f>H2144-B2145</f>
        <v>-130175</v>
      </c>
      <c r="I2145" s="25">
        <v>0.6</v>
      </c>
      <c r="K2145" t="s">
        <v>919</v>
      </c>
      <c r="M2145" s="2">
        <v>445</v>
      </c>
    </row>
    <row r="2146" spans="2:13" ht="12.75">
      <c r="B2146" s="307">
        <v>1800</v>
      </c>
      <c r="C2146" s="1" t="s">
        <v>55</v>
      </c>
      <c r="D2146" s="1" t="s">
        <v>817</v>
      </c>
      <c r="E2146" s="1" t="s">
        <v>56</v>
      </c>
      <c r="F2146" s="61" t="s">
        <v>964</v>
      </c>
      <c r="G2146" s="30" t="s">
        <v>457</v>
      </c>
      <c r="H2146" s="6">
        <f>H2145-B2146</f>
        <v>-131975</v>
      </c>
      <c r="I2146" s="25">
        <v>3.6</v>
      </c>
      <c r="K2146" t="s">
        <v>919</v>
      </c>
      <c r="M2146" s="2">
        <v>445</v>
      </c>
    </row>
    <row r="2147" spans="2:13" ht="12.75">
      <c r="B2147" s="200">
        <v>800</v>
      </c>
      <c r="C2147" s="15" t="s">
        <v>55</v>
      </c>
      <c r="D2147" s="15" t="s">
        <v>817</v>
      </c>
      <c r="E2147" s="15" t="s">
        <v>56</v>
      </c>
      <c r="F2147" s="33" t="s">
        <v>965</v>
      </c>
      <c r="G2147" s="30" t="s">
        <v>106</v>
      </c>
      <c r="H2147" s="6">
        <v>-800</v>
      </c>
      <c r="I2147" s="25">
        <v>1.6</v>
      </c>
      <c r="K2147" s="18" t="s">
        <v>932</v>
      </c>
      <c r="M2147" s="2">
        <v>445</v>
      </c>
    </row>
    <row r="2148" spans="2:13" ht="12.75">
      <c r="B2148" s="307">
        <v>650</v>
      </c>
      <c r="C2148" s="1" t="s">
        <v>55</v>
      </c>
      <c r="D2148" s="1" t="s">
        <v>817</v>
      </c>
      <c r="E2148" s="15" t="s">
        <v>56</v>
      </c>
      <c r="F2148" s="61" t="s">
        <v>965</v>
      </c>
      <c r="G2148" s="30" t="s">
        <v>20</v>
      </c>
      <c r="H2148" s="6">
        <v>-3450</v>
      </c>
      <c r="I2148" s="25">
        <v>1.3</v>
      </c>
      <c r="K2148" s="18" t="s">
        <v>932</v>
      </c>
      <c r="M2148" s="2">
        <v>445</v>
      </c>
    </row>
    <row r="2149" spans="1:13" s="18" customFormat="1" ht="12.75">
      <c r="A2149" s="15"/>
      <c r="B2149" s="200">
        <v>1000</v>
      </c>
      <c r="C2149" s="15" t="s">
        <v>55</v>
      </c>
      <c r="D2149" s="15" t="s">
        <v>817</v>
      </c>
      <c r="E2149" s="15" t="s">
        <v>56</v>
      </c>
      <c r="F2149" s="33" t="s">
        <v>965</v>
      </c>
      <c r="G2149" s="32" t="s">
        <v>23</v>
      </c>
      <c r="H2149" s="6">
        <v>-4450</v>
      </c>
      <c r="I2149" s="25">
        <v>2</v>
      </c>
      <c r="K2149" s="18" t="s">
        <v>932</v>
      </c>
      <c r="M2149" s="2">
        <v>445</v>
      </c>
    </row>
    <row r="2150" spans="1:13" ht="12.75">
      <c r="A2150" s="15"/>
      <c r="B2150" s="307">
        <v>1950</v>
      </c>
      <c r="C2150" s="1" t="s">
        <v>55</v>
      </c>
      <c r="D2150" s="1" t="s">
        <v>817</v>
      </c>
      <c r="E2150" s="15" t="s">
        <v>56</v>
      </c>
      <c r="F2150" s="61" t="s">
        <v>965</v>
      </c>
      <c r="G2150" s="30" t="s">
        <v>67</v>
      </c>
      <c r="H2150" s="6">
        <v>-6400</v>
      </c>
      <c r="I2150" s="25">
        <v>3.9</v>
      </c>
      <c r="J2150" s="18"/>
      <c r="K2150" s="18" t="s">
        <v>932</v>
      </c>
      <c r="L2150" s="18"/>
      <c r="M2150" s="2">
        <v>445</v>
      </c>
    </row>
    <row r="2151" spans="1:13" ht="12.75">
      <c r="A2151" s="15"/>
      <c r="B2151" s="307">
        <v>1200</v>
      </c>
      <c r="C2151" s="1" t="s">
        <v>55</v>
      </c>
      <c r="D2151" s="1" t="s">
        <v>817</v>
      </c>
      <c r="E2151" s="1" t="s">
        <v>56</v>
      </c>
      <c r="F2151" s="61" t="s">
        <v>965</v>
      </c>
      <c r="G2151" s="30" t="s">
        <v>77</v>
      </c>
      <c r="H2151" s="6">
        <v>-88190</v>
      </c>
      <c r="I2151" s="25">
        <v>2.4</v>
      </c>
      <c r="J2151" s="18"/>
      <c r="K2151" s="18" t="s">
        <v>932</v>
      </c>
      <c r="L2151" s="18"/>
      <c r="M2151" s="2">
        <v>445</v>
      </c>
    </row>
    <row r="2152" spans="1:13" ht="12.75">
      <c r="A2152" s="15"/>
      <c r="B2152" s="307">
        <v>1650</v>
      </c>
      <c r="C2152" s="1" t="s">
        <v>55</v>
      </c>
      <c r="D2152" s="1" t="s">
        <v>817</v>
      </c>
      <c r="E2152" s="1" t="s">
        <v>56</v>
      </c>
      <c r="F2152" s="61" t="s">
        <v>965</v>
      </c>
      <c r="G2152" s="30" t="s">
        <v>79</v>
      </c>
      <c r="H2152" s="6">
        <v>-90340</v>
      </c>
      <c r="I2152" s="25">
        <v>3.3</v>
      </c>
      <c r="J2152" s="18"/>
      <c r="K2152" s="18" t="s">
        <v>932</v>
      </c>
      <c r="L2152" s="18"/>
      <c r="M2152" s="2">
        <v>445</v>
      </c>
    </row>
    <row r="2153" spans="1:13" ht="12.75">
      <c r="A2153" s="15"/>
      <c r="B2153" s="307">
        <v>450</v>
      </c>
      <c r="C2153" s="1" t="s">
        <v>55</v>
      </c>
      <c r="D2153" s="1" t="s">
        <v>817</v>
      </c>
      <c r="E2153" s="1" t="s">
        <v>56</v>
      </c>
      <c r="F2153" s="61" t="s">
        <v>965</v>
      </c>
      <c r="G2153" s="30" t="s">
        <v>118</v>
      </c>
      <c r="H2153" s="6">
        <v>-90790</v>
      </c>
      <c r="I2153" s="25">
        <v>0.9</v>
      </c>
      <c r="J2153" s="18"/>
      <c r="K2153" s="18" t="s">
        <v>932</v>
      </c>
      <c r="L2153" s="18"/>
      <c r="M2153" s="2">
        <v>445</v>
      </c>
    </row>
    <row r="2154" spans="1:13" ht="12.75">
      <c r="A2154" s="15"/>
      <c r="B2154" s="307">
        <v>300</v>
      </c>
      <c r="C2154" s="1" t="s">
        <v>55</v>
      </c>
      <c r="D2154" s="1" t="s">
        <v>817</v>
      </c>
      <c r="E2154" s="1" t="s">
        <v>56</v>
      </c>
      <c r="F2154" s="61" t="s">
        <v>965</v>
      </c>
      <c r="G2154" s="30" t="s">
        <v>120</v>
      </c>
      <c r="H2154" s="6">
        <v>-91090</v>
      </c>
      <c r="I2154" s="25">
        <v>0.6</v>
      </c>
      <c r="J2154" s="18"/>
      <c r="K2154" s="18" t="s">
        <v>932</v>
      </c>
      <c r="L2154" s="18"/>
      <c r="M2154" s="2">
        <v>445</v>
      </c>
    </row>
    <row r="2155" spans="1:13" s="18" customFormat="1" ht="12.75">
      <c r="A2155" s="15"/>
      <c r="B2155" s="307">
        <v>500</v>
      </c>
      <c r="C2155" s="1" t="s">
        <v>55</v>
      </c>
      <c r="D2155" s="1" t="s">
        <v>817</v>
      </c>
      <c r="E2155" s="1" t="s">
        <v>56</v>
      </c>
      <c r="F2155" s="61" t="s">
        <v>965</v>
      </c>
      <c r="G2155" s="30" t="s">
        <v>122</v>
      </c>
      <c r="H2155" s="6">
        <v>-91590</v>
      </c>
      <c r="I2155" s="25">
        <v>1</v>
      </c>
      <c r="K2155" s="18" t="s">
        <v>932</v>
      </c>
      <c r="M2155" s="2">
        <v>445</v>
      </c>
    </row>
    <row r="2156" spans="1:13" ht="12.75">
      <c r="A2156" s="15"/>
      <c r="B2156" s="307">
        <v>900</v>
      </c>
      <c r="C2156" s="1" t="s">
        <v>55</v>
      </c>
      <c r="D2156" s="1" t="s">
        <v>817</v>
      </c>
      <c r="E2156" s="1" t="s">
        <v>56</v>
      </c>
      <c r="F2156" s="61" t="s">
        <v>965</v>
      </c>
      <c r="G2156" s="30" t="s">
        <v>212</v>
      </c>
      <c r="H2156" s="6">
        <v>-103890</v>
      </c>
      <c r="I2156" s="25">
        <v>1.8</v>
      </c>
      <c r="J2156" s="18"/>
      <c r="K2156" s="18" t="s">
        <v>932</v>
      </c>
      <c r="L2156" s="18"/>
      <c r="M2156" s="2">
        <v>445</v>
      </c>
    </row>
    <row r="2157" spans="1:13" ht="12.75">
      <c r="A2157" s="15"/>
      <c r="B2157" s="307">
        <v>500</v>
      </c>
      <c r="C2157" s="1" t="s">
        <v>55</v>
      </c>
      <c r="D2157" s="1" t="s">
        <v>817</v>
      </c>
      <c r="E2157" s="1" t="s">
        <v>56</v>
      </c>
      <c r="F2157" s="61" t="s">
        <v>965</v>
      </c>
      <c r="G2157" s="30" t="s">
        <v>206</v>
      </c>
      <c r="H2157" s="6">
        <v>-104390</v>
      </c>
      <c r="I2157" s="25">
        <v>1</v>
      </c>
      <c r="J2157" s="18"/>
      <c r="K2157" s="18" t="s">
        <v>932</v>
      </c>
      <c r="L2157" s="18"/>
      <c r="M2157" s="2">
        <v>445</v>
      </c>
    </row>
    <row r="2158" spans="2:13" ht="12.75">
      <c r="B2158" s="307">
        <v>450</v>
      </c>
      <c r="C2158" s="1" t="s">
        <v>55</v>
      </c>
      <c r="D2158" s="1" t="s">
        <v>817</v>
      </c>
      <c r="E2158" s="1" t="s">
        <v>56</v>
      </c>
      <c r="F2158" s="61" t="s">
        <v>965</v>
      </c>
      <c r="G2158" s="30" t="s">
        <v>220</v>
      </c>
      <c r="H2158" s="6">
        <v>-104840</v>
      </c>
      <c r="I2158" s="25">
        <v>0.9</v>
      </c>
      <c r="J2158" s="39"/>
      <c r="K2158" s="18" t="s">
        <v>932</v>
      </c>
      <c r="L2158" s="39"/>
      <c r="M2158" s="2">
        <v>445</v>
      </c>
    </row>
    <row r="2159" spans="1:13" s="18" customFormat="1" ht="12.75">
      <c r="A2159" s="1"/>
      <c r="B2159" s="307">
        <v>950</v>
      </c>
      <c r="C2159" s="1" t="s">
        <v>55</v>
      </c>
      <c r="D2159" s="1" t="s">
        <v>817</v>
      </c>
      <c r="E2159" s="1" t="s">
        <v>56</v>
      </c>
      <c r="F2159" s="61" t="s">
        <v>965</v>
      </c>
      <c r="G2159" s="30" t="s">
        <v>244</v>
      </c>
      <c r="H2159" s="6">
        <v>-110790</v>
      </c>
      <c r="I2159" s="25">
        <v>1.9</v>
      </c>
      <c r="J2159" s="39"/>
      <c r="K2159" s="18" t="s">
        <v>932</v>
      </c>
      <c r="L2159" s="39"/>
      <c r="M2159" s="2">
        <v>445</v>
      </c>
    </row>
    <row r="2160" spans="1:13" s="18" customFormat="1" ht="12.75">
      <c r="A2160" s="1"/>
      <c r="B2160" s="307">
        <v>550</v>
      </c>
      <c r="C2160" s="1" t="s">
        <v>55</v>
      </c>
      <c r="D2160" s="1" t="s">
        <v>817</v>
      </c>
      <c r="E2160" s="1" t="s">
        <v>56</v>
      </c>
      <c r="F2160" s="61" t="s">
        <v>965</v>
      </c>
      <c r="G2160" s="30" t="s">
        <v>256</v>
      </c>
      <c r="H2160" s="6">
        <v>-111340</v>
      </c>
      <c r="I2160" s="25">
        <v>1.1</v>
      </c>
      <c r="J2160"/>
      <c r="K2160" s="18" t="s">
        <v>932</v>
      </c>
      <c r="L2160"/>
      <c r="M2160" s="2">
        <v>445</v>
      </c>
    </row>
    <row r="2161" spans="1:13" s="18" customFormat="1" ht="12.75">
      <c r="A2161" s="1"/>
      <c r="B2161" s="307">
        <v>1050</v>
      </c>
      <c r="C2161" s="1" t="s">
        <v>55</v>
      </c>
      <c r="D2161" s="1" t="s">
        <v>817</v>
      </c>
      <c r="E2161" s="1" t="s">
        <v>56</v>
      </c>
      <c r="F2161" s="61" t="s">
        <v>965</v>
      </c>
      <c r="G2161" s="30" t="s">
        <v>260</v>
      </c>
      <c r="H2161" s="6">
        <v>-112390</v>
      </c>
      <c r="I2161" s="25">
        <v>2.1</v>
      </c>
      <c r="J2161"/>
      <c r="K2161" s="18" t="s">
        <v>932</v>
      </c>
      <c r="L2161"/>
      <c r="M2161" s="2">
        <v>445</v>
      </c>
    </row>
    <row r="2162" spans="1:13" s="18" customFormat="1" ht="12.75">
      <c r="A2162" s="1"/>
      <c r="B2162" s="307">
        <v>650</v>
      </c>
      <c r="C2162" s="1" t="s">
        <v>55</v>
      </c>
      <c r="D2162" s="1" t="s">
        <v>817</v>
      </c>
      <c r="E2162" s="1" t="s">
        <v>56</v>
      </c>
      <c r="F2162" s="61" t="s">
        <v>965</v>
      </c>
      <c r="G2162" s="30" t="s">
        <v>262</v>
      </c>
      <c r="H2162" s="6">
        <v>-113040</v>
      </c>
      <c r="I2162" s="25">
        <v>1.3</v>
      </c>
      <c r="J2162"/>
      <c r="K2162" s="18" t="s">
        <v>932</v>
      </c>
      <c r="L2162"/>
      <c r="M2162" s="2">
        <v>445</v>
      </c>
    </row>
    <row r="2163" spans="1:13" s="18" customFormat="1" ht="12.75">
      <c r="A2163" s="1"/>
      <c r="B2163" s="200">
        <v>450</v>
      </c>
      <c r="C2163" s="1" t="s">
        <v>55</v>
      </c>
      <c r="D2163" s="1" t="s">
        <v>817</v>
      </c>
      <c r="E2163" s="1" t="s">
        <v>56</v>
      </c>
      <c r="F2163" s="61" t="s">
        <v>965</v>
      </c>
      <c r="G2163" s="33" t="s">
        <v>264</v>
      </c>
      <c r="H2163" s="6">
        <v>-113490</v>
      </c>
      <c r="I2163" s="25">
        <v>0.9</v>
      </c>
      <c r="J2163"/>
      <c r="K2163" s="18" t="s">
        <v>932</v>
      </c>
      <c r="L2163"/>
      <c r="M2163" s="2">
        <v>445</v>
      </c>
    </row>
    <row r="2164" spans="1:13" s="18" customFormat="1" ht="12.75">
      <c r="A2164" s="1"/>
      <c r="B2164" s="200">
        <v>1500</v>
      </c>
      <c r="C2164" s="35" t="s">
        <v>55</v>
      </c>
      <c r="D2164" s="1" t="s">
        <v>817</v>
      </c>
      <c r="E2164" s="35" t="s">
        <v>56</v>
      </c>
      <c r="F2164" s="61" t="s">
        <v>965</v>
      </c>
      <c r="G2164" s="33" t="s">
        <v>266</v>
      </c>
      <c r="H2164" s="6">
        <v>-114990</v>
      </c>
      <c r="I2164" s="25">
        <v>3</v>
      </c>
      <c r="J2164"/>
      <c r="K2164" s="18" t="s">
        <v>932</v>
      </c>
      <c r="L2164"/>
      <c r="M2164" s="2">
        <v>445</v>
      </c>
    </row>
    <row r="2165" spans="1:13" s="18" customFormat="1" ht="12.75">
      <c r="A2165" s="1"/>
      <c r="B2165" s="200">
        <v>950</v>
      </c>
      <c r="C2165" s="15" t="s">
        <v>55</v>
      </c>
      <c r="D2165" s="1" t="s">
        <v>817</v>
      </c>
      <c r="E2165" s="37" t="s">
        <v>56</v>
      </c>
      <c r="F2165" s="61" t="s">
        <v>965</v>
      </c>
      <c r="G2165" s="38" t="s">
        <v>328</v>
      </c>
      <c r="H2165" s="6">
        <v>-115940</v>
      </c>
      <c r="I2165" s="25">
        <v>1.9</v>
      </c>
      <c r="J2165"/>
      <c r="K2165" s="18" t="s">
        <v>932</v>
      </c>
      <c r="L2165"/>
      <c r="M2165" s="2">
        <v>445</v>
      </c>
    </row>
    <row r="2166" spans="1:13" s="18" customFormat="1" ht="12.75">
      <c r="A2166" s="1"/>
      <c r="B2166" s="200">
        <v>1300</v>
      </c>
      <c r="C2166" s="15" t="s">
        <v>966</v>
      </c>
      <c r="D2166" s="1" t="s">
        <v>817</v>
      </c>
      <c r="E2166" s="15" t="s">
        <v>56</v>
      </c>
      <c r="F2166" s="61" t="s">
        <v>965</v>
      </c>
      <c r="G2166" s="32" t="s">
        <v>330</v>
      </c>
      <c r="H2166" s="6">
        <v>-117240</v>
      </c>
      <c r="I2166" s="25">
        <v>2.6</v>
      </c>
      <c r="J2166"/>
      <c r="K2166" s="18" t="s">
        <v>932</v>
      </c>
      <c r="L2166"/>
      <c r="M2166" s="2">
        <v>445</v>
      </c>
    </row>
    <row r="2167" spans="1:13" s="18" customFormat="1" ht="12.75">
      <c r="A2167" s="1"/>
      <c r="B2167" s="200">
        <v>1650</v>
      </c>
      <c r="C2167" s="15" t="s">
        <v>55</v>
      </c>
      <c r="D2167" s="1" t="s">
        <v>817</v>
      </c>
      <c r="E2167" s="15" t="s">
        <v>56</v>
      </c>
      <c r="F2167" s="61" t="s">
        <v>965</v>
      </c>
      <c r="G2167" s="32" t="s">
        <v>330</v>
      </c>
      <c r="H2167" s="6">
        <v>-118890</v>
      </c>
      <c r="I2167" s="25">
        <v>3.3</v>
      </c>
      <c r="J2167"/>
      <c r="K2167" s="18" t="s">
        <v>932</v>
      </c>
      <c r="L2167"/>
      <c r="M2167" s="2">
        <v>445</v>
      </c>
    </row>
    <row r="2168" spans="1:13" s="18" customFormat="1" ht="12.75">
      <c r="A2168" s="1"/>
      <c r="B2168" s="307">
        <v>450</v>
      </c>
      <c r="C2168" s="15" t="s">
        <v>55</v>
      </c>
      <c r="D2168" s="1" t="s">
        <v>817</v>
      </c>
      <c r="E2168" s="1" t="s">
        <v>56</v>
      </c>
      <c r="F2168" s="61" t="s">
        <v>965</v>
      </c>
      <c r="G2168" s="30" t="s">
        <v>334</v>
      </c>
      <c r="H2168" s="6">
        <v>-119340</v>
      </c>
      <c r="I2168" s="25">
        <v>0.9</v>
      </c>
      <c r="J2168"/>
      <c r="K2168" s="18" t="s">
        <v>932</v>
      </c>
      <c r="L2168"/>
      <c r="M2168" s="2">
        <v>445</v>
      </c>
    </row>
    <row r="2169" spans="1:13" s="18" customFormat="1" ht="12.75">
      <c r="A2169" s="1"/>
      <c r="B2169" s="311">
        <v>600</v>
      </c>
      <c r="C2169" s="40" t="s">
        <v>55</v>
      </c>
      <c r="D2169" s="1" t="s">
        <v>817</v>
      </c>
      <c r="E2169" s="40" t="s">
        <v>56</v>
      </c>
      <c r="F2169" s="61" t="s">
        <v>965</v>
      </c>
      <c r="G2169" s="30" t="s">
        <v>372</v>
      </c>
      <c r="H2169" s="6">
        <v>-119940</v>
      </c>
      <c r="I2169" s="25">
        <v>1.2</v>
      </c>
      <c r="J2169"/>
      <c r="K2169" s="18" t="s">
        <v>932</v>
      </c>
      <c r="L2169"/>
      <c r="M2169" s="2">
        <v>445</v>
      </c>
    </row>
    <row r="2170" spans="2:14" ht="12.75">
      <c r="B2170" s="307">
        <v>1350</v>
      </c>
      <c r="C2170" s="1" t="s">
        <v>55</v>
      </c>
      <c r="D2170" s="1" t="s">
        <v>817</v>
      </c>
      <c r="E2170" s="1" t="s">
        <v>56</v>
      </c>
      <c r="F2170" s="61" t="s">
        <v>965</v>
      </c>
      <c r="G2170" s="30" t="s">
        <v>374</v>
      </c>
      <c r="H2170" s="6">
        <v>-121290</v>
      </c>
      <c r="I2170" s="25">
        <v>2.7</v>
      </c>
      <c r="K2170" s="18" t="s">
        <v>932</v>
      </c>
      <c r="M2170" s="2">
        <v>445</v>
      </c>
      <c r="N2170" s="41"/>
    </row>
    <row r="2171" spans="2:14" ht="12.75">
      <c r="B2171" s="307">
        <v>1000</v>
      </c>
      <c r="C2171" s="1" t="s">
        <v>55</v>
      </c>
      <c r="D2171" s="15" t="s">
        <v>817</v>
      </c>
      <c r="E2171" s="1" t="s">
        <v>56</v>
      </c>
      <c r="F2171" s="61" t="s">
        <v>965</v>
      </c>
      <c r="G2171" s="30" t="s">
        <v>420</v>
      </c>
      <c r="H2171" s="6">
        <v>-122290</v>
      </c>
      <c r="I2171" s="25">
        <v>2</v>
      </c>
      <c r="K2171" s="18" t="s">
        <v>932</v>
      </c>
      <c r="M2171" s="2">
        <v>445</v>
      </c>
      <c r="N2171" s="41"/>
    </row>
    <row r="2172" spans="1:13" s="59" customFormat="1" ht="12.75">
      <c r="A2172" s="1"/>
      <c r="B2172" s="307">
        <v>850</v>
      </c>
      <c r="C2172" s="1" t="s">
        <v>55</v>
      </c>
      <c r="D2172" s="15" t="s">
        <v>817</v>
      </c>
      <c r="E2172" s="1" t="s">
        <v>56</v>
      </c>
      <c r="F2172" s="61" t="s">
        <v>965</v>
      </c>
      <c r="G2172" s="30" t="s">
        <v>432</v>
      </c>
      <c r="H2172" s="6">
        <v>-123140</v>
      </c>
      <c r="I2172" s="25">
        <v>1.7</v>
      </c>
      <c r="J2172"/>
      <c r="K2172" s="18" t="s">
        <v>932</v>
      </c>
      <c r="L2172"/>
      <c r="M2172" s="2">
        <v>445</v>
      </c>
    </row>
    <row r="2173" spans="1:13" ht="12.75">
      <c r="A2173" s="14"/>
      <c r="B2173" s="205">
        <f>SUM(B2058:B2172)</f>
        <v>155625</v>
      </c>
      <c r="C2173" s="14"/>
      <c r="D2173" s="14"/>
      <c r="E2173" s="14" t="s">
        <v>56</v>
      </c>
      <c r="F2173" s="69"/>
      <c r="G2173" s="21"/>
      <c r="H2173" s="57">
        <v>0</v>
      </c>
      <c r="I2173" s="58">
        <f>+B2173/M2173</f>
        <v>349.7191011235955</v>
      </c>
      <c r="J2173" s="59"/>
      <c r="K2173" s="59"/>
      <c r="L2173" s="59"/>
      <c r="M2173" s="2">
        <v>445</v>
      </c>
    </row>
    <row r="2174" spans="2:13" ht="12.75">
      <c r="B2174" s="307"/>
      <c r="H2174" s="6">
        <f aca="true" t="shared" si="78" ref="H2174:H2196">H2173-B2174</f>
        <v>0</v>
      </c>
      <c r="I2174" s="25">
        <f>+B2174/M2174</f>
        <v>0</v>
      </c>
      <c r="M2174" s="2">
        <v>445</v>
      </c>
    </row>
    <row r="2175" spans="2:13" ht="12" customHeight="1">
      <c r="B2175" s="307"/>
      <c r="H2175" s="6">
        <f t="shared" si="78"/>
        <v>0</v>
      </c>
      <c r="I2175" s="25">
        <f>+B2175/M2175</f>
        <v>0</v>
      </c>
      <c r="M2175" s="2">
        <v>445</v>
      </c>
    </row>
    <row r="2176" spans="2:13" ht="12.75">
      <c r="B2176" s="307">
        <v>5000</v>
      </c>
      <c r="C2176" s="1" t="s">
        <v>975</v>
      </c>
      <c r="D2176" s="1" t="s">
        <v>817</v>
      </c>
      <c r="E2176" s="1" t="s">
        <v>53</v>
      </c>
      <c r="F2176" s="61" t="s">
        <v>976</v>
      </c>
      <c r="G2176" s="30" t="s">
        <v>432</v>
      </c>
      <c r="H2176" s="6">
        <f aca="true" t="shared" si="79" ref="H2176:H2182">H2175-B2176</f>
        <v>-5000</v>
      </c>
      <c r="I2176" s="25">
        <v>10</v>
      </c>
      <c r="K2176" t="s">
        <v>919</v>
      </c>
      <c r="M2176" s="2">
        <v>445</v>
      </c>
    </row>
    <row r="2177" spans="2:13" ht="12.75">
      <c r="B2177" s="307">
        <v>5000</v>
      </c>
      <c r="C2177" s="1" t="s">
        <v>975</v>
      </c>
      <c r="D2177" s="1" t="s">
        <v>817</v>
      </c>
      <c r="E2177" s="1" t="s">
        <v>53</v>
      </c>
      <c r="F2177" s="61" t="s">
        <v>977</v>
      </c>
      <c r="G2177" s="30" t="s">
        <v>432</v>
      </c>
      <c r="H2177" s="6">
        <f t="shared" si="79"/>
        <v>-10000</v>
      </c>
      <c r="I2177" s="25">
        <v>10</v>
      </c>
      <c r="K2177" t="s">
        <v>919</v>
      </c>
      <c r="M2177" s="2">
        <v>445</v>
      </c>
    </row>
    <row r="2178" spans="2:13" ht="12.75">
      <c r="B2178" s="307">
        <v>5000</v>
      </c>
      <c r="C2178" s="1" t="s">
        <v>975</v>
      </c>
      <c r="D2178" s="1" t="s">
        <v>817</v>
      </c>
      <c r="E2178" s="1" t="s">
        <v>53</v>
      </c>
      <c r="F2178" s="61" t="s">
        <v>978</v>
      </c>
      <c r="G2178" s="30" t="s">
        <v>432</v>
      </c>
      <c r="H2178" s="6">
        <f t="shared" si="79"/>
        <v>-15000</v>
      </c>
      <c r="I2178" s="25">
        <v>10</v>
      </c>
      <c r="K2178" t="s">
        <v>919</v>
      </c>
      <c r="M2178" s="2">
        <v>445</v>
      </c>
    </row>
    <row r="2179" spans="2:13" ht="12.75">
      <c r="B2179" s="307">
        <v>7000</v>
      </c>
      <c r="C2179" s="1" t="s">
        <v>975</v>
      </c>
      <c r="D2179" s="1" t="s">
        <v>817</v>
      </c>
      <c r="E2179" s="1" t="s">
        <v>53</v>
      </c>
      <c r="F2179" s="61" t="s">
        <v>979</v>
      </c>
      <c r="G2179" s="30" t="s">
        <v>432</v>
      </c>
      <c r="H2179" s="6">
        <f t="shared" si="79"/>
        <v>-22000</v>
      </c>
      <c r="I2179" s="25">
        <v>14</v>
      </c>
      <c r="K2179" t="s">
        <v>919</v>
      </c>
      <c r="M2179" s="2">
        <v>445</v>
      </c>
    </row>
    <row r="2180" spans="2:13" ht="12.75">
      <c r="B2180" s="307">
        <v>70000</v>
      </c>
      <c r="C2180" s="1" t="s">
        <v>1299</v>
      </c>
      <c r="D2180" s="1" t="s">
        <v>817</v>
      </c>
      <c r="E2180" s="1" t="s">
        <v>1296</v>
      </c>
      <c r="F2180" s="61" t="s">
        <v>980</v>
      </c>
      <c r="G2180" s="30" t="s">
        <v>432</v>
      </c>
      <c r="H2180" s="6">
        <f t="shared" si="79"/>
        <v>-92000</v>
      </c>
      <c r="I2180" s="25">
        <f>+B2180/M2180</f>
        <v>157.30337078651687</v>
      </c>
      <c r="K2180" t="s">
        <v>919</v>
      </c>
      <c r="M2180" s="2">
        <v>445</v>
      </c>
    </row>
    <row r="2181" spans="1:13" s="18" customFormat="1" ht="12.75">
      <c r="A2181" s="1"/>
      <c r="B2181" s="307">
        <v>20000</v>
      </c>
      <c r="C2181" s="15" t="s">
        <v>1406</v>
      </c>
      <c r="D2181" s="15" t="s">
        <v>817</v>
      </c>
      <c r="E2181" s="1" t="s">
        <v>1297</v>
      </c>
      <c r="F2181" s="61" t="s">
        <v>981</v>
      </c>
      <c r="G2181" s="30" t="s">
        <v>120</v>
      </c>
      <c r="H2181" s="6">
        <f t="shared" si="79"/>
        <v>-112000</v>
      </c>
      <c r="I2181" s="25">
        <f>+B2181/M2181</f>
        <v>44.943820224719104</v>
      </c>
      <c r="J2181"/>
      <c r="K2181" t="s">
        <v>919</v>
      </c>
      <c r="L2181"/>
      <c r="M2181" s="2">
        <v>445</v>
      </c>
    </row>
    <row r="2182" spans="1:13" ht="12.75">
      <c r="A2182" s="15"/>
      <c r="B2182" s="200">
        <v>25000</v>
      </c>
      <c r="C2182" s="15" t="s">
        <v>1298</v>
      </c>
      <c r="D2182" s="15" t="s">
        <v>817</v>
      </c>
      <c r="E2182" s="15" t="s">
        <v>1297</v>
      </c>
      <c r="F2182" s="33" t="s">
        <v>1049</v>
      </c>
      <c r="G2182" s="32" t="s">
        <v>244</v>
      </c>
      <c r="H2182" s="31">
        <f t="shared" si="79"/>
        <v>-137000</v>
      </c>
      <c r="I2182" s="42">
        <v>50</v>
      </c>
      <c r="J2182" s="18"/>
      <c r="K2182" s="18" t="s">
        <v>919</v>
      </c>
      <c r="L2182" s="18"/>
      <c r="M2182" s="2">
        <v>445</v>
      </c>
    </row>
    <row r="2183" spans="1:13" s="18" customFormat="1" ht="12.75">
      <c r="A2183" s="14"/>
      <c r="B2183" s="205">
        <f>SUM(B2176:B2182)</f>
        <v>137000</v>
      </c>
      <c r="C2183" s="97" t="s">
        <v>38</v>
      </c>
      <c r="D2183" s="14"/>
      <c r="E2183" s="14"/>
      <c r="F2183" s="69"/>
      <c r="G2183" s="21"/>
      <c r="H2183" s="57">
        <v>0</v>
      </c>
      <c r="I2183" s="58">
        <v>6</v>
      </c>
      <c r="J2183" s="59"/>
      <c r="K2183" s="59" t="s">
        <v>919</v>
      </c>
      <c r="L2183" s="59"/>
      <c r="M2183" s="2">
        <v>445</v>
      </c>
    </row>
    <row r="2184" spans="1:13" s="18" customFormat="1" ht="12.75">
      <c r="A2184" s="15"/>
      <c r="B2184" s="200"/>
      <c r="C2184" s="126"/>
      <c r="D2184" s="15"/>
      <c r="E2184" s="15"/>
      <c r="F2184" s="33"/>
      <c r="G2184" s="32"/>
      <c r="H2184" s="31"/>
      <c r="I2184" s="42"/>
      <c r="M2184" s="2">
        <v>445</v>
      </c>
    </row>
    <row r="2185" spans="1:13" ht="12.75">
      <c r="A2185" s="15"/>
      <c r="B2185" s="200"/>
      <c r="C2185" s="126"/>
      <c r="D2185" s="15"/>
      <c r="E2185" s="15"/>
      <c r="F2185" s="33"/>
      <c r="G2185" s="32"/>
      <c r="H2185" s="31"/>
      <c r="I2185" s="42"/>
      <c r="J2185" s="18"/>
      <c r="K2185" s="18"/>
      <c r="L2185" s="18"/>
      <c r="M2185" s="2">
        <v>445</v>
      </c>
    </row>
    <row r="2186" spans="2:13" ht="12.75">
      <c r="B2186" s="307">
        <v>2000</v>
      </c>
      <c r="C2186" s="1" t="s">
        <v>967</v>
      </c>
      <c r="D2186" s="1" t="s">
        <v>817</v>
      </c>
      <c r="E2186" s="1" t="s">
        <v>53</v>
      </c>
      <c r="F2186" s="61" t="s">
        <v>944</v>
      </c>
      <c r="G2186" s="30" t="s">
        <v>432</v>
      </c>
      <c r="H2186" s="6">
        <f>H2175-B2186</f>
        <v>-2000</v>
      </c>
      <c r="I2186" s="25">
        <v>4</v>
      </c>
      <c r="K2186" t="s">
        <v>919</v>
      </c>
      <c r="M2186" s="2">
        <v>445</v>
      </c>
    </row>
    <row r="2187" spans="1:13" s="18" customFormat="1" ht="12.75">
      <c r="A2187" s="15"/>
      <c r="B2187" s="200">
        <v>2000</v>
      </c>
      <c r="C2187" s="15" t="s">
        <v>967</v>
      </c>
      <c r="D2187" s="15" t="s">
        <v>817</v>
      </c>
      <c r="E2187" s="15" t="s">
        <v>53</v>
      </c>
      <c r="F2187" s="33" t="s">
        <v>944</v>
      </c>
      <c r="G2187" s="32" t="s">
        <v>432</v>
      </c>
      <c r="H2187" s="31">
        <f t="shared" si="78"/>
        <v>-4000</v>
      </c>
      <c r="I2187" s="42">
        <v>4</v>
      </c>
      <c r="K2187" s="18" t="s">
        <v>919</v>
      </c>
      <c r="M2187" s="2">
        <v>445</v>
      </c>
    </row>
    <row r="2188" spans="2:13" ht="12.75">
      <c r="B2188" s="307">
        <v>2000</v>
      </c>
      <c r="C2188" s="1" t="s">
        <v>967</v>
      </c>
      <c r="D2188" s="1" t="s">
        <v>817</v>
      </c>
      <c r="E2188" s="1" t="s">
        <v>53</v>
      </c>
      <c r="F2188" s="61" t="s">
        <v>963</v>
      </c>
      <c r="G2188" s="30" t="s">
        <v>432</v>
      </c>
      <c r="H2188" s="6">
        <f t="shared" si="78"/>
        <v>-6000</v>
      </c>
      <c r="I2188" s="25">
        <v>4</v>
      </c>
      <c r="K2188" t="s">
        <v>919</v>
      </c>
      <c r="M2188" s="2">
        <v>445</v>
      </c>
    </row>
    <row r="2189" spans="1:13" s="18" customFormat="1" ht="12.75">
      <c r="A2189" s="15"/>
      <c r="B2189" s="200">
        <v>2000</v>
      </c>
      <c r="C2189" s="15" t="s">
        <v>967</v>
      </c>
      <c r="D2189" s="15" t="s">
        <v>817</v>
      </c>
      <c r="E2189" s="15" t="s">
        <v>53</v>
      </c>
      <c r="F2189" s="33" t="s">
        <v>944</v>
      </c>
      <c r="G2189" s="32" t="s">
        <v>457</v>
      </c>
      <c r="H2189" s="6">
        <f t="shared" si="78"/>
        <v>-8000</v>
      </c>
      <c r="I2189" s="42">
        <v>4</v>
      </c>
      <c r="K2189" s="18" t="s">
        <v>919</v>
      </c>
      <c r="M2189" s="2">
        <v>445</v>
      </c>
    </row>
    <row r="2190" spans="1:13" s="59" customFormat="1" ht="12.75">
      <c r="A2190" s="1"/>
      <c r="B2190" s="307">
        <v>67500</v>
      </c>
      <c r="C2190" s="1" t="s">
        <v>968</v>
      </c>
      <c r="D2190" s="1" t="s">
        <v>817</v>
      </c>
      <c r="E2190" s="1" t="s">
        <v>1296</v>
      </c>
      <c r="F2190" s="61" t="s">
        <v>964</v>
      </c>
      <c r="G2190" s="30" t="s">
        <v>432</v>
      </c>
      <c r="H2190" s="6">
        <f t="shared" si="78"/>
        <v>-75500</v>
      </c>
      <c r="I2190" s="25">
        <f aca="true" t="shared" si="80" ref="I2190:I2197">+B2190/M2190</f>
        <v>151.68539325842696</v>
      </c>
      <c r="J2190"/>
      <c r="K2190" t="s">
        <v>919</v>
      </c>
      <c r="L2190"/>
      <c r="M2190" s="2">
        <v>445</v>
      </c>
    </row>
    <row r="2191" spans="1:13" s="18" customFormat="1" ht="12.75">
      <c r="A2191" s="1"/>
      <c r="B2191" s="307">
        <v>18000</v>
      </c>
      <c r="C2191" s="1" t="s">
        <v>969</v>
      </c>
      <c r="D2191" s="1" t="s">
        <v>817</v>
      </c>
      <c r="E2191" s="1" t="s">
        <v>1297</v>
      </c>
      <c r="F2191" s="61" t="s">
        <v>964</v>
      </c>
      <c r="G2191" s="30" t="s">
        <v>256</v>
      </c>
      <c r="H2191" s="6">
        <f t="shared" si="78"/>
        <v>-93500</v>
      </c>
      <c r="I2191" s="25">
        <f t="shared" si="80"/>
        <v>40.449438202247194</v>
      </c>
      <c r="J2191"/>
      <c r="K2191" t="s">
        <v>919</v>
      </c>
      <c r="L2191"/>
      <c r="M2191" s="2">
        <v>445</v>
      </c>
    </row>
    <row r="2192" spans="1:13" s="59" customFormat="1" ht="12.75">
      <c r="A2192" s="15"/>
      <c r="B2192" s="200">
        <v>1000</v>
      </c>
      <c r="C2192" s="15" t="s">
        <v>40</v>
      </c>
      <c r="D2192" s="15" t="s">
        <v>817</v>
      </c>
      <c r="E2192" s="15" t="s">
        <v>53</v>
      </c>
      <c r="F2192" s="33" t="s">
        <v>970</v>
      </c>
      <c r="G2192" s="32" t="s">
        <v>432</v>
      </c>
      <c r="H2192" s="31">
        <f t="shared" si="78"/>
        <v>-94500</v>
      </c>
      <c r="I2192" s="42">
        <f t="shared" si="80"/>
        <v>2.247191011235955</v>
      </c>
      <c r="J2192" s="18"/>
      <c r="K2192" s="18" t="s">
        <v>919</v>
      </c>
      <c r="L2192" s="18"/>
      <c r="M2192" s="2">
        <v>445</v>
      </c>
    </row>
    <row r="2193" spans="1:13" ht="12.75">
      <c r="A2193" s="14"/>
      <c r="B2193" s="205">
        <f>SUM(B2186:B2192)</f>
        <v>94500</v>
      </c>
      <c r="C2193" s="14" t="s">
        <v>40</v>
      </c>
      <c r="D2193" s="14"/>
      <c r="E2193" s="14"/>
      <c r="F2193" s="69"/>
      <c r="G2193" s="21"/>
      <c r="H2193" s="57">
        <v>0</v>
      </c>
      <c r="I2193" s="58">
        <f t="shared" si="80"/>
        <v>212.35955056179776</v>
      </c>
      <c r="J2193" s="59"/>
      <c r="K2193" s="59"/>
      <c r="L2193" s="59"/>
      <c r="M2193" s="2">
        <v>445</v>
      </c>
    </row>
    <row r="2194" spans="2:13" ht="12.75">
      <c r="B2194" s="307"/>
      <c r="H2194" s="6">
        <f t="shared" si="78"/>
        <v>0</v>
      </c>
      <c r="I2194" s="25">
        <f t="shared" si="80"/>
        <v>0</v>
      </c>
      <c r="M2194" s="2">
        <v>445</v>
      </c>
    </row>
    <row r="2195" spans="2:13" ht="12.75">
      <c r="B2195" s="307"/>
      <c r="H2195" s="6">
        <f t="shared" si="78"/>
        <v>0</v>
      </c>
      <c r="I2195" s="25">
        <f t="shared" si="80"/>
        <v>0</v>
      </c>
      <c r="M2195" s="2">
        <v>445</v>
      </c>
    </row>
    <row r="2196" spans="1:13" s="59" customFormat="1" ht="12.75">
      <c r="A2196" s="1"/>
      <c r="B2196" s="307"/>
      <c r="C2196" s="1"/>
      <c r="D2196" s="98"/>
      <c r="E2196" s="1"/>
      <c r="F2196" s="61"/>
      <c r="G2196" s="30"/>
      <c r="H2196" s="6">
        <f t="shared" si="78"/>
        <v>0</v>
      </c>
      <c r="I2196" s="25">
        <f t="shared" si="80"/>
        <v>0</v>
      </c>
      <c r="J2196"/>
      <c r="K2196"/>
      <c r="L2196"/>
      <c r="M2196" s="2">
        <v>445</v>
      </c>
    </row>
    <row r="2197" spans="1:13" ht="12.75">
      <c r="A2197" s="14"/>
      <c r="B2197" s="312">
        <f>B2202+B2211+B2215+B2223+B2235+B2244+B2255+B2263+B2267+B2273+B2219</f>
        <v>340000</v>
      </c>
      <c r="C2197" s="97" t="s">
        <v>994</v>
      </c>
      <c r="D2197" s="14"/>
      <c r="E2197" s="14"/>
      <c r="F2197" s="69"/>
      <c r="G2197" s="21"/>
      <c r="H2197" s="57">
        <f>H2196-B2197</f>
        <v>-340000</v>
      </c>
      <c r="I2197" s="58">
        <f t="shared" si="80"/>
        <v>764.0449438202247</v>
      </c>
      <c r="J2197" s="59"/>
      <c r="K2197" s="59"/>
      <c r="L2197" s="59"/>
      <c r="M2197" s="2">
        <v>445</v>
      </c>
    </row>
    <row r="2198" spans="2:13" ht="12.75">
      <c r="B2198" s="313"/>
      <c r="C2198" s="99"/>
      <c r="H2198" s="6">
        <v>0</v>
      </c>
      <c r="I2198" s="25"/>
      <c r="M2198" s="2">
        <v>445</v>
      </c>
    </row>
    <row r="2199" spans="2:13" ht="12.75">
      <c r="B2199" s="313"/>
      <c r="C2199" s="99"/>
      <c r="H2199" s="6">
        <f>H2198-B2199</f>
        <v>0</v>
      </c>
      <c r="I2199" s="25"/>
      <c r="M2199" s="2">
        <v>445</v>
      </c>
    </row>
    <row r="2200" spans="1:13" s="59" customFormat="1" ht="12.75">
      <c r="A2200" s="1"/>
      <c r="B2200" s="307">
        <v>10000</v>
      </c>
      <c r="C2200" s="1" t="s">
        <v>995</v>
      </c>
      <c r="D2200" s="1" t="s">
        <v>817</v>
      </c>
      <c r="E2200" s="1" t="s">
        <v>996</v>
      </c>
      <c r="F2200" s="61" t="s">
        <v>944</v>
      </c>
      <c r="G2200" s="30" t="s">
        <v>997</v>
      </c>
      <c r="H2200" s="6">
        <f>H2199-B2200</f>
        <v>-10000</v>
      </c>
      <c r="I2200" s="25">
        <f>+B2200/M2200</f>
        <v>22.471910112359552</v>
      </c>
      <c r="J2200"/>
      <c r="K2200" t="s">
        <v>919</v>
      </c>
      <c r="L2200"/>
      <c r="M2200" s="2">
        <v>445</v>
      </c>
    </row>
    <row r="2201" spans="1:13" s="59" customFormat="1" ht="12.75">
      <c r="A2201" s="1"/>
      <c r="B2201" s="307">
        <v>10000</v>
      </c>
      <c r="C2201" s="109" t="s">
        <v>1001</v>
      </c>
      <c r="D2201" s="1" t="s">
        <v>817</v>
      </c>
      <c r="E2201" s="105" t="s">
        <v>998</v>
      </c>
      <c r="F2201" s="61" t="s">
        <v>944</v>
      </c>
      <c r="G2201" s="84" t="s">
        <v>70</v>
      </c>
      <c r="H2201" s="6">
        <f>H2200-B2201</f>
        <v>-20000</v>
      </c>
      <c r="I2201" s="25">
        <f>+B2201/M2201</f>
        <v>22.471910112359552</v>
      </c>
      <c r="J2201"/>
      <c r="K2201" t="s">
        <v>919</v>
      </c>
      <c r="L2201"/>
      <c r="M2201" s="2">
        <v>445</v>
      </c>
    </row>
    <row r="2202" spans="1:13" ht="12.75">
      <c r="A2202" s="14"/>
      <c r="B2202" s="205">
        <f>SUM(B2200:B2201)</f>
        <v>20000</v>
      </c>
      <c r="C2202" s="14"/>
      <c r="D2202" s="14"/>
      <c r="E2202" s="59" t="s">
        <v>998</v>
      </c>
      <c r="F2202" s="69"/>
      <c r="G2202" s="21"/>
      <c r="H2202" s="57"/>
      <c r="I2202" s="58"/>
      <c r="J2202" s="59"/>
      <c r="K2202" s="59"/>
      <c r="L2202" s="59"/>
      <c r="M2202" s="2">
        <v>445</v>
      </c>
    </row>
    <row r="2203" spans="2:13" ht="12.75">
      <c r="B2203" s="307"/>
      <c r="H2203" s="6">
        <v>0</v>
      </c>
      <c r="I2203" s="25">
        <f>+B2203/M2203</f>
        <v>0</v>
      </c>
      <c r="M2203" s="2">
        <v>445</v>
      </c>
    </row>
    <row r="2204" spans="2:13" ht="12.75">
      <c r="B2204" s="307"/>
      <c r="H2204" s="6">
        <f aca="true" t="shared" si="81" ref="H2204:H2258">H2203-B2204</f>
        <v>0</v>
      </c>
      <c r="I2204" s="25">
        <f>+B2204/M2204</f>
        <v>0</v>
      </c>
      <c r="M2204" s="2">
        <v>445</v>
      </c>
    </row>
    <row r="2205" spans="2:13" ht="12.75">
      <c r="B2205" s="307">
        <v>5000</v>
      </c>
      <c r="C2205" s="100" t="s">
        <v>999</v>
      </c>
      <c r="D2205" s="1" t="s">
        <v>817</v>
      </c>
      <c r="E2205" s="101" t="s">
        <v>1000</v>
      </c>
      <c r="F2205" s="61" t="s">
        <v>944</v>
      </c>
      <c r="G2205" s="84" t="s">
        <v>256</v>
      </c>
      <c r="H2205" s="6">
        <f t="shared" si="81"/>
        <v>-5000</v>
      </c>
      <c r="I2205" s="25">
        <v>10</v>
      </c>
      <c r="K2205" t="s">
        <v>919</v>
      </c>
      <c r="M2205" s="2">
        <v>445</v>
      </c>
    </row>
    <row r="2206" spans="2:13" ht="12.75">
      <c r="B2206" s="307">
        <v>5000</v>
      </c>
      <c r="C2206" s="100" t="s">
        <v>999</v>
      </c>
      <c r="D2206" s="1" t="s">
        <v>817</v>
      </c>
      <c r="E2206" s="101" t="s">
        <v>1000</v>
      </c>
      <c r="F2206" s="61" t="s">
        <v>944</v>
      </c>
      <c r="G2206" s="84" t="s">
        <v>256</v>
      </c>
      <c r="H2206" s="6">
        <f t="shared" si="81"/>
        <v>-10000</v>
      </c>
      <c r="I2206" s="25">
        <v>10</v>
      </c>
      <c r="K2206" t="s">
        <v>919</v>
      </c>
      <c r="M2206" s="2">
        <v>445</v>
      </c>
    </row>
    <row r="2207" spans="2:13" ht="12.75">
      <c r="B2207" s="307">
        <v>10000</v>
      </c>
      <c r="C2207" s="102" t="s">
        <v>1001</v>
      </c>
      <c r="D2207" s="1" t="s">
        <v>817</v>
      </c>
      <c r="E2207" s="101" t="s">
        <v>1000</v>
      </c>
      <c r="F2207" s="61" t="s">
        <v>944</v>
      </c>
      <c r="G2207" s="84" t="s">
        <v>262</v>
      </c>
      <c r="H2207" s="6">
        <f t="shared" si="81"/>
        <v>-20000</v>
      </c>
      <c r="I2207" s="25">
        <v>20</v>
      </c>
      <c r="K2207" t="s">
        <v>919</v>
      </c>
      <c r="M2207" s="2">
        <v>445</v>
      </c>
    </row>
    <row r="2208" spans="2:13" ht="12.75">
      <c r="B2208" s="307">
        <v>10000</v>
      </c>
      <c r="C2208" s="100" t="s">
        <v>1002</v>
      </c>
      <c r="D2208" s="1" t="s">
        <v>817</v>
      </c>
      <c r="E2208" s="101" t="s">
        <v>1000</v>
      </c>
      <c r="F2208" s="61" t="s">
        <v>944</v>
      </c>
      <c r="G2208" s="84" t="s">
        <v>264</v>
      </c>
      <c r="H2208" s="6">
        <f t="shared" si="81"/>
        <v>-30000</v>
      </c>
      <c r="I2208" s="25">
        <v>20</v>
      </c>
      <c r="K2208" t="s">
        <v>919</v>
      </c>
      <c r="M2208" s="2">
        <v>445</v>
      </c>
    </row>
    <row r="2209" spans="2:13" ht="12.75">
      <c r="B2209" s="307">
        <v>5000</v>
      </c>
      <c r="C2209" s="100" t="s">
        <v>1003</v>
      </c>
      <c r="D2209" s="1" t="s">
        <v>817</v>
      </c>
      <c r="E2209" s="101" t="s">
        <v>1000</v>
      </c>
      <c r="F2209" s="61" t="s">
        <v>944</v>
      </c>
      <c r="G2209" s="84" t="s">
        <v>264</v>
      </c>
      <c r="H2209" s="6">
        <f t="shared" si="81"/>
        <v>-35000</v>
      </c>
      <c r="I2209" s="25">
        <v>10</v>
      </c>
      <c r="K2209" t="s">
        <v>919</v>
      </c>
      <c r="M2209" s="2">
        <v>445</v>
      </c>
    </row>
    <row r="2210" spans="1:13" s="59" customFormat="1" ht="12.75">
      <c r="A2210" s="1"/>
      <c r="B2210" s="307">
        <v>5000</v>
      </c>
      <c r="C2210" s="100" t="s">
        <v>999</v>
      </c>
      <c r="D2210" s="1" t="s">
        <v>817</v>
      </c>
      <c r="E2210" s="101" t="s">
        <v>1000</v>
      </c>
      <c r="F2210" s="61" t="s">
        <v>944</v>
      </c>
      <c r="G2210" s="84" t="s">
        <v>420</v>
      </c>
      <c r="H2210" s="6">
        <f t="shared" si="81"/>
        <v>-40000</v>
      </c>
      <c r="I2210" s="25">
        <v>10</v>
      </c>
      <c r="J2210"/>
      <c r="K2210" t="s">
        <v>919</v>
      </c>
      <c r="L2210"/>
      <c r="M2210" s="2">
        <v>445</v>
      </c>
    </row>
    <row r="2211" spans="1:13" ht="12.75">
      <c r="A2211" s="14"/>
      <c r="B2211" s="205">
        <f>SUM(B2205:B2210)</f>
        <v>40000</v>
      </c>
      <c r="C2211" s="103"/>
      <c r="D2211" s="14"/>
      <c r="E2211" s="14" t="s">
        <v>1432</v>
      </c>
      <c r="F2211" s="69"/>
      <c r="G2211" s="21"/>
      <c r="H2211" s="57"/>
      <c r="I2211" s="58">
        <f aca="true" t="shared" si="82" ref="I2211:I2225">+B2211/M2211</f>
        <v>89.88764044943821</v>
      </c>
      <c r="J2211" s="59"/>
      <c r="K2211" s="59"/>
      <c r="L2211" s="59"/>
      <c r="M2211" s="2">
        <v>445</v>
      </c>
    </row>
    <row r="2212" spans="2:13" ht="12.75">
      <c r="B2212" s="307"/>
      <c r="H2212" s="6">
        <f t="shared" si="81"/>
        <v>0</v>
      </c>
      <c r="I2212" s="25">
        <f t="shared" si="82"/>
        <v>0</v>
      </c>
      <c r="M2212" s="2">
        <v>445</v>
      </c>
    </row>
    <row r="2213" spans="2:13" ht="12.75">
      <c r="B2213" s="307"/>
      <c r="H2213" s="6">
        <f t="shared" si="81"/>
        <v>0</v>
      </c>
      <c r="I2213" s="25">
        <f t="shared" si="82"/>
        <v>0</v>
      </c>
      <c r="M2213" s="2">
        <v>445</v>
      </c>
    </row>
    <row r="2214" spans="1:13" s="59" customFormat="1" ht="12.75">
      <c r="A2214" s="1"/>
      <c r="B2214" s="307">
        <v>10000</v>
      </c>
      <c r="C2214" s="104" t="s">
        <v>1004</v>
      </c>
      <c r="D2214" s="1" t="s">
        <v>817</v>
      </c>
      <c r="E2214" s="105" t="s">
        <v>1005</v>
      </c>
      <c r="F2214" s="61" t="s">
        <v>944</v>
      </c>
      <c r="G2214" s="113" t="s">
        <v>244</v>
      </c>
      <c r="H2214" s="6">
        <f t="shared" si="81"/>
        <v>-10000</v>
      </c>
      <c r="I2214" s="25">
        <f t="shared" si="82"/>
        <v>22.471910112359552</v>
      </c>
      <c r="J2214"/>
      <c r="K2214" t="s">
        <v>919</v>
      </c>
      <c r="L2214"/>
      <c r="M2214" s="2">
        <v>445</v>
      </c>
    </row>
    <row r="2215" spans="1:13" ht="12.75">
      <c r="A2215" s="14"/>
      <c r="B2215" s="205">
        <f>SUM(B2214)</f>
        <v>10000</v>
      </c>
      <c r="C2215" s="103"/>
      <c r="D2215" s="14"/>
      <c r="E2215" s="103" t="s">
        <v>1005</v>
      </c>
      <c r="F2215" s="69"/>
      <c r="G2215" s="21"/>
      <c r="H2215" s="57"/>
      <c r="I2215" s="58">
        <f t="shared" si="82"/>
        <v>22.471910112359552</v>
      </c>
      <c r="J2215" s="59"/>
      <c r="K2215" s="59"/>
      <c r="L2215" s="59"/>
      <c r="M2215" s="2">
        <v>445</v>
      </c>
    </row>
    <row r="2216" spans="2:13" ht="12.75">
      <c r="B2216" s="307"/>
      <c r="H2216" s="6">
        <f t="shared" si="81"/>
        <v>0</v>
      </c>
      <c r="I2216" s="25">
        <f t="shared" si="82"/>
        <v>0</v>
      </c>
      <c r="M2216" s="2">
        <v>445</v>
      </c>
    </row>
    <row r="2217" spans="2:13" ht="12.75">
      <c r="B2217" s="307"/>
      <c r="H2217" s="6">
        <f t="shared" si="81"/>
        <v>0</v>
      </c>
      <c r="I2217" s="25">
        <f t="shared" si="82"/>
        <v>0</v>
      </c>
      <c r="M2217" s="2">
        <v>445</v>
      </c>
    </row>
    <row r="2218" spans="2:13" ht="12.75">
      <c r="B2218" s="307">
        <v>10000</v>
      </c>
      <c r="C2218" s="110" t="s">
        <v>1004</v>
      </c>
      <c r="D2218" s="1" t="s">
        <v>817</v>
      </c>
      <c r="E2218" s="101" t="s">
        <v>1434</v>
      </c>
      <c r="F2218" s="61" t="s">
        <v>944</v>
      </c>
      <c r="G2218" s="84" t="s">
        <v>79</v>
      </c>
      <c r="H2218" s="6">
        <f t="shared" si="81"/>
        <v>-10000</v>
      </c>
      <c r="I2218" s="25">
        <f t="shared" si="82"/>
        <v>22.471910112359552</v>
      </c>
      <c r="K2218" t="s">
        <v>919</v>
      </c>
      <c r="M2218" s="2">
        <v>445</v>
      </c>
    </row>
    <row r="2219" spans="1:13" s="59" customFormat="1" ht="12.75">
      <c r="A2219" s="14"/>
      <c r="B2219" s="205">
        <f>SUM(B2218)</f>
        <v>10000</v>
      </c>
      <c r="C2219" s="297"/>
      <c r="D2219" s="14"/>
      <c r="E2219" s="103" t="s">
        <v>1434</v>
      </c>
      <c r="F2219" s="69"/>
      <c r="G2219" s="298"/>
      <c r="H2219" s="57">
        <f>H2218-B2219</f>
        <v>-20000</v>
      </c>
      <c r="I2219" s="58">
        <f t="shared" si="82"/>
        <v>22.471910112359552</v>
      </c>
      <c r="M2219" s="2">
        <v>445</v>
      </c>
    </row>
    <row r="2220" spans="2:13" ht="12.75">
      <c r="B2220" s="307"/>
      <c r="C2220" s="110"/>
      <c r="E2220" s="101"/>
      <c r="G2220" s="84"/>
      <c r="H2220" s="6">
        <f>H2219-B2220</f>
        <v>-20000</v>
      </c>
      <c r="I2220" s="25">
        <f t="shared" si="82"/>
        <v>0</v>
      </c>
      <c r="M2220" s="2">
        <v>445</v>
      </c>
    </row>
    <row r="2221" spans="2:13" ht="12.75">
      <c r="B2221" s="307"/>
      <c r="C2221" s="110"/>
      <c r="E2221" s="101"/>
      <c r="G2221" s="84"/>
      <c r="H2221" s="6">
        <f>H2220-B2221</f>
        <v>-20000</v>
      </c>
      <c r="I2221" s="25">
        <f t="shared" si="82"/>
        <v>0</v>
      </c>
      <c r="M2221" s="2">
        <v>445</v>
      </c>
    </row>
    <row r="2222" spans="1:13" s="59" customFormat="1" ht="12.75">
      <c r="A2222" s="1"/>
      <c r="B2222" s="307">
        <v>25000</v>
      </c>
      <c r="C2222" s="110" t="s">
        <v>1009</v>
      </c>
      <c r="D2222" s="1" t="s">
        <v>817</v>
      </c>
      <c r="E2222" s="105" t="s">
        <v>1008</v>
      </c>
      <c r="F2222" s="61" t="s">
        <v>944</v>
      </c>
      <c r="G2222" s="113" t="s">
        <v>120</v>
      </c>
      <c r="H2222" s="6">
        <f>H2221-B2222</f>
        <v>-45000</v>
      </c>
      <c r="I2222" s="25">
        <f t="shared" si="82"/>
        <v>56.17977528089887</v>
      </c>
      <c r="J2222"/>
      <c r="K2222" t="s">
        <v>919</v>
      </c>
      <c r="L2222"/>
      <c r="M2222" s="2">
        <v>445</v>
      </c>
    </row>
    <row r="2223" spans="1:13" ht="12.75">
      <c r="A2223" s="14"/>
      <c r="B2223" s="205">
        <f>SUM(B2222)</f>
        <v>25000</v>
      </c>
      <c r="C2223" s="103"/>
      <c r="D2223" s="14"/>
      <c r="E2223" s="14" t="s">
        <v>1008</v>
      </c>
      <c r="F2223" s="69"/>
      <c r="G2223" s="21"/>
      <c r="H2223" s="57"/>
      <c r="I2223" s="58">
        <f t="shared" si="82"/>
        <v>56.17977528089887</v>
      </c>
      <c r="J2223" s="59"/>
      <c r="K2223" s="59"/>
      <c r="L2223" s="59"/>
      <c r="M2223" s="2">
        <v>445</v>
      </c>
    </row>
    <row r="2224" spans="2:13" ht="12.75">
      <c r="B2224" s="307"/>
      <c r="H2224" s="6">
        <f t="shared" si="81"/>
        <v>0</v>
      </c>
      <c r="I2224" s="25">
        <f t="shared" si="82"/>
        <v>0</v>
      </c>
      <c r="M2224" s="2">
        <v>445</v>
      </c>
    </row>
    <row r="2225" spans="2:13" ht="12.75">
      <c r="B2225" s="307"/>
      <c r="H2225" s="6">
        <f t="shared" si="81"/>
        <v>0</v>
      </c>
      <c r="I2225" s="25">
        <f t="shared" si="82"/>
        <v>0</v>
      </c>
      <c r="M2225" s="2">
        <v>445</v>
      </c>
    </row>
    <row r="2226" spans="2:13" ht="12.75">
      <c r="B2226" s="307">
        <v>5000</v>
      </c>
      <c r="C2226" s="109" t="s">
        <v>1003</v>
      </c>
      <c r="D2226" s="1" t="s">
        <v>817</v>
      </c>
      <c r="E2226" s="101" t="s">
        <v>1010</v>
      </c>
      <c r="F2226" s="61" t="s">
        <v>944</v>
      </c>
      <c r="G2226" s="84" t="s">
        <v>106</v>
      </c>
      <c r="H2226" s="6">
        <f t="shared" si="81"/>
        <v>-5000</v>
      </c>
      <c r="I2226" s="25">
        <v>10</v>
      </c>
      <c r="K2226" t="s">
        <v>919</v>
      </c>
      <c r="M2226" s="2">
        <v>445</v>
      </c>
    </row>
    <row r="2227" spans="2:13" ht="12.75">
      <c r="B2227" s="307">
        <v>5000</v>
      </c>
      <c r="C2227" s="109" t="s">
        <v>1003</v>
      </c>
      <c r="D2227" s="1" t="s">
        <v>817</v>
      </c>
      <c r="E2227" s="101" t="s">
        <v>1010</v>
      </c>
      <c r="F2227" s="61" t="s">
        <v>944</v>
      </c>
      <c r="G2227" s="84" t="s">
        <v>20</v>
      </c>
      <c r="H2227" s="6">
        <f t="shared" si="81"/>
        <v>-10000</v>
      </c>
      <c r="I2227" s="25">
        <v>10</v>
      </c>
      <c r="K2227" t="s">
        <v>919</v>
      </c>
      <c r="M2227" s="2">
        <v>445</v>
      </c>
    </row>
    <row r="2228" spans="2:13" ht="12.75">
      <c r="B2228" s="307">
        <v>5000</v>
      </c>
      <c r="C2228" s="109" t="s">
        <v>1003</v>
      </c>
      <c r="D2228" s="1" t="s">
        <v>817</v>
      </c>
      <c r="E2228" s="101" t="s">
        <v>1010</v>
      </c>
      <c r="F2228" s="61" t="s">
        <v>944</v>
      </c>
      <c r="G2228" s="84" t="s">
        <v>23</v>
      </c>
      <c r="H2228" s="6">
        <f t="shared" si="81"/>
        <v>-15000</v>
      </c>
      <c r="I2228" s="25">
        <v>10</v>
      </c>
      <c r="K2228" t="s">
        <v>919</v>
      </c>
      <c r="M2228" s="2">
        <v>445</v>
      </c>
    </row>
    <row r="2229" spans="2:13" ht="12.75">
      <c r="B2229" s="307">
        <v>5000</v>
      </c>
      <c r="C2229" s="109" t="s">
        <v>1003</v>
      </c>
      <c r="D2229" s="1" t="s">
        <v>817</v>
      </c>
      <c r="E2229" s="101" t="s">
        <v>1010</v>
      </c>
      <c r="F2229" s="61" t="s">
        <v>944</v>
      </c>
      <c r="G2229" s="84" t="s">
        <v>23</v>
      </c>
      <c r="H2229" s="6">
        <f t="shared" si="81"/>
        <v>-20000</v>
      </c>
      <c r="I2229" s="25">
        <v>10</v>
      </c>
      <c r="K2229" t="s">
        <v>919</v>
      </c>
      <c r="M2229" s="2">
        <v>445</v>
      </c>
    </row>
    <row r="2230" spans="2:13" ht="12.75">
      <c r="B2230" s="307">
        <v>5000</v>
      </c>
      <c r="C2230" s="109" t="s">
        <v>1003</v>
      </c>
      <c r="D2230" s="1" t="s">
        <v>817</v>
      </c>
      <c r="E2230" s="101" t="s">
        <v>1010</v>
      </c>
      <c r="F2230" s="61" t="s">
        <v>944</v>
      </c>
      <c r="G2230" s="84" t="s">
        <v>23</v>
      </c>
      <c r="H2230" s="6">
        <f t="shared" si="81"/>
        <v>-25000</v>
      </c>
      <c r="I2230" s="25">
        <v>10</v>
      </c>
      <c r="K2230" t="s">
        <v>919</v>
      </c>
      <c r="M2230" s="2">
        <v>445</v>
      </c>
    </row>
    <row r="2231" spans="2:13" ht="12.75">
      <c r="B2231" s="307">
        <v>10000</v>
      </c>
      <c r="C2231" s="109" t="s">
        <v>1002</v>
      </c>
      <c r="D2231" s="1" t="s">
        <v>817</v>
      </c>
      <c r="E2231" s="101" t="s">
        <v>1010</v>
      </c>
      <c r="F2231" s="61" t="s">
        <v>944</v>
      </c>
      <c r="G2231" s="84" t="s">
        <v>67</v>
      </c>
      <c r="H2231" s="6">
        <f t="shared" si="81"/>
        <v>-35000</v>
      </c>
      <c r="I2231" s="25">
        <v>20</v>
      </c>
      <c r="K2231" t="s">
        <v>919</v>
      </c>
      <c r="M2231" s="2">
        <v>445</v>
      </c>
    </row>
    <row r="2232" spans="2:13" ht="12.75">
      <c r="B2232" s="307">
        <v>25000</v>
      </c>
      <c r="C2232" s="110" t="s">
        <v>1009</v>
      </c>
      <c r="D2232" s="1" t="s">
        <v>817</v>
      </c>
      <c r="E2232" s="101" t="s">
        <v>1010</v>
      </c>
      <c r="F2232" s="61" t="s">
        <v>944</v>
      </c>
      <c r="G2232" s="84" t="s">
        <v>70</v>
      </c>
      <c r="H2232" s="6">
        <f t="shared" si="81"/>
        <v>-60000</v>
      </c>
      <c r="I2232" s="25">
        <v>50</v>
      </c>
      <c r="K2232" t="s">
        <v>919</v>
      </c>
      <c r="M2232" s="2">
        <v>445</v>
      </c>
    </row>
    <row r="2233" spans="2:13" ht="12.75">
      <c r="B2233" s="307">
        <v>5000</v>
      </c>
      <c r="C2233" s="110" t="s">
        <v>1003</v>
      </c>
      <c r="D2233" s="1" t="s">
        <v>817</v>
      </c>
      <c r="E2233" s="101" t="s">
        <v>1010</v>
      </c>
      <c r="F2233" s="61" t="s">
        <v>944</v>
      </c>
      <c r="G2233" s="84" t="s">
        <v>72</v>
      </c>
      <c r="H2233" s="6">
        <f t="shared" si="81"/>
        <v>-65000</v>
      </c>
      <c r="I2233" s="25">
        <v>10</v>
      </c>
      <c r="K2233" t="s">
        <v>919</v>
      </c>
      <c r="M2233" s="2">
        <v>445</v>
      </c>
    </row>
    <row r="2234" spans="1:13" s="59" customFormat="1" ht="12.75">
      <c r="A2234" s="1"/>
      <c r="B2234" s="307">
        <v>10000</v>
      </c>
      <c r="C2234" s="110" t="s">
        <v>1001</v>
      </c>
      <c r="D2234" s="1" t="s">
        <v>817</v>
      </c>
      <c r="E2234" s="101" t="s">
        <v>1010</v>
      </c>
      <c r="F2234" s="61" t="s">
        <v>944</v>
      </c>
      <c r="G2234" s="84" t="s">
        <v>212</v>
      </c>
      <c r="H2234" s="6">
        <f t="shared" si="81"/>
        <v>-75000</v>
      </c>
      <c r="I2234" s="25">
        <v>20</v>
      </c>
      <c r="J2234"/>
      <c r="K2234" t="s">
        <v>919</v>
      </c>
      <c r="L2234"/>
      <c r="M2234" s="2">
        <v>445</v>
      </c>
    </row>
    <row r="2235" spans="1:13" ht="12.75">
      <c r="A2235" s="14"/>
      <c r="B2235" s="205">
        <f>SUM(B2226:B2234)</f>
        <v>75000</v>
      </c>
      <c r="C2235" s="103"/>
      <c r="D2235" s="14"/>
      <c r="E2235" s="14" t="s">
        <v>1010</v>
      </c>
      <c r="F2235" s="69"/>
      <c r="G2235" s="21"/>
      <c r="H2235" s="57"/>
      <c r="I2235" s="58">
        <f>+B2235/M2235</f>
        <v>168.53932584269663</v>
      </c>
      <c r="J2235" s="59"/>
      <c r="K2235" s="59"/>
      <c r="L2235" s="59"/>
      <c r="M2235" s="2">
        <v>445</v>
      </c>
    </row>
    <row r="2236" spans="2:13" ht="12.75">
      <c r="B2236" s="307"/>
      <c r="H2236" s="6">
        <f t="shared" si="81"/>
        <v>0</v>
      </c>
      <c r="I2236" s="25">
        <f>+B2236/M2236</f>
        <v>0</v>
      </c>
      <c r="M2236" s="2">
        <v>445</v>
      </c>
    </row>
    <row r="2237" spans="2:13" ht="12.75">
      <c r="B2237" s="307"/>
      <c r="H2237" s="6">
        <f t="shared" si="81"/>
        <v>0</v>
      </c>
      <c r="I2237" s="25">
        <f>+B2237/M2237</f>
        <v>0</v>
      </c>
      <c r="M2237" s="2">
        <v>445</v>
      </c>
    </row>
    <row r="2238" spans="2:13" ht="12.75">
      <c r="B2238" s="307">
        <v>5000</v>
      </c>
      <c r="C2238" s="109" t="s">
        <v>1003</v>
      </c>
      <c r="D2238" s="1" t="s">
        <v>817</v>
      </c>
      <c r="E2238" s="101" t="s">
        <v>1011</v>
      </c>
      <c r="F2238" s="61" t="s">
        <v>944</v>
      </c>
      <c r="G2238" s="84" t="s">
        <v>67</v>
      </c>
      <c r="H2238" s="6">
        <f t="shared" si="81"/>
        <v>-5000</v>
      </c>
      <c r="I2238" s="25">
        <v>10</v>
      </c>
      <c r="K2238" t="s">
        <v>919</v>
      </c>
      <c r="M2238" s="2">
        <v>445</v>
      </c>
    </row>
    <row r="2239" spans="2:13" ht="12.75">
      <c r="B2239" s="307">
        <v>5000</v>
      </c>
      <c r="C2239" s="110" t="s">
        <v>999</v>
      </c>
      <c r="D2239" s="1" t="s">
        <v>817</v>
      </c>
      <c r="E2239" s="101" t="s">
        <v>1011</v>
      </c>
      <c r="F2239" s="61" t="s">
        <v>944</v>
      </c>
      <c r="G2239" s="84" t="s">
        <v>72</v>
      </c>
      <c r="H2239" s="6">
        <f t="shared" si="81"/>
        <v>-10000</v>
      </c>
      <c r="I2239" s="25">
        <v>10</v>
      </c>
      <c r="K2239" t="s">
        <v>919</v>
      </c>
      <c r="M2239" s="2">
        <v>445</v>
      </c>
    </row>
    <row r="2240" spans="2:13" ht="12.75">
      <c r="B2240" s="307">
        <v>5000</v>
      </c>
      <c r="C2240" s="110" t="s">
        <v>999</v>
      </c>
      <c r="D2240" s="1" t="s">
        <v>817</v>
      </c>
      <c r="E2240" s="101" t="s">
        <v>1011</v>
      </c>
      <c r="F2240" s="61" t="s">
        <v>944</v>
      </c>
      <c r="G2240" s="84" t="s">
        <v>72</v>
      </c>
      <c r="H2240" s="6">
        <f t="shared" si="81"/>
        <v>-15000</v>
      </c>
      <c r="I2240" s="25">
        <v>10</v>
      </c>
      <c r="K2240" t="s">
        <v>919</v>
      </c>
      <c r="M2240" s="2">
        <v>445</v>
      </c>
    </row>
    <row r="2241" spans="2:13" ht="12.75">
      <c r="B2241" s="307">
        <v>5000</v>
      </c>
      <c r="C2241" s="110" t="s">
        <v>1003</v>
      </c>
      <c r="D2241" s="1" t="s">
        <v>817</v>
      </c>
      <c r="E2241" s="105" t="s">
        <v>1011</v>
      </c>
      <c r="F2241" s="61" t="s">
        <v>944</v>
      </c>
      <c r="G2241" s="113" t="s">
        <v>77</v>
      </c>
      <c r="H2241" s="6">
        <f t="shared" si="81"/>
        <v>-20000</v>
      </c>
      <c r="I2241" s="25">
        <v>10</v>
      </c>
      <c r="K2241" t="s">
        <v>919</v>
      </c>
      <c r="M2241" s="2">
        <v>445</v>
      </c>
    </row>
    <row r="2242" spans="2:13" ht="12.75">
      <c r="B2242" s="307">
        <v>10000</v>
      </c>
      <c r="C2242" s="110" t="s">
        <v>995</v>
      </c>
      <c r="D2242" s="1" t="s">
        <v>817</v>
      </c>
      <c r="E2242" s="101" t="s">
        <v>1011</v>
      </c>
      <c r="F2242" s="61" t="s">
        <v>944</v>
      </c>
      <c r="G2242" s="84" t="s">
        <v>122</v>
      </c>
      <c r="H2242" s="6">
        <f t="shared" si="81"/>
        <v>-30000</v>
      </c>
      <c r="I2242" s="25">
        <v>20</v>
      </c>
      <c r="K2242" t="s">
        <v>919</v>
      </c>
      <c r="M2242" s="2">
        <v>445</v>
      </c>
    </row>
    <row r="2243" spans="1:13" s="59" customFormat="1" ht="12.75">
      <c r="A2243" s="1"/>
      <c r="B2243" s="307">
        <v>10000</v>
      </c>
      <c r="C2243" s="106" t="s">
        <v>1001</v>
      </c>
      <c r="D2243" s="1" t="s">
        <v>817</v>
      </c>
      <c r="E2243" s="101" t="s">
        <v>1011</v>
      </c>
      <c r="F2243" s="61" t="s">
        <v>944</v>
      </c>
      <c r="G2243" s="84" t="s">
        <v>372</v>
      </c>
      <c r="H2243" s="6">
        <f t="shared" si="81"/>
        <v>-40000</v>
      </c>
      <c r="I2243" s="25">
        <v>20</v>
      </c>
      <c r="J2243"/>
      <c r="K2243" t="s">
        <v>919</v>
      </c>
      <c r="L2243"/>
      <c r="M2243" s="2">
        <v>445</v>
      </c>
    </row>
    <row r="2244" spans="1:13" ht="12.75">
      <c r="A2244" s="14"/>
      <c r="B2244" s="205">
        <f>SUM(B2238:B2243)</f>
        <v>40000</v>
      </c>
      <c r="C2244" s="103"/>
      <c r="D2244" s="14"/>
      <c r="E2244" s="14" t="s">
        <v>1011</v>
      </c>
      <c r="F2244" s="69"/>
      <c r="G2244" s="21"/>
      <c r="H2244" s="57"/>
      <c r="I2244" s="58">
        <f>+B2244/M2244</f>
        <v>89.88764044943821</v>
      </c>
      <c r="J2244" s="59"/>
      <c r="K2244" s="59"/>
      <c r="L2244" s="59"/>
      <c r="M2244" s="2">
        <v>445</v>
      </c>
    </row>
    <row r="2245" spans="2:13" ht="12.75">
      <c r="B2245" s="307"/>
      <c r="H2245" s="6">
        <f t="shared" si="81"/>
        <v>0</v>
      </c>
      <c r="I2245" s="25">
        <f>+B2245/M2245</f>
        <v>0</v>
      </c>
      <c r="M2245" s="2">
        <v>445</v>
      </c>
    </row>
    <row r="2246" spans="2:13" ht="12.75">
      <c r="B2246" s="307"/>
      <c r="H2246" s="6">
        <f t="shared" si="81"/>
        <v>0</v>
      </c>
      <c r="I2246" s="25">
        <f>+B2246/M2246</f>
        <v>0</v>
      </c>
      <c r="M2246" s="2">
        <v>445</v>
      </c>
    </row>
    <row r="2247" spans="2:13" ht="12.75">
      <c r="B2247" s="307">
        <v>5000</v>
      </c>
      <c r="C2247" s="104" t="s">
        <v>999</v>
      </c>
      <c r="D2247" s="1" t="s">
        <v>817</v>
      </c>
      <c r="E2247" s="105" t="s">
        <v>1012</v>
      </c>
      <c r="F2247" s="61" t="s">
        <v>944</v>
      </c>
      <c r="G2247" s="113" t="s">
        <v>330</v>
      </c>
      <c r="H2247" s="6">
        <f t="shared" si="81"/>
        <v>-5000</v>
      </c>
      <c r="I2247" s="25">
        <v>10</v>
      </c>
      <c r="K2247" t="s">
        <v>919</v>
      </c>
      <c r="M2247" s="2">
        <v>445</v>
      </c>
    </row>
    <row r="2248" spans="2:13" ht="12.75">
      <c r="B2248" s="307">
        <v>5000</v>
      </c>
      <c r="C2248" s="100" t="s">
        <v>999</v>
      </c>
      <c r="D2248" s="1" t="s">
        <v>817</v>
      </c>
      <c r="E2248" s="101" t="s">
        <v>1012</v>
      </c>
      <c r="F2248" s="61" t="s">
        <v>944</v>
      </c>
      <c r="G2248" s="84" t="s">
        <v>334</v>
      </c>
      <c r="H2248" s="6">
        <f t="shared" si="81"/>
        <v>-10000</v>
      </c>
      <c r="I2248" s="25">
        <v>10</v>
      </c>
      <c r="K2248" t="s">
        <v>919</v>
      </c>
      <c r="M2248" s="2">
        <v>445</v>
      </c>
    </row>
    <row r="2249" spans="2:13" ht="12.75">
      <c r="B2249" s="307">
        <v>5000</v>
      </c>
      <c r="C2249" s="100" t="s">
        <v>999</v>
      </c>
      <c r="D2249" s="1" t="s">
        <v>817</v>
      </c>
      <c r="E2249" s="101" t="s">
        <v>1012</v>
      </c>
      <c r="F2249" s="61" t="s">
        <v>944</v>
      </c>
      <c r="G2249" s="84" t="s">
        <v>334</v>
      </c>
      <c r="H2249" s="6">
        <f t="shared" si="81"/>
        <v>-15000</v>
      </c>
      <c r="I2249" s="25">
        <v>10</v>
      </c>
      <c r="K2249" t="s">
        <v>919</v>
      </c>
      <c r="M2249" s="2">
        <v>445</v>
      </c>
    </row>
    <row r="2250" spans="2:13" ht="12.75">
      <c r="B2250" s="307">
        <v>5000</v>
      </c>
      <c r="C2250" s="100" t="s">
        <v>999</v>
      </c>
      <c r="D2250" s="1" t="s">
        <v>817</v>
      </c>
      <c r="E2250" s="101" t="s">
        <v>1012</v>
      </c>
      <c r="F2250" s="61" t="s">
        <v>944</v>
      </c>
      <c r="G2250" s="84" t="s">
        <v>334</v>
      </c>
      <c r="H2250" s="6">
        <f t="shared" si="81"/>
        <v>-20000</v>
      </c>
      <c r="I2250" s="25">
        <v>10</v>
      </c>
      <c r="K2250" t="s">
        <v>919</v>
      </c>
      <c r="M2250" s="2">
        <v>445</v>
      </c>
    </row>
    <row r="2251" spans="2:13" ht="12.75">
      <c r="B2251" s="307">
        <v>5000</v>
      </c>
      <c r="C2251" s="100" t="s">
        <v>999</v>
      </c>
      <c r="D2251" s="1" t="s">
        <v>817</v>
      </c>
      <c r="E2251" s="101" t="s">
        <v>1012</v>
      </c>
      <c r="F2251" s="61" t="s">
        <v>944</v>
      </c>
      <c r="G2251" s="84" t="s">
        <v>334</v>
      </c>
      <c r="H2251" s="6">
        <f t="shared" si="81"/>
        <v>-25000</v>
      </c>
      <c r="I2251" s="25">
        <v>10</v>
      </c>
      <c r="K2251" t="s">
        <v>919</v>
      </c>
      <c r="M2251" s="2">
        <v>445</v>
      </c>
    </row>
    <row r="2252" spans="2:13" ht="12.75">
      <c r="B2252" s="307">
        <v>10000</v>
      </c>
      <c r="C2252" s="106" t="s">
        <v>1001</v>
      </c>
      <c r="D2252" s="1" t="s">
        <v>817</v>
      </c>
      <c r="E2252" s="107" t="s">
        <v>1012</v>
      </c>
      <c r="F2252" s="61" t="s">
        <v>944</v>
      </c>
      <c r="G2252" s="84" t="s">
        <v>372</v>
      </c>
      <c r="H2252" s="6">
        <f t="shared" si="81"/>
        <v>-35000</v>
      </c>
      <c r="I2252" s="25">
        <v>20</v>
      </c>
      <c r="K2252" t="s">
        <v>919</v>
      </c>
      <c r="M2252" s="2">
        <v>445</v>
      </c>
    </row>
    <row r="2253" spans="2:13" ht="12.75">
      <c r="B2253" s="307">
        <v>5000</v>
      </c>
      <c r="C2253" s="111" t="s">
        <v>1003</v>
      </c>
      <c r="D2253" s="1" t="s">
        <v>817</v>
      </c>
      <c r="E2253" s="107" t="s">
        <v>1012</v>
      </c>
      <c r="F2253" s="61" t="s">
        <v>944</v>
      </c>
      <c r="G2253" s="84" t="s">
        <v>372</v>
      </c>
      <c r="H2253" s="6">
        <f t="shared" si="81"/>
        <v>-40000</v>
      </c>
      <c r="I2253" s="25">
        <v>10</v>
      </c>
      <c r="K2253" t="s">
        <v>919</v>
      </c>
      <c r="M2253" s="2">
        <v>445</v>
      </c>
    </row>
    <row r="2254" spans="1:13" s="59" customFormat="1" ht="12.75">
      <c r="A2254" s="1"/>
      <c r="B2254" s="307">
        <v>10000</v>
      </c>
      <c r="C2254" s="106" t="s">
        <v>1002</v>
      </c>
      <c r="D2254" s="1" t="s">
        <v>817</v>
      </c>
      <c r="E2254" s="107" t="s">
        <v>1012</v>
      </c>
      <c r="F2254" s="61" t="s">
        <v>944</v>
      </c>
      <c r="G2254" s="84" t="s">
        <v>432</v>
      </c>
      <c r="H2254" s="6">
        <f t="shared" si="81"/>
        <v>-50000</v>
      </c>
      <c r="I2254" s="25">
        <v>20</v>
      </c>
      <c r="J2254"/>
      <c r="K2254" t="s">
        <v>919</v>
      </c>
      <c r="L2254"/>
      <c r="M2254" s="2">
        <v>445</v>
      </c>
    </row>
    <row r="2255" spans="1:13" ht="12.75">
      <c r="A2255" s="14"/>
      <c r="B2255" s="205">
        <f>SUM(B2247:B2254)</f>
        <v>50000</v>
      </c>
      <c r="C2255" s="108"/>
      <c r="D2255" s="14"/>
      <c r="E2255" s="14" t="s">
        <v>1012</v>
      </c>
      <c r="F2255" s="69"/>
      <c r="G2255" s="21"/>
      <c r="H2255" s="57"/>
      <c r="I2255" s="58">
        <f>+B2255/M2255</f>
        <v>112.35955056179775</v>
      </c>
      <c r="J2255" s="59"/>
      <c r="K2255" s="59"/>
      <c r="L2255" s="59"/>
      <c r="M2255" s="2">
        <v>445</v>
      </c>
    </row>
    <row r="2256" spans="2:13" ht="12.75">
      <c r="B2256" s="307"/>
      <c r="H2256" s="6">
        <f t="shared" si="81"/>
        <v>0</v>
      </c>
      <c r="I2256" s="25">
        <f>+B2256/M2256</f>
        <v>0</v>
      </c>
      <c r="M2256" s="2">
        <v>445</v>
      </c>
    </row>
    <row r="2257" spans="2:13" ht="12.75">
      <c r="B2257" s="307"/>
      <c r="H2257" s="6">
        <f t="shared" si="81"/>
        <v>0</v>
      </c>
      <c r="I2257" s="25">
        <f>+B2257/M2257</f>
        <v>0</v>
      </c>
      <c r="M2257" s="2">
        <v>445</v>
      </c>
    </row>
    <row r="2258" spans="2:13" ht="12.75">
      <c r="B2258" s="307">
        <v>5000</v>
      </c>
      <c r="C2258" s="111" t="s">
        <v>1003</v>
      </c>
      <c r="D2258" s="1" t="s">
        <v>817</v>
      </c>
      <c r="E2258" s="112" t="s">
        <v>1013</v>
      </c>
      <c r="F2258" s="61" t="s">
        <v>944</v>
      </c>
      <c r="G2258" s="113" t="s">
        <v>334</v>
      </c>
      <c r="H2258" s="6">
        <f t="shared" si="81"/>
        <v>-5000</v>
      </c>
      <c r="I2258" s="25">
        <v>10</v>
      </c>
      <c r="K2258" t="s">
        <v>919</v>
      </c>
      <c r="M2258" s="2">
        <v>445</v>
      </c>
    </row>
    <row r="2259" spans="2:13" ht="12.75">
      <c r="B2259" s="307">
        <v>5000</v>
      </c>
      <c r="C2259" s="100" t="s">
        <v>999</v>
      </c>
      <c r="D2259" s="1" t="s">
        <v>817</v>
      </c>
      <c r="E2259" s="107" t="s">
        <v>1013</v>
      </c>
      <c r="F2259" s="61" t="s">
        <v>944</v>
      </c>
      <c r="G2259" s="84" t="s">
        <v>372</v>
      </c>
      <c r="H2259" s="6">
        <f>H2258-B2259</f>
        <v>-10000</v>
      </c>
      <c r="I2259" s="25">
        <v>10</v>
      </c>
      <c r="K2259" t="s">
        <v>919</v>
      </c>
      <c r="M2259" s="2">
        <v>445</v>
      </c>
    </row>
    <row r="2260" spans="2:13" ht="12.75">
      <c r="B2260" s="307">
        <v>5000</v>
      </c>
      <c r="C2260" s="111" t="s">
        <v>1003</v>
      </c>
      <c r="D2260" s="1" t="s">
        <v>817</v>
      </c>
      <c r="E2260" s="107" t="s">
        <v>1013</v>
      </c>
      <c r="F2260" s="61" t="s">
        <v>944</v>
      </c>
      <c r="G2260" s="84" t="s">
        <v>374</v>
      </c>
      <c r="H2260" s="6">
        <f>H2259-B2260</f>
        <v>-15000</v>
      </c>
      <c r="I2260" s="25">
        <v>10</v>
      </c>
      <c r="K2260" t="s">
        <v>919</v>
      </c>
      <c r="M2260" s="2">
        <v>445</v>
      </c>
    </row>
    <row r="2261" spans="1:13" s="59" customFormat="1" ht="12.75">
      <c r="A2261" s="1"/>
      <c r="B2261" s="307">
        <v>5000</v>
      </c>
      <c r="C2261" s="111" t="s">
        <v>1003</v>
      </c>
      <c r="D2261" s="1" t="s">
        <v>817</v>
      </c>
      <c r="E2261" s="107" t="s">
        <v>1013</v>
      </c>
      <c r="F2261" s="61" t="s">
        <v>944</v>
      </c>
      <c r="G2261" s="84" t="s">
        <v>374</v>
      </c>
      <c r="H2261" s="6">
        <f>H2260-B2261</f>
        <v>-20000</v>
      </c>
      <c r="I2261" s="25">
        <v>10</v>
      </c>
      <c r="J2261"/>
      <c r="K2261" t="s">
        <v>919</v>
      </c>
      <c r="L2261"/>
      <c r="M2261" s="2">
        <v>445</v>
      </c>
    </row>
    <row r="2262" spans="1:13" s="59" customFormat="1" ht="12.75">
      <c r="A2262" s="1"/>
      <c r="B2262" s="307">
        <v>20000</v>
      </c>
      <c r="C2262" s="111" t="s">
        <v>1006</v>
      </c>
      <c r="D2262" s="1" t="s">
        <v>817</v>
      </c>
      <c r="E2262" s="107" t="s">
        <v>1013</v>
      </c>
      <c r="F2262" s="61" t="s">
        <v>944</v>
      </c>
      <c r="G2262" s="84" t="s">
        <v>372</v>
      </c>
      <c r="H2262" s="6">
        <f>H2261-B2262</f>
        <v>-40000</v>
      </c>
      <c r="I2262" s="25">
        <f aca="true" t="shared" si="83" ref="I2262:I2269">+B2262/M2262</f>
        <v>44.943820224719104</v>
      </c>
      <c r="J2262"/>
      <c r="K2262" t="s">
        <v>919</v>
      </c>
      <c r="L2262"/>
      <c r="M2262" s="2">
        <v>445</v>
      </c>
    </row>
    <row r="2263" spans="1:13" ht="12.75">
      <c r="A2263" s="14"/>
      <c r="B2263" s="205">
        <f>SUM(B2258:B2262)</f>
        <v>40000</v>
      </c>
      <c r="C2263" s="108"/>
      <c r="D2263" s="14"/>
      <c r="E2263" s="14" t="s">
        <v>1013</v>
      </c>
      <c r="F2263" s="69"/>
      <c r="G2263" s="21"/>
      <c r="H2263" s="57"/>
      <c r="I2263" s="58">
        <f t="shared" si="83"/>
        <v>89.88764044943821</v>
      </c>
      <c r="J2263" s="59"/>
      <c r="K2263" s="59"/>
      <c r="L2263" s="59"/>
      <c r="M2263" s="2">
        <v>445</v>
      </c>
    </row>
    <row r="2264" spans="2:13" ht="12.75">
      <c r="B2264" s="307"/>
      <c r="H2264" s="6">
        <f>H2263-B2264</f>
        <v>0</v>
      </c>
      <c r="I2264" s="25">
        <f t="shared" si="83"/>
        <v>0</v>
      </c>
      <c r="M2264" s="2">
        <v>445</v>
      </c>
    </row>
    <row r="2265" spans="2:13" ht="12.75">
      <c r="B2265" s="307"/>
      <c r="H2265" s="6">
        <f>H2264-B2265</f>
        <v>0</v>
      </c>
      <c r="I2265" s="25">
        <f t="shared" si="83"/>
        <v>0</v>
      </c>
      <c r="M2265" s="2">
        <v>445</v>
      </c>
    </row>
    <row r="2266" spans="1:13" s="59" customFormat="1" ht="12.75">
      <c r="A2266" s="1"/>
      <c r="B2266" s="307">
        <v>10000</v>
      </c>
      <c r="C2266" s="109" t="s">
        <v>995</v>
      </c>
      <c r="D2266" s="1" t="s">
        <v>817</v>
      </c>
      <c r="E2266" s="15" t="s">
        <v>1017</v>
      </c>
      <c r="F2266" s="61" t="s">
        <v>944</v>
      </c>
      <c r="G2266" s="113" t="s">
        <v>72</v>
      </c>
      <c r="H2266" s="6">
        <f>H2265-B2266</f>
        <v>-10000</v>
      </c>
      <c r="I2266" s="25">
        <f t="shared" si="83"/>
        <v>22.471910112359552</v>
      </c>
      <c r="J2266"/>
      <c r="K2266" t="s">
        <v>919</v>
      </c>
      <c r="L2266"/>
      <c r="M2266" s="2">
        <v>445</v>
      </c>
    </row>
    <row r="2267" spans="1:13" ht="12.75">
      <c r="A2267" s="14"/>
      <c r="B2267" s="205">
        <f>SUM(B2266)</f>
        <v>10000</v>
      </c>
      <c r="C2267" s="103"/>
      <c r="D2267" s="14"/>
      <c r="E2267" s="14" t="s">
        <v>1017</v>
      </c>
      <c r="F2267" s="69"/>
      <c r="G2267" s="21"/>
      <c r="H2267" s="57"/>
      <c r="I2267" s="58">
        <f t="shared" si="83"/>
        <v>22.471910112359552</v>
      </c>
      <c r="J2267" s="59"/>
      <c r="K2267" s="59"/>
      <c r="L2267" s="59"/>
      <c r="M2267" s="2">
        <v>445</v>
      </c>
    </row>
    <row r="2268" spans="2:13" ht="12.75">
      <c r="B2268" s="307"/>
      <c r="H2268" s="6">
        <f>H2267-B2268</f>
        <v>0</v>
      </c>
      <c r="I2268" s="25">
        <f t="shared" si="83"/>
        <v>0</v>
      </c>
      <c r="M2268" s="2">
        <v>445</v>
      </c>
    </row>
    <row r="2269" spans="2:13" ht="12.75">
      <c r="B2269" s="307"/>
      <c r="H2269" s="6">
        <f>H2268-B2269</f>
        <v>0</v>
      </c>
      <c r="I2269" s="25">
        <f t="shared" si="83"/>
        <v>0</v>
      </c>
      <c r="M2269" s="2">
        <v>445</v>
      </c>
    </row>
    <row r="2270" spans="2:13" ht="12.75">
      <c r="B2270" s="307">
        <v>5000</v>
      </c>
      <c r="C2270" s="104" t="s">
        <v>1014</v>
      </c>
      <c r="D2270" s="1" t="s">
        <v>817</v>
      </c>
      <c r="E2270" s="105" t="s">
        <v>1397</v>
      </c>
      <c r="F2270" s="61" t="s">
        <v>944</v>
      </c>
      <c r="G2270" s="113" t="s">
        <v>266</v>
      </c>
      <c r="H2270" s="6">
        <f>H2269-B2270</f>
        <v>-5000</v>
      </c>
      <c r="I2270" s="25">
        <v>10</v>
      </c>
      <c r="K2270" t="s">
        <v>919</v>
      </c>
      <c r="M2270" s="2">
        <v>445</v>
      </c>
    </row>
    <row r="2271" spans="1:13" s="59" customFormat="1" ht="12.75">
      <c r="A2271" s="1"/>
      <c r="B2271" s="307">
        <v>10000</v>
      </c>
      <c r="C2271" s="106" t="s">
        <v>1002</v>
      </c>
      <c r="D2271" s="1" t="s">
        <v>817</v>
      </c>
      <c r="E2271" s="105" t="s">
        <v>1397</v>
      </c>
      <c r="F2271" s="61" t="s">
        <v>944</v>
      </c>
      <c r="G2271" s="84" t="s">
        <v>432</v>
      </c>
      <c r="H2271" s="6">
        <f>H2270-B2271</f>
        <v>-15000</v>
      </c>
      <c r="I2271" s="25">
        <v>20</v>
      </c>
      <c r="J2271"/>
      <c r="K2271" t="s">
        <v>919</v>
      </c>
      <c r="L2271"/>
      <c r="M2271" s="2">
        <v>445</v>
      </c>
    </row>
    <row r="2272" spans="1:13" s="59" customFormat="1" ht="12.75">
      <c r="A2272" s="1"/>
      <c r="B2272" s="307">
        <v>5000</v>
      </c>
      <c r="C2272" s="104" t="s">
        <v>999</v>
      </c>
      <c r="D2272" s="1" t="s">
        <v>817</v>
      </c>
      <c r="E2272" s="101" t="s">
        <v>1007</v>
      </c>
      <c r="F2272" s="61" t="s">
        <v>944</v>
      </c>
      <c r="G2272" s="84" t="s">
        <v>332</v>
      </c>
      <c r="H2272" s="6">
        <f>H2271-B2272</f>
        <v>-20000</v>
      </c>
      <c r="I2272" s="25">
        <f>+B2272/M2272</f>
        <v>11.235955056179776</v>
      </c>
      <c r="J2272"/>
      <c r="K2272" t="s">
        <v>919</v>
      </c>
      <c r="L2272"/>
      <c r="M2272" s="2">
        <v>445</v>
      </c>
    </row>
    <row r="2273" spans="1:13" ht="12.75">
      <c r="A2273" s="14"/>
      <c r="B2273" s="205">
        <f>SUM(B2270:B2272)</f>
        <v>20000</v>
      </c>
      <c r="C2273" s="103"/>
      <c r="D2273" s="14"/>
      <c r="E2273" s="103" t="s">
        <v>1431</v>
      </c>
      <c r="F2273" s="69"/>
      <c r="G2273" s="21"/>
      <c r="H2273" s="57"/>
      <c r="I2273" s="58">
        <f>+B2273/M2273</f>
        <v>44.943820224719104</v>
      </c>
      <c r="J2273" s="59"/>
      <c r="K2273" s="59"/>
      <c r="L2273" s="59"/>
      <c r="M2273" s="2">
        <v>445</v>
      </c>
    </row>
    <row r="2274" spans="2:13" ht="12.75">
      <c r="B2274" s="307"/>
      <c r="H2274" s="6">
        <f>H2273-B2274</f>
        <v>0</v>
      </c>
      <c r="I2274" s="25">
        <f>+B2274/M2274</f>
        <v>0</v>
      </c>
      <c r="M2274" s="2">
        <v>445</v>
      </c>
    </row>
    <row r="2275" spans="2:13" ht="12.75">
      <c r="B2275" s="307"/>
      <c r="H2275" s="6">
        <f aca="true" t="shared" si="84" ref="H2275:H2281">H2274-B2275</f>
        <v>0</v>
      </c>
      <c r="I2275" s="25">
        <f aca="true" t="shared" si="85" ref="I2275:I2281">+B2275/M2275</f>
        <v>0</v>
      </c>
      <c r="M2275" s="2">
        <v>445</v>
      </c>
    </row>
    <row r="2276" spans="2:13" ht="12.75">
      <c r="B2276" s="307"/>
      <c r="H2276" s="6">
        <f t="shared" si="84"/>
        <v>0</v>
      </c>
      <c r="I2276" s="25">
        <f t="shared" si="85"/>
        <v>0</v>
      </c>
      <c r="M2276" s="2">
        <v>445</v>
      </c>
    </row>
    <row r="2277" spans="2:13" ht="12.75">
      <c r="B2277" s="307"/>
      <c r="H2277" s="6">
        <f t="shared" si="84"/>
        <v>0</v>
      </c>
      <c r="I2277" s="25">
        <f t="shared" si="85"/>
        <v>0</v>
      </c>
      <c r="M2277" s="2">
        <v>445</v>
      </c>
    </row>
    <row r="2278" spans="2:13" ht="12.75">
      <c r="B2278" s="307">
        <v>100000</v>
      </c>
      <c r="C2278" s="1" t="s">
        <v>1111</v>
      </c>
      <c r="D2278" s="1" t="s">
        <v>1112</v>
      </c>
      <c r="E2278" s="1" t="s">
        <v>1113</v>
      </c>
      <c r="F2278" s="61" t="s">
        <v>1114</v>
      </c>
      <c r="G2278" s="30" t="s">
        <v>1115</v>
      </c>
      <c r="H2278" s="6">
        <f t="shared" si="84"/>
        <v>-100000</v>
      </c>
      <c r="I2278" s="25">
        <f t="shared" si="85"/>
        <v>224.7191011235955</v>
      </c>
      <c r="K2278" t="s">
        <v>919</v>
      </c>
      <c r="M2278" s="2">
        <v>445</v>
      </c>
    </row>
    <row r="2279" spans="2:13" ht="12.75">
      <c r="B2279" s="200">
        <v>22500</v>
      </c>
      <c r="C2279" s="15" t="s">
        <v>1116</v>
      </c>
      <c r="D2279" s="1" t="s">
        <v>1112</v>
      </c>
      <c r="E2279" s="1" t="s">
        <v>1113</v>
      </c>
      <c r="F2279" s="61" t="s">
        <v>1114</v>
      </c>
      <c r="G2279" s="30" t="s">
        <v>1115</v>
      </c>
      <c r="H2279" s="6">
        <f t="shared" si="84"/>
        <v>-122500</v>
      </c>
      <c r="I2279" s="25">
        <f t="shared" si="85"/>
        <v>50.561797752808985</v>
      </c>
      <c r="K2279" t="s">
        <v>919</v>
      </c>
      <c r="M2279" s="2">
        <v>445</v>
      </c>
    </row>
    <row r="2280" spans="2:13" ht="12.75">
      <c r="B2280" s="307">
        <v>45000</v>
      </c>
      <c r="C2280" s="1" t="s">
        <v>1117</v>
      </c>
      <c r="D2280" s="1" t="s">
        <v>1112</v>
      </c>
      <c r="E2280" s="1" t="s">
        <v>1113</v>
      </c>
      <c r="F2280" s="61" t="s">
        <v>1114</v>
      </c>
      <c r="G2280" s="30" t="s">
        <v>1115</v>
      </c>
      <c r="H2280" s="6">
        <f t="shared" si="84"/>
        <v>-167500</v>
      </c>
      <c r="I2280" s="25">
        <f t="shared" si="85"/>
        <v>101.12359550561797</v>
      </c>
      <c r="K2280" t="s">
        <v>919</v>
      </c>
      <c r="M2280" s="2">
        <v>445</v>
      </c>
    </row>
    <row r="2281" spans="1:13" s="59" customFormat="1" ht="12.75">
      <c r="A2281" s="1"/>
      <c r="B2281" s="307">
        <v>22500</v>
      </c>
      <c r="C2281" s="1" t="s">
        <v>1118</v>
      </c>
      <c r="D2281" s="1" t="s">
        <v>1112</v>
      </c>
      <c r="E2281" s="1" t="s">
        <v>1113</v>
      </c>
      <c r="F2281" s="61" t="s">
        <v>1114</v>
      </c>
      <c r="G2281" s="30" t="s">
        <v>1115</v>
      </c>
      <c r="H2281" s="6">
        <f t="shared" si="84"/>
        <v>-190000</v>
      </c>
      <c r="I2281" s="25">
        <f t="shared" si="85"/>
        <v>50.561797752808985</v>
      </c>
      <c r="J2281"/>
      <c r="K2281" t="s">
        <v>919</v>
      </c>
      <c r="L2281"/>
      <c r="M2281" s="2">
        <v>445</v>
      </c>
    </row>
    <row r="2282" spans="1:13" s="18" customFormat="1" ht="12.75">
      <c r="A2282" s="14"/>
      <c r="B2282" s="205">
        <f>SUM(B2278:B2281)</f>
        <v>190000</v>
      </c>
      <c r="C2282" s="14" t="s">
        <v>1444</v>
      </c>
      <c r="D2282" s="14"/>
      <c r="E2282" s="14"/>
      <c r="F2282" s="69"/>
      <c r="G2282" s="21"/>
      <c r="H2282" s="57">
        <v>0</v>
      </c>
      <c r="I2282" s="58">
        <f aca="true" t="shared" si="86" ref="I2282:I2287">+B2282/M2282</f>
        <v>426.96629213483146</v>
      </c>
      <c r="J2282" s="59"/>
      <c r="K2282" s="59"/>
      <c r="L2282" s="59"/>
      <c r="M2282" s="2">
        <v>445</v>
      </c>
    </row>
    <row r="2283" spans="1:13" s="18" customFormat="1" ht="12.75">
      <c r="A2283" s="15"/>
      <c r="B2283" s="200"/>
      <c r="C2283" s="15"/>
      <c r="D2283" s="15"/>
      <c r="E2283" s="15"/>
      <c r="F2283" s="33"/>
      <c r="G2283" s="32"/>
      <c r="H2283" s="6">
        <f>H2282-B2283</f>
        <v>0</v>
      </c>
      <c r="I2283" s="25">
        <f t="shared" si="86"/>
        <v>0</v>
      </c>
      <c r="M2283" s="2">
        <v>445</v>
      </c>
    </row>
    <row r="2284" spans="1:13" s="18" customFormat="1" ht="12.75">
      <c r="A2284" s="15"/>
      <c r="B2284" s="200"/>
      <c r="C2284" s="15"/>
      <c r="D2284" s="15"/>
      <c r="E2284" s="15"/>
      <c r="F2284" s="33"/>
      <c r="G2284" s="32"/>
      <c r="H2284" s="6">
        <f>H2283-B2284</f>
        <v>0</v>
      </c>
      <c r="I2284" s="25">
        <f t="shared" si="86"/>
        <v>0</v>
      </c>
      <c r="M2284" s="2">
        <v>445</v>
      </c>
    </row>
    <row r="2285" spans="1:13" s="18" customFormat="1" ht="12.75">
      <c r="A2285" s="15"/>
      <c r="B2285" s="200"/>
      <c r="C2285" s="15"/>
      <c r="D2285" s="15"/>
      <c r="E2285" s="15"/>
      <c r="F2285" s="33"/>
      <c r="G2285" s="32"/>
      <c r="H2285" s="6">
        <f>H2284-B2285</f>
        <v>0</v>
      </c>
      <c r="I2285" s="25">
        <f t="shared" si="86"/>
        <v>0</v>
      </c>
      <c r="M2285" s="2">
        <v>445</v>
      </c>
    </row>
    <row r="2286" spans="1:13" s="59" customFormat="1" ht="12.75">
      <c r="A2286" s="15"/>
      <c r="B2286" s="200"/>
      <c r="C2286" s="15"/>
      <c r="D2286" s="15"/>
      <c r="E2286" s="15"/>
      <c r="F2286" s="33"/>
      <c r="G2286" s="32"/>
      <c r="H2286" s="6">
        <f>H2285-B2286</f>
        <v>0</v>
      </c>
      <c r="I2286" s="25">
        <f t="shared" si="86"/>
        <v>0</v>
      </c>
      <c r="J2286" s="18"/>
      <c r="K2286" s="18"/>
      <c r="L2286" s="18"/>
      <c r="M2286" s="2">
        <v>445</v>
      </c>
    </row>
    <row r="2287" spans="1:13" ht="12.75">
      <c r="A2287" s="14"/>
      <c r="B2287" s="312">
        <f>B2291+B2295+B2299+B2303</f>
        <v>49000</v>
      </c>
      <c r="C2287" s="97" t="s">
        <v>1015</v>
      </c>
      <c r="D2287" s="14"/>
      <c r="E2287" s="14"/>
      <c r="F2287" s="69"/>
      <c r="G2287" s="21"/>
      <c r="H2287" s="57">
        <f>H2286-B2287</f>
        <v>-49000</v>
      </c>
      <c r="I2287" s="58">
        <f t="shared" si="86"/>
        <v>110.11235955056179</v>
      </c>
      <c r="J2287" s="59"/>
      <c r="K2287" s="59"/>
      <c r="L2287" s="59"/>
      <c r="M2287" s="2">
        <v>445</v>
      </c>
    </row>
    <row r="2288" spans="2:13" ht="12.75">
      <c r="B2288" s="307"/>
      <c r="H2288" s="6">
        <v>0</v>
      </c>
      <c r="I2288" s="25">
        <f aca="true" t="shared" si="87" ref="I2288:I2297">+B2288/M2288</f>
        <v>0</v>
      </c>
      <c r="M2288" s="2">
        <v>445</v>
      </c>
    </row>
    <row r="2289" spans="2:13" ht="12.75">
      <c r="B2289" s="307"/>
      <c r="H2289" s="6">
        <f>H2288-B2289</f>
        <v>0</v>
      </c>
      <c r="I2289" s="25">
        <f t="shared" si="87"/>
        <v>0</v>
      </c>
      <c r="M2289" s="2">
        <v>445</v>
      </c>
    </row>
    <row r="2290" spans="1:13" s="59" customFormat="1" ht="12.75">
      <c r="A2290" s="1"/>
      <c r="B2290" s="307">
        <v>15000</v>
      </c>
      <c r="C2290" s="1" t="s">
        <v>1016</v>
      </c>
      <c r="D2290" s="15" t="s">
        <v>817</v>
      </c>
      <c r="E2290" s="1" t="s">
        <v>1017</v>
      </c>
      <c r="F2290" s="61" t="s">
        <v>1018</v>
      </c>
      <c r="G2290" s="30" t="s">
        <v>120</v>
      </c>
      <c r="H2290" s="6">
        <f>H2289-B2290</f>
        <v>-15000</v>
      </c>
      <c r="I2290" s="25">
        <f t="shared" si="87"/>
        <v>33.70786516853933</v>
      </c>
      <c r="J2290"/>
      <c r="K2290" t="s">
        <v>919</v>
      </c>
      <c r="L2290"/>
      <c r="M2290" s="2">
        <v>445</v>
      </c>
    </row>
    <row r="2291" spans="1:13" ht="12.75">
      <c r="A2291" s="14"/>
      <c r="B2291" s="205">
        <f>SUM(B2290)</f>
        <v>15000</v>
      </c>
      <c r="C2291" s="14"/>
      <c r="D2291" s="14"/>
      <c r="E2291" s="14" t="s">
        <v>1017</v>
      </c>
      <c r="F2291" s="69"/>
      <c r="G2291" s="21"/>
      <c r="H2291" s="57"/>
      <c r="I2291" s="58">
        <f t="shared" si="87"/>
        <v>33.70786516853933</v>
      </c>
      <c r="J2291" s="59"/>
      <c r="K2291" s="59"/>
      <c r="L2291" s="59"/>
      <c r="M2291" s="2">
        <v>445</v>
      </c>
    </row>
    <row r="2292" spans="2:13" ht="12.75">
      <c r="B2292" s="307"/>
      <c r="H2292" s="6">
        <f>H2291-B2292</f>
        <v>0</v>
      </c>
      <c r="I2292" s="25">
        <f t="shared" si="87"/>
        <v>0</v>
      </c>
      <c r="M2292" s="2">
        <v>445</v>
      </c>
    </row>
    <row r="2293" spans="2:13" ht="12.75">
      <c r="B2293" s="307"/>
      <c r="H2293" s="6">
        <f>H2292-B2293</f>
        <v>0</v>
      </c>
      <c r="I2293" s="25">
        <f t="shared" si="87"/>
        <v>0</v>
      </c>
      <c r="M2293" s="2">
        <v>445</v>
      </c>
    </row>
    <row r="2294" spans="1:13" s="59" customFormat="1" ht="12.75">
      <c r="A2294" s="1"/>
      <c r="B2294" s="307">
        <v>5000</v>
      </c>
      <c r="C2294" s="1" t="s">
        <v>1304</v>
      </c>
      <c r="D2294" s="1" t="s">
        <v>817</v>
      </c>
      <c r="E2294" s="1" t="s">
        <v>1019</v>
      </c>
      <c r="F2294" s="61" t="s">
        <v>1020</v>
      </c>
      <c r="G2294" s="30" t="s">
        <v>420</v>
      </c>
      <c r="H2294" s="6">
        <f>H2293-B2294</f>
        <v>-5000</v>
      </c>
      <c r="I2294" s="25">
        <f t="shared" si="87"/>
        <v>11.235955056179776</v>
      </c>
      <c r="J2294"/>
      <c r="K2294" t="s">
        <v>919</v>
      </c>
      <c r="L2294"/>
      <c r="M2294" s="2">
        <v>445</v>
      </c>
    </row>
    <row r="2295" spans="1:13" ht="12.75">
      <c r="A2295" s="14"/>
      <c r="B2295" s="205">
        <f>SUM(B2294)</f>
        <v>5000</v>
      </c>
      <c r="C2295" s="14"/>
      <c r="D2295" s="14"/>
      <c r="E2295" s="14" t="s">
        <v>1019</v>
      </c>
      <c r="F2295" s="69"/>
      <c r="G2295" s="21"/>
      <c r="H2295" s="57"/>
      <c r="I2295" s="58">
        <f t="shared" si="87"/>
        <v>11.235955056179776</v>
      </c>
      <c r="J2295" s="59"/>
      <c r="K2295" s="59"/>
      <c r="L2295" s="59"/>
      <c r="M2295" s="2">
        <v>445</v>
      </c>
    </row>
    <row r="2296" spans="2:13" ht="12.75">
      <c r="B2296" s="307"/>
      <c r="H2296" s="6">
        <f>H2295-B2296</f>
        <v>0</v>
      </c>
      <c r="I2296" s="25">
        <f t="shared" si="87"/>
        <v>0</v>
      </c>
      <c r="M2296" s="2">
        <v>445</v>
      </c>
    </row>
    <row r="2297" spans="2:13" ht="12.75">
      <c r="B2297" s="307"/>
      <c r="H2297" s="6">
        <f>H2296-B2297</f>
        <v>0</v>
      </c>
      <c r="I2297" s="25">
        <f t="shared" si="87"/>
        <v>0</v>
      </c>
      <c r="M2297" s="2">
        <v>445</v>
      </c>
    </row>
    <row r="2298" spans="1:13" s="59" customFormat="1" ht="12.75">
      <c r="A2298" s="1"/>
      <c r="B2298" s="307">
        <v>15000</v>
      </c>
      <c r="C2298" s="1" t="s">
        <v>1021</v>
      </c>
      <c r="D2298" s="15" t="s">
        <v>817</v>
      </c>
      <c r="E2298" s="1" t="s">
        <v>1022</v>
      </c>
      <c r="F2298" s="61" t="s">
        <v>1023</v>
      </c>
      <c r="G2298" s="30" t="s">
        <v>70</v>
      </c>
      <c r="H2298" s="6">
        <f>H2297-B2298</f>
        <v>-15000</v>
      </c>
      <c r="I2298" s="25">
        <v>30</v>
      </c>
      <c r="J2298"/>
      <c r="K2298" t="s">
        <v>919</v>
      </c>
      <c r="L2298"/>
      <c r="M2298" s="2">
        <v>445</v>
      </c>
    </row>
    <row r="2299" spans="1:13" ht="12.75">
      <c r="A2299" s="14"/>
      <c r="B2299" s="205">
        <f>SUM(B2298)</f>
        <v>15000</v>
      </c>
      <c r="C2299" s="14"/>
      <c r="D2299" s="14"/>
      <c r="E2299" s="14" t="s">
        <v>1022</v>
      </c>
      <c r="F2299" s="69"/>
      <c r="G2299" s="21"/>
      <c r="H2299" s="57"/>
      <c r="I2299" s="58">
        <f>+B2299/M2299</f>
        <v>33.70786516853933</v>
      </c>
      <c r="J2299" s="59"/>
      <c r="K2299" s="59"/>
      <c r="L2299" s="59"/>
      <c r="M2299" s="2">
        <v>445</v>
      </c>
    </row>
    <row r="2300" spans="2:13" ht="12.75">
      <c r="B2300" s="307"/>
      <c r="H2300" s="6">
        <f>H2299-B2300</f>
        <v>0</v>
      </c>
      <c r="I2300" s="25">
        <f>+B2300/M2300</f>
        <v>0</v>
      </c>
      <c r="M2300" s="2">
        <v>445</v>
      </c>
    </row>
    <row r="2301" spans="1:13" s="18" customFormat="1" ht="12.75">
      <c r="A2301" s="1"/>
      <c r="B2301" s="307"/>
      <c r="C2301" s="1"/>
      <c r="D2301" s="1"/>
      <c r="E2301" s="1"/>
      <c r="F2301" s="61"/>
      <c r="G2301" s="30"/>
      <c r="H2301" s="6">
        <f>H2300-B2301</f>
        <v>0</v>
      </c>
      <c r="I2301" s="25">
        <f aca="true" t="shared" si="88" ref="I2301:I2307">+B2301/M2301</f>
        <v>0</v>
      </c>
      <c r="J2301"/>
      <c r="K2301"/>
      <c r="L2301"/>
      <c r="M2301" s="2">
        <v>445</v>
      </c>
    </row>
    <row r="2302" spans="1:13" s="59" customFormat="1" ht="12.75">
      <c r="A2302" s="15"/>
      <c r="B2302" s="200">
        <v>14000</v>
      </c>
      <c r="C2302" s="15" t="s">
        <v>1090</v>
      </c>
      <c r="D2302" s="15" t="s">
        <v>817</v>
      </c>
      <c r="E2302" s="15" t="s">
        <v>1307</v>
      </c>
      <c r="F2302" s="33" t="s">
        <v>1091</v>
      </c>
      <c r="G2302" s="32" t="s">
        <v>457</v>
      </c>
      <c r="H2302" s="6">
        <f aca="true" t="shared" si="89" ref="H2302:H2343">H2301-B2302</f>
        <v>-14000</v>
      </c>
      <c r="I2302" s="25">
        <f t="shared" si="88"/>
        <v>31.46067415730337</v>
      </c>
      <c r="J2302" s="18"/>
      <c r="K2302" s="18" t="s">
        <v>919</v>
      </c>
      <c r="L2302" s="18"/>
      <c r="M2302" s="2">
        <v>445</v>
      </c>
    </row>
    <row r="2303" spans="1:13" s="18" customFormat="1" ht="12.75">
      <c r="A2303" s="14"/>
      <c r="B2303" s="205">
        <f>SUM(B2302)</f>
        <v>14000</v>
      </c>
      <c r="C2303" s="14"/>
      <c r="D2303" s="14"/>
      <c r="E2303" s="14" t="s">
        <v>1307</v>
      </c>
      <c r="F2303" s="69"/>
      <c r="G2303" s="21"/>
      <c r="H2303" s="57">
        <v>0</v>
      </c>
      <c r="I2303" s="58">
        <f t="shared" si="88"/>
        <v>31.46067415730337</v>
      </c>
      <c r="J2303" s="59"/>
      <c r="K2303" s="59"/>
      <c r="L2303" s="59"/>
      <c r="M2303" s="2">
        <v>445</v>
      </c>
    </row>
    <row r="2304" spans="1:13" s="18" customFormat="1" ht="12.75">
      <c r="A2304" s="15"/>
      <c r="B2304" s="200"/>
      <c r="C2304" s="15"/>
      <c r="D2304" s="15"/>
      <c r="E2304" s="15"/>
      <c r="F2304" s="33"/>
      <c r="G2304" s="32"/>
      <c r="H2304" s="6">
        <f t="shared" si="89"/>
        <v>0</v>
      </c>
      <c r="I2304" s="25">
        <f t="shared" si="88"/>
        <v>0</v>
      </c>
      <c r="M2304" s="2">
        <v>445</v>
      </c>
    </row>
    <row r="2305" spans="1:13" ht="12.75">
      <c r="A2305" s="15"/>
      <c r="B2305" s="200"/>
      <c r="C2305" s="15"/>
      <c r="D2305" s="15"/>
      <c r="E2305" s="15"/>
      <c r="F2305" s="33"/>
      <c r="G2305" s="32"/>
      <c r="H2305" s="6">
        <f t="shared" si="89"/>
        <v>0</v>
      </c>
      <c r="I2305" s="25">
        <f t="shared" si="88"/>
        <v>0</v>
      </c>
      <c r="J2305" s="18"/>
      <c r="K2305" s="18"/>
      <c r="L2305" s="18"/>
      <c r="M2305" s="2">
        <v>445</v>
      </c>
    </row>
    <row r="2306" spans="2:13" ht="12.75">
      <c r="B2306" s="307"/>
      <c r="H2306" s="6">
        <f t="shared" si="89"/>
        <v>0</v>
      </c>
      <c r="I2306" s="25">
        <f t="shared" si="88"/>
        <v>0</v>
      </c>
      <c r="M2306" s="2">
        <v>445</v>
      </c>
    </row>
    <row r="2307" spans="2:13" ht="12.75">
      <c r="B2307" s="307"/>
      <c r="H2307" s="6">
        <f t="shared" si="89"/>
        <v>0</v>
      </c>
      <c r="I2307" s="25">
        <f t="shared" si="88"/>
        <v>0</v>
      </c>
      <c r="M2307" s="2">
        <v>445</v>
      </c>
    </row>
    <row r="2308" spans="2:13" ht="12.75">
      <c r="B2308" s="200">
        <v>225</v>
      </c>
      <c r="C2308" s="15" t="s">
        <v>1024</v>
      </c>
      <c r="D2308" s="15" t="s">
        <v>817</v>
      </c>
      <c r="E2308" s="15" t="s">
        <v>781</v>
      </c>
      <c r="F2308" s="61" t="s">
        <v>1025</v>
      </c>
      <c r="G2308" s="32" t="s">
        <v>106</v>
      </c>
      <c r="H2308" s="6">
        <f t="shared" si="89"/>
        <v>-225</v>
      </c>
      <c r="I2308" s="25">
        <v>0.45</v>
      </c>
      <c r="K2308" t="s">
        <v>919</v>
      </c>
      <c r="M2308" s="2">
        <v>445</v>
      </c>
    </row>
    <row r="2309" spans="1:13" s="18" customFormat="1" ht="12.75">
      <c r="A2309" s="15"/>
      <c r="B2309" s="200">
        <v>6200</v>
      </c>
      <c r="C2309" s="15" t="s">
        <v>1026</v>
      </c>
      <c r="D2309" s="15" t="s">
        <v>817</v>
      </c>
      <c r="E2309" s="15" t="s">
        <v>781</v>
      </c>
      <c r="F2309" s="33" t="s">
        <v>1027</v>
      </c>
      <c r="G2309" s="32" t="s">
        <v>20</v>
      </c>
      <c r="H2309" s="31">
        <f t="shared" si="89"/>
        <v>-6425</v>
      </c>
      <c r="I2309" s="42">
        <v>12.4</v>
      </c>
      <c r="K2309" s="18" t="s">
        <v>919</v>
      </c>
      <c r="M2309" s="2">
        <v>445</v>
      </c>
    </row>
    <row r="2310" spans="2:13" ht="12.75">
      <c r="B2310" s="307">
        <v>5000</v>
      </c>
      <c r="C2310" s="15" t="s">
        <v>1028</v>
      </c>
      <c r="D2310" s="15" t="s">
        <v>817</v>
      </c>
      <c r="E2310" s="1" t="s">
        <v>781</v>
      </c>
      <c r="F2310" s="61" t="s">
        <v>1029</v>
      </c>
      <c r="G2310" s="30" t="s">
        <v>23</v>
      </c>
      <c r="H2310" s="6">
        <f t="shared" si="89"/>
        <v>-11425</v>
      </c>
      <c r="I2310" s="25">
        <v>10</v>
      </c>
      <c r="K2310" t="s">
        <v>919</v>
      </c>
      <c r="M2310" s="2">
        <v>445</v>
      </c>
    </row>
    <row r="2311" spans="1:13" ht="12.75">
      <c r="A2311" s="15"/>
      <c r="B2311" s="200">
        <v>5800</v>
      </c>
      <c r="C2311" s="15" t="s">
        <v>1429</v>
      </c>
      <c r="D2311" s="15" t="s">
        <v>817</v>
      </c>
      <c r="E2311" s="15" t="s">
        <v>781</v>
      </c>
      <c r="F2311" s="33" t="s">
        <v>1032</v>
      </c>
      <c r="G2311" s="32" t="s">
        <v>70</v>
      </c>
      <c r="H2311" s="6">
        <f t="shared" si="89"/>
        <v>-17225</v>
      </c>
      <c r="I2311" s="25">
        <v>11.6</v>
      </c>
      <c r="J2311" s="18"/>
      <c r="K2311" t="s">
        <v>919</v>
      </c>
      <c r="L2311" s="18"/>
      <c r="M2311" s="2">
        <v>445</v>
      </c>
    </row>
    <row r="2312" spans="1:13" s="18" customFormat="1" ht="12.75">
      <c r="A2312" s="15"/>
      <c r="B2312" s="200">
        <v>5800</v>
      </c>
      <c r="C2312" s="15" t="s">
        <v>1026</v>
      </c>
      <c r="D2312" s="15" t="s">
        <v>817</v>
      </c>
      <c r="E2312" s="15" t="s">
        <v>781</v>
      </c>
      <c r="F2312" s="33" t="s">
        <v>1034</v>
      </c>
      <c r="G2312" s="32" t="s">
        <v>72</v>
      </c>
      <c r="H2312" s="31">
        <f t="shared" si="89"/>
        <v>-23025</v>
      </c>
      <c r="I2312" s="42">
        <v>11.6</v>
      </c>
      <c r="K2312" s="18" t="s">
        <v>919</v>
      </c>
      <c r="M2312" s="2">
        <v>445</v>
      </c>
    </row>
    <row r="2313" spans="2:13" ht="12.75">
      <c r="B2313" s="307">
        <v>500</v>
      </c>
      <c r="C2313" s="1" t="s">
        <v>1035</v>
      </c>
      <c r="D2313" s="15" t="s">
        <v>817</v>
      </c>
      <c r="E2313" s="1" t="s">
        <v>781</v>
      </c>
      <c r="F2313" s="61" t="s">
        <v>1036</v>
      </c>
      <c r="G2313" s="30" t="s">
        <v>118</v>
      </c>
      <c r="H2313" s="6">
        <f t="shared" si="89"/>
        <v>-23525</v>
      </c>
      <c r="I2313" s="25">
        <v>1</v>
      </c>
      <c r="K2313" t="s">
        <v>919</v>
      </c>
      <c r="M2313" s="2">
        <v>445</v>
      </c>
    </row>
    <row r="2314" spans="1:13" ht="12.75">
      <c r="A2314" s="15"/>
      <c r="B2314" s="200">
        <v>2400</v>
      </c>
      <c r="C2314" s="37" t="s">
        <v>1039</v>
      </c>
      <c r="D2314" s="15" t="s">
        <v>817</v>
      </c>
      <c r="E2314" s="15" t="s">
        <v>781</v>
      </c>
      <c r="F2314" s="33" t="s">
        <v>1040</v>
      </c>
      <c r="G2314" s="32" t="s">
        <v>220</v>
      </c>
      <c r="H2314" s="6">
        <f t="shared" si="89"/>
        <v>-25925</v>
      </c>
      <c r="I2314" s="42">
        <v>4.8</v>
      </c>
      <c r="J2314" s="18"/>
      <c r="K2314" s="18" t="s">
        <v>919</v>
      </c>
      <c r="L2314" s="18"/>
      <c r="M2314" s="2">
        <v>445</v>
      </c>
    </row>
    <row r="2315" spans="2:13" ht="12.75">
      <c r="B2315" s="307">
        <v>4700</v>
      </c>
      <c r="C2315" s="1" t="s">
        <v>1041</v>
      </c>
      <c r="D2315" s="1" t="s">
        <v>817</v>
      </c>
      <c r="E2315" s="1" t="s">
        <v>781</v>
      </c>
      <c r="F2315" s="61" t="s">
        <v>1042</v>
      </c>
      <c r="G2315" s="30" t="s">
        <v>220</v>
      </c>
      <c r="H2315" s="6">
        <f t="shared" si="89"/>
        <v>-30625</v>
      </c>
      <c r="I2315" s="25">
        <v>9.4</v>
      </c>
      <c r="K2315" t="s">
        <v>919</v>
      </c>
      <c r="M2315" s="2">
        <v>445</v>
      </c>
    </row>
    <row r="2316" spans="2:13" ht="12.75">
      <c r="B2316" s="307">
        <v>4000</v>
      </c>
      <c r="C2316" s="1" t="s">
        <v>1043</v>
      </c>
      <c r="D2316" s="1" t="s">
        <v>817</v>
      </c>
      <c r="E2316" s="1" t="s">
        <v>781</v>
      </c>
      <c r="F2316" s="61" t="s">
        <v>1044</v>
      </c>
      <c r="G2316" s="30" t="s">
        <v>220</v>
      </c>
      <c r="H2316" s="6">
        <f t="shared" si="89"/>
        <v>-34625</v>
      </c>
      <c r="I2316" s="25">
        <v>8</v>
      </c>
      <c r="K2316" t="s">
        <v>919</v>
      </c>
      <c r="M2316" s="2">
        <v>445</v>
      </c>
    </row>
    <row r="2317" spans="2:13" ht="12.75">
      <c r="B2317" s="307">
        <v>475</v>
      </c>
      <c r="C2317" s="114" t="s">
        <v>1045</v>
      </c>
      <c r="D2317" s="1" t="s">
        <v>817</v>
      </c>
      <c r="E2317" s="1" t="s">
        <v>781</v>
      </c>
      <c r="F2317" s="61" t="s">
        <v>1046</v>
      </c>
      <c r="G2317" s="30" t="s">
        <v>220</v>
      </c>
      <c r="H2317" s="6">
        <f t="shared" si="89"/>
        <v>-35100</v>
      </c>
      <c r="I2317" s="25">
        <v>0.95</v>
      </c>
      <c r="K2317" t="s">
        <v>919</v>
      </c>
      <c r="M2317" s="2">
        <v>445</v>
      </c>
    </row>
    <row r="2318" spans="2:13" ht="12.75">
      <c r="B2318" s="307">
        <v>300</v>
      </c>
      <c r="C2318" s="114" t="s">
        <v>1047</v>
      </c>
      <c r="D2318" s="1" t="s">
        <v>817</v>
      </c>
      <c r="E2318" s="1" t="s">
        <v>781</v>
      </c>
      <c r="F2318" s="61" t="s">
        <v>1048</v>
      </c>
      <c r="G2318" s="30" t="s">
        <v>220</v>
      </c>
      <c r="H2318" s="6">
        <f t="shared" si="89"/>
        <v>-35400</v>
      </c>
      <c r="I2318" s="25">
        <v>0.6</v>
      </c>
      <c r="K2318" t="s">
        <v>919</v>
      </c>
      <c r="M2318" s="2">
        <v>445</v>
      </c>
    </row>
    <row r="2319" spans="1:13" s="18" customFormat="1" ht="12.75">
      <c r="A2319" s="15"/>
      <c r="B2319" s="200">
        <v>4000</v>
      </c>
      <c r="C2319" s="15" t="s">
        <v>1502</v>
      </c>
      <c r="D2319" s="15" t="s">
        <v>817</v>
      </c>
      <c r="E2319" s="15" t="s">
        <v>781</v>
      </c>
      <c r="F2319" s="33" t="s">
        <v>1054</v>
      </c>
      <c r="G2319" s="32" t="s">
        <v>256</v>
      </c>
      <c r="H2319" s="31">
        <f t="shared" si="89"/>
        <v>-39400</v>
      </c>
      <c r="I2319" s="42">
        <v>8</v>
      </c>
      <c r="K2319" s="18" t="s">
        <v>919</v>
      </c>
      <c r="M2319" s="2">
        <v>445</v>
      </c>
    </row>
    <row r="2320" spans="2:13" ht="12.75">
      <c r="B2320" s="307">
        <v>1000</v>
      </c>
      <c r="C2320" s="1" t="s">
        <v>1055</v>
      </c>
      <c r="D2320" s="1" t="s">
        <v>817</v>
      </c>
      <c r="E2320" s="1" t="s">
        <v>781</v>
      </c>
      <c r="F2320" s="61" t="s">
        <v>1056</v>
      </c>
      <c r="G2320" s="30" t="s">
        <v>260</v>
      </c>
      <c r="H2320" s="6">
        <f t="shared" si="89"/>
        <v>-40400</v>
      </c>
      <c r="I2320" s="25">
        <v>2</v>
      </c>
      <c r="K2320" t="s">
        <v>919</v>
      </c>
      <c r="M2320" s="2">
        <v>445</v>
      </c>
    </row>
    <row r="2321" spans="2:13" ht="12.75">
      <c r="B2321" s="307">
        <v>500</v>
      </c>
      <c r="C2321" s="65" t="s">
        <v>793</v>
      </c>
      <c r="D2321" s="1" t="s">
        <v>817</v>
      </c>
      <c r="E2321" s="1" t="s">
        <v>781</v>
      </c>
      <c r="F2321" s="61" t="s">
        <v>1057</v>
      </c>
      <c r="G2321" s="30" t="s">
        <v>262</v>
      </c>
      <c r="H2321" s="6">
        <f t="shared" si="89"/>
        <v>-40900</v>
      </c>
      <c r="I2321" s="25">
        <v>1</v>
      </c>
      <c r="K2321" t="s">
        <v>919</v>
      </c>
      <c r="M2321" s="2">
        <v>445</v>
      </c>
    </row>
    <row r="2322" spans="2:13" ht="12.75">
      <c r="B2322" s="307">
        <v>1500</v>
      </c>
      <c r="C2322" s="65" t="s">
        <v>1059</v>
      </c>
      <c r="D2322" s="65" t="s">
        <v>817</v>
      </c>
      <c r="E2322" s="65" t="s">
        <v>781</v>
      </c>
      <c r="F2322" s="61" t="s">
        <v>1060</v>
      </c>
      <c r="G2322" s="61" t="s">
        <v>262</v>
      </c>
      <c r="H2322" s="6">
        <f t="shared" si="89"/>
        <v>-42400</v>
      </c>
      <c r="I2322" s="25">
        <v>3</v>
      </c>
      <c r="K2322" t="s">
        <v>919</v>
      </c>
      <c r="M2322" s="2">
        <v>445</v>
      </c>
    </row>
    <row r="2323" spans="2:13" ht="12.75">
      <c r="B2323" s="307">
        <v>275</v>
      </c>
      <c r="C2323" s="65" t="s">
        <v>780</v>
      </c>
      <c r="D2323" s="65" t="s">
        <v>817</v>
      </c>
      <c r="E2323" s="65" t="s">
        <v>781</v>
      </c>
      <c r="F2323" s="61" t="s">
        <v>1061</v>
      </c>
      <c r="G2323" s="61" t="s">
        <v>262</v>
      </c>
      <c r="H2323" s="6">
        <f t="shared" si="89"/>
        <v>-42675</v>
      </c>
      <c r="I2323" s="25">
        <v>0.55</v>
      </c>
      <c r="K2323" t="s">
        <v>919</v>
      </c>
      <c r="M2323" s="2">
        <v>445</v>
      </c>
    </row>
    <row r="2324" spans="2:13" ht="12.75">
      <c r="B2324" s="307">
        <v>600</v>
      </c>
      <c r="C2324" s="65" t="s">
        <v>1062</v>
      </c>
      <c r="D2324" s="65" t="s">
        <v>817</v>
      </c>
      <c r="E2324" s="65" t="s">
        <v>781</v>
      </c>
      <c r="F2324" s="61" t="s">
        <v>1063</v>
      </c>
      <c r="G2324" s="61" t="s">
        <v>262</v>
      </c>
      <c r="H2324" s="6">
        <f t="shared" si="89"/>
        <v>-43275</v>
      </c>
      <c r="I2324" s="25">
        <v>1.2</v>
      </c>
      <c r="K2324" t="s">
        <v>919</v>
      </c>
      <c r="M2324" s="2">
        <v>445</v>
      </c>
    </row>
    <row r="2325" spans="2:13" ht="12.75">
      <c r="B2325" s="307">
        <v>300</v>
      </c>
      <c r="C2325" s="1" t="s">
        <v>1064</v>
      </c>
      <c r="D2325" s="1" t="s">
        <v>817</v>
      </c>
      <c r="E2325" s="1" t="s">
        <v>781</v>
      </c>
      <c r="F2325" s="61" t="s">
        <v>1065</v>
      </c>
      <c r="G2325" s="30" t="s">
        <v>266</v>
      </c>
      <c r="H2325" s="6">
        <f t="shared" si="89"/>
        <v>-43575</v>
      </c>
      <c r="I2325" s="25">
        <v>0.6</v>
      </c>
      <c r="K2325" t="s">
        <v>919</v>
      </c>
      <c r="M2325" s="2">
        <v>445</v>
      </c>
    </row>
    <row r="2326" spans="2:13" ht="12.75">
      <c r="B2326" s="307">
        <v>4000</v>
      </c>
      <c r="C2326" s="1" t="s">
        <v>1066</v>
      </c>
      <c r="D2326" s="1" t="s">
        <v>817</v>
      </c>
      <c r="E2326" s="1" t="s">
        <v>781</v>
      </c>
      <c r="F2326" s="61" t="s">
        <v>1067</v>
      </c>
      <c r="G2326" s="30" t="s">
        <v>266</v>
      </c>
      <c r="H2326" s="6">
        <f t="shared" si="89"/>
        <v>-47575</v>
      </c>
      <c r="I2326" s="25">
        <v>8</v>
      </c>
      <c r="K2326" t="s">
        <v>919</v>
      </c>
      <c r="M2326" s="2">
        <v>445</v>
      </c>
    </row>
    <row r="2327" spans="2:13" ht="12.75">
      <c r="B2327" s="307">
        <v>12500</v>
      </c>
      <c r="C2327" s="1" t="s">
        <v>1430</v>
      </c>
      <c r="D2327" s="1" t="s">
        <v>817</v>
      </c>
      <c r="E2327" s="1" t="s">
        <v>781</v>
      </c>
      <c r="F2327" s="61" t="s">
        <v>1067</v>
      </c>
      <c r="G2327" s="30" t="s">
        <v>266</v>
      </c>
      <c r="H2327" s="6">
        <f t="shared" si="89"/>
        <v>-60075</v>
      </c>
      <c r="I2327" s="25">
        <v>25</v>
      </c>
      <c r="K2327" t="s">
        <v>919</v>
      </c>
      <c r="M2327" s="2">
        <v>445</v>
      </c>
    </row>
    <row r="2328" spans="2:13" ht="12.75">
      <c r="B2328" s="307">
        <v>400</v>
      </c>
      <c r="C2328" s="1" t="s">
        <v>1068</v>
      </c>
      <c r="D2328" s="1" t="s">
        <v>817</v>
      </c>
      <c r="E2328" s="1" t="s">
        <v>781</v>
      </c>
      <c r="F2328" s="61" t="s">
        <v>1069</v>
      </c>
      <c r="G2328" s="30" t="s">
        <v>328</v>
      </c>
      <c r="H2328" s="6">
        <f t="shared" si="89"/>
        <v>-60475</v>
      </c>
      <c r="I2328" s="25">
        <v>0.8</v>
      </c>
      <c r="K2328" t="s">
        <v>919</v>
      </c>
      <c r="M2328" s="2">
        <v>445</v>
      </c>
    </row>
    <row r="2329" spans="2:13" ht="12.75">
      <c r="B2329" s="307">
        <v>500</v>
      </c>
      <c r="C2329" s="35" t="s">
        <v>1070</v>
      </c>
      <c r="D2329" s="1" t="s">
        <v>817</v>
      </c>
      <c r="E2329" s="1" t="s">
        <v>781</v>
      </c>
      <c r="F2329" s="61" t="s">
        <v>1071</v>
      </c>
      <c r="G2329" s="30" t="s">
        <v>328</v>
      </c>
      <c r="H2329" s="6">
        <f t="shared" si="89"/>
        <v>-60975</v>
      </c>
      <c r="I2329" s="25">
        <v>1</v>
      </c>
      <c r="K2329" t="s">
        <v>919</v>
      </c>
      <c r="M2329" s="2">
        <v>445</v>
      </c>
    </row>
    <row r="2330" spans="2:13" ht="12.75">
      <c r="B2330" s="307">
        <v>2700</v>
      </c>
      <c r="C2330" s="1" t="s">
        <v>1303</v>
      </c>
      <c r="D2330" s="1" t="s">
        <v>817</v>
      </c>
      <c r="E2330" s="1" t="s">
        <v>781</v>
      </c>
      <c r="F2330" s="61" t="s">
        <v>1072</v>
      </c>
      <c r="G2330" s="30" t="s">
        <v>334</v>
      </c>
      <c r="H2330" s="6">
        <f t="shared" si="89"/>
        <v>-63675</v>
      </c>
      <c r="I2330" s="25">
        <v>5.4</v>
      </c>
      <c r="K2330" t="s">
        <v>919</v>
      </c>
      <c r="M2330" s="2">
        <v>445</v>
      </c>
    </row>
    <row r="2331" spans="2:13" ht="12.75">
      <c r="B2331" s="307">
        <v>15475</v>
      </c>
      <c r="C2331" s="1" t="s">
        <v>1075</v>
      </c>
      <c r="D2331" s="1" t="s">
        <v>817</v>
      </c>
      <c r="E2331" s="1" t="s">
        <v>781</v>
      </c>
      <c r="F2331" s="61" t="s">
        <v>1076</v>
      </c>
      <c r="G2331" s="30" t="s">
        <v>372</v>
      </c>
      <c r="H2331" s="6">
        <f t="shared" si="89"/>
        <v>-79150</v>
      </c>
      <c r="I2331" s="25">
        <v>30.95</v>
      </c>
      <c r="K2331" t="s">
        <v>919</v>
      </c>
      <c r="M2331" s="2">
        <v>445</v>
      </c>
    </row>
    <row r="2332" spans="2:13" ht="12.75">
      <c r="B2332" s="307">
        <v>750</v>
      </c>
      <c r="C2332" s="1" t="s">
        <v>1078</v>
      </c>
      <c r="D2332" s="1" t="s">
        <v>817</v>
      </c>
      <c r="E2332" s="1" t="s">
        <v>781</v>
      </c>
      <c r="F2332" s="61" t="s">
        <v>1079</v>
      </c>
      <c r="G2332" s="30" t="s">
        <v>420</v>
      </c>
      <c r="H2332" s="6">
        <f t="shared" si="89"/>
        <v>-79900</v>
      </c>
      <c r="I2332" s="25">
        <v>1.5</v>
      </c>
      <c r="K2332" t="s">
        <v>919</v>
      </c>
      <c r="M2332" s="2">
        <v>445</v>
      </c>
    </row>
    <row r="2333" spans="2:13" ht="12.75">
      <c r="B2333" s="307">
        <v>11250</v>
      </c>
      <c r="C2333" s="1" t="s">
        <v>1080</v>
      </c>
      <c r="D2333" s="1" t="s">
        <v>817</v>
      </c>
      <c r="E2333" s="1" t="s">
        <v>781</v>
      </c>
      <c r="F2333" s="61" t="s">
        <v>1081</v>
      </c>
      <c r="G2333" s="30" t="s">
        <v>420</v>
      </c>
      <c r="H2333" s="6">
        <f t="shared" si="89"/>
        <v>-91150</v>
      </c>
      <c r="I2333" s="25">
        <v>22.5</v>
      </c>
      <c r="K2333" t="s">
        <v>919</v>
      </c>
      <c r="M2333" s="2">
        <v>445</v>
      </c>
    </row>
    <row r="2334" spans="2:13" ht="12.75">
      <c r="B2334" s="307">
        <v>4500</v>
      </c>
      <c r="C2334" s="1" t="s">
        <v>1082</v>
      </c>
      <c r="D2334" s="1" t="s">
        <v>817</v>
      </c>
      <c r="E2334" s="1" t="s">
        <v>781</v>
      </c>
      <c r="F2334" s="61" t="s">
        <v>1083</v>
      </c>
      <c r="G2334" s="30" t="s">
        <v>432</v>
      </c>
      <c r="H2334" s="6">
        <f t="shared" si="89"/>
        <v>-95650</v>
      </c>
      <c r="I2334" s="25">
        <v>9</v>
      </c>
      <c r="K2334" t="s">
        <v>919</v>
      </c>
      <c r="M2334" s="2">
        <v>445</v>
      </c>
    </row>
    <row r="2335" spans="1:13" s="18" customFormat="1" ht="12.75">
      <c r="A2335" s="15"/>
      <c r="B2335" s="200">
        <v>2600</v>
      </c>
      <c r="C2335" s="15" t="s">
        <v>1503</v>
      </c>
      <c r="D2335" s="15" t="s">
        <v>817</v>
      </c>
      <c r="E2335" s="15" t="s">
        <v>781</v>
      </c>
      <c r="F2335" s="33" t="s">
        <v>1084</v>
      </c>
      <c r="G2335" s="32" t="s">
        <v>432</v>
      </c>
      <c r="H2335" s="31">
        <f t="shared" si="89"/>
        <v>-98250</v>
      </c>
      <c r="I2335" s="42">
        <v>5.2</v>
      </c>
      <c r="K2335" s="18" t="s">
        <v>919</v>
      </c>
      <c r="M2335" s="2">
        <v>445</v>
      </c>
    </row>
    <row r="2336" spans="1:13" s="18" customFormat="1" ht="12.75">
      <c r="A2336" s="15"/>
      <c r="B2336" s="200">
        <v>6500</v>
      </c>
      <c r="C2336" s="15" t="s">
        <v>1085</v>
      </c>
      <c r="D2336" s="15" t="s">
        <v>817</v>
      </c>
      <c r="E2336" s="15" t="s">
        <v>781</v>
      </c>
      <c r="F2336" s="33" t="s">
        <v>1086</v>
      </c>
      <c r="G2336" s="32" t="s">
        <v>432</v>
      </c>
      <c r="H2336" s="31">
        <f t="shared" si="89"/>
        <v>-104750</v>
      </c>
      <c r="I2336" s="42">
        <v>13</v>
      </c>
      <c r="K2336" s="18" t="s">
        <v>919</v>
      </c>
      <c r="M2336" s="2">
        <v>445</v>
      </c>
    </row>
    <row r="2337" spans="2:13" ht="12.75">
      <c r="B2337" s="307">
        <v>3000</v>
      </c>
      <c r="C2337" s="1" t="s">
        <v>1364</v>
      </c>
      <c r="D2337" s="1" t="s">
        <v>817</v>
      </c>
      <c r="E2337" s="1" t="s">
        <v>781</v>
      </c>
      <c r="F2337" s="61" t="s">
        <v>1087</v>
      </c>
      <c r="G2337" s="30" t="s">
        <v>457</v>
      </c>
      <c r="H2337" s="6">
        <f t="shared" si="89"/>
        <v>-107750</v>
      </c>
      <c r="I2337" s="25">
        <v>6</v>
      </c>
      <c r="K2337" t="s">
        <v>919</v>
      </c>
      <c r="M2337" s="2">
        <v>445</v>
      </c>
    </row>
    <row r="2338" spans="2:13" ht="12.75">
      <c r="B2338" s="307">
        <v>2500</v>
      </c>
      <c r="C2338" s="1" t="s">
        <v>1088</v>
      </c>
      <c r="D2338" s="1" t="s">
        <v>817</v>
      </c>
      <c r="E2338" s="1" t="s">
        <v>781</v>
      </c>
      <c r="F2338" s="61" t="s">
        <v>1089</v>
      </c>
      <c r="G2338" s="30" t="s">
        <v>457</v>
      </c>
      <c r="H2338" s="6">
        <f t="shared" si="89"/>
        <v>-110250</v>
      </c>
      <c r="I2338" s="25">
        <v>5</v>
      </c>
      <c r="K2338" t="s">
        <v>919</v>
      </c>
      <c r="M2338" s="2">
        <v>445</v>
      </c>
    </row>
    <row r="2339" spans="2:13" ht="12.75">
      <c r="B2339" s="200">
        <v>2000</v>
      </c>
      <c r="C2339" s="15" t="s">
        <v>1289</v>
      </c>
      <c r="D2339" s="15" t="s">
        <v>817</v>
      </c>
      <c r="E2339" s="15" t="s">
        <v>781</v>
      </c>
      <c r="F2339" s="33" t="s">
        <v>1092</v>
      </c>
      <c r="G2339" s="30" t="s">
        <v>106</v>
      </c>
      <c r="H2339" s="6">
        <f t="shared" si="89"/>
        <v>-112250</v>
      </c>
      <c r="I2339" s="25">
        <v>4</v>
      </c>
      <c r="K2339" s="18" t="s">
        <v>932</v>
      </c>
      <c r="M2339" s="2">
        <v>445</v>
      </c>
    </row>
    <row r="2340" spans="1:13" ht="12.75">
      <c r="A2340" s="15"/>
      <c r="B2340" s="307">
        <v>11400</v>
      </c>
      <c r="C2340" s="1" t="s">
        <v>1290</v>
      </c>
      <c r="D2340" s="1" t="s">
        <v>817</v>
      </c>
      <c r="E2340" s="1" t="s">
        <v>781</v>
      </c>
      <c r="F2340" s="61" t="s">
        <v>1093</v>
      </c>
      <c r="G2340" s="30" t="s">
        <v>122</v>
      </c>
      <c r="H2340" s="6">
        <f t="shared" si="89"/>
        <v>-123650</v>
      </c>
      <c r="I2340" s="25">
        <v>22.8</v>
      </c>
      <c r="J2340" s="18"/>
      <c r="K2340" s="18" t="s">
        <v>932</v>
      </c>
      <c r="L2340" s="18"/>
      <c r="M2340" s="2">
        <v>445</v>
      </c>
    </row>
    <row r="2341" spans="2:13" ht="12.75">
      <c r="B2341" s="307">
        <v>5000</v>
      </c>
      <c r="C2341" s="1" t="s">
        <v>1291</v>
      </c>
      <c r="D2341" s="1" t="s">
        <v>817</v>
      </c>
      <c r="E2341" s="1" t="s">
        <v>781</v>
      </c>
      <c r="F2341" s="61" t="s">
        <v>1094</v>
      </c>
      <c r="G2341" s="30" t="s">
        <v>244</v>
      </c>
      <c r="H2341" s="6">
        <f t="shared" si="89"/>
        <v>-128650</v>
      </c>
      <c r="I2341" s="25">
        <v>10</v>
      </c>
      <c r="J2341" s="39"/>
      <c r="K2341" s="18" t="s">
        <v>932</v>
      </c>
      <c r="L2341" s="39"/>
      <c r="M2341" s="2">
        <v>445</v>
      </c>
    </row>
    <row r="2342" spans="2:13" ht="12.75">
      <c r="B2342" s="307">
        <v>5000</v>
      </c>
      <c r="C2342" s="1" t="s">
        <v>1095</v>
      </c>
      <c r="D2342" s="15" t="s">
        <v>817</v>
      </c>
      <c r="E2342" s="1" t="s">
        <v>781</v>
      </c>
      <c r="F2342" s="61" t="s">
        <v>965</v>
      </c>
      <c r="G2342" s="30" t="s">
        <v>432</v>
      </c>
      <c r="H2342" s="6">
        <f t="shared" si="89"/>
        <v>-133650</v>
      </c>
      <c r="I2342" s="25">
        <v>10</v>
      </c>
      <c r="K2342" s="18" t="s">
        <v>932</v>
      </c>
      <c r="M2342" s="2">
        <v>445</v>
      </c>
    </row>
    <row r="2343" spans="1:13" s="18" customFormat="1" ht="12.75">
      <c r="A2343" s="1"/>
      <c r="B2343" s="307">
        <v>7000</v>
      </c>
      <c r="C2343" s="15" t="s">
        <v>1293</v>
      </c>
      <c r="D2343" s="15" t="s">
        <v>817</v>
      </c>
      <c r="E2343" s="1" t="s">
        <v>781</v>
      </c>
      <c r="F2343" s="61" t="s">
        <v>965</v>
      </c>
      <c r="G2343" s="30" t="s">
        <v>432</v>
      </c>
      <c r="H2343" s="6">
        <f t="shared" si="89"/>
        <v>-140650</v>
      </c>
      <c r="I2343" s="25">
        <v>14</v>
      </c>
      <c r="J2343"/>
      <c r="K2343" s="18" t="s">
        <v>932</v>
      </c>
      <c r="L2343"/>
      <c r="M2343" s="2">
        <v>445</v>
      </c>
    </row>
    <row r="2344" spans="1:13" ht="12.75">
      <c r="A2344" s="14"/>
      <c r="B2344" s="205">
        <f>SUM(B2308:B2343)</f>
        <v>140650</v>
      </c>
      <c r="C2344" s="14"/>
      <c r="D2344" s="14"/>
      <c r="E2344" s="14" t="s">
        <v>781</v>
      </c>
      <c r="F2344" s="69"/>
      <c r="G2344" s="21"/>
      <c r="H2344" s="57">
        <v>0</v>
      </c>
      <c r="I2344" s="58">
        <f>+B2344/M2344</f>
        <v>316.0674157303371</v>
      </c>
      <c r="J2344" s="59"/>
      <c r="K2344" s="59"/>
      <c r="L2344" s="59"/>
      <c r="M2344" s="2">
        <v>445</v>
      </c>
    </row>
    <row r="2345" spans="2:13" ht="12.75">
      <c r="B2345" s="307"/>
      <c r="H2345" s="6">
        <f aca="true" t="shared" si="90" ref="H2345:H2350">H2344-B2345</f>
        <v>0</v>
      </c>
      <c r="I2345" s="25">
        <f>+B2345/M2345</f>
        <v>0</v>
      </c>
      <c r="M2345" s="2">
        <v>445</v>
      </c>
    </row>
    <row r="2346" spans="1:13" s="18" customFormat="1" ht="12.75">
      <c r="A2346" s="1"/>
      <c r="B2346" s="307"/>
      <c r="C2346" s="1"/>
      <c r="D2346" s="1"/>
      <c r="E2346" s="1"/>
      <c r="F2346" s="61"/>
      <c r="G2346" s="30"/>
      <c r="H2346" s="6">
        <f t="shared" si="90"/>
        <v>0</v>
      </c>
      <c r="I2346" s="25">
        <f>+B2346/M2346</f>
        <v>0</v>
      </c>
      <c r="J2346"/>
      <c r="K2346"/>
      <c r="L2346"/>
      <c r="M2346" s="2">
        <v>445</v>
      </c>
    </row>
    <row r="2347" spans="1:13" s="18" customFormat="1" ht="12.75">
      <c r="A2347" s="15"/>
      <c r="B2347" s="200">
        <v>2500</v>
      </c>
      <c r="C2347" s="15" t="s">
        <v>1302</v>
      </c>
      <c r="D2347" s="15" t="s">
        <v>817</v>
      </c>
      <c r="E2347" s="15" t="s">
        <v>1286</v>
      </c>
      <c r="F2347" s="33" t="s">
        <v>1030</v>
      </c>
      <c r="G2347" s="32" t="s">
        <v>23</v>
      </c>
      <c r="H2347" s="6">
        <f t="shared" si="90"/>
        <v>-2500</v>
      </c>
      <c r="I2347" s="42">
        <v>5</v>
      </c>
      <c r="K2347" s="18" t="s">
        <v>919</v>
      </c>
      <c r="M2347" s="2">
        <v>445</v>
      </c>
    </row>
    <row r="2348" spans="1:13" s="18" customFormat="1" ht="12.75">
      <c r="A2348" s="15"/>
      <c r="B2348" s="200">
        <v>1000</v>
      </c>
      <c r="C2348" s="15" t="s">
        <v>1302</v>
      </c>
      <c r="D2348" s="15" t="s">
        <v>817</v>
      </c>
      <c r="E2348" s="15" t="s">
        <v>1287</v>
      </c>
      <c r="F2348" s="33" t="s">
        <v>1031</v>
      </c>
      <c r="G2348" s="32" t="s">
        <v>70</v>
      </c>
      <c r="H2348" s="6">
        <f t="shared" si="90"/>
        <v>-3500</v>
      </c>
      <c r="I2348" s="42">
        <v>2</v>
      </c>
      <c r="K2348" s="18" t="s">
        <v>919</v>
      </c>
      <c r="M2348" s="2">
        <v>445</v>
      </c>
    </row>
    <row r="2349" spans="1:13" s="18" customFormat="1" ht="12.75">
      <c r="A2349" s="15"/>
      <c r="B2349" s="200">
        <v>2500</v>
      </c>
      <c r="C2349" s="15" t="s">
        <v>1302</v>
      </c>
      <c r="D2349" s="15" t="s">
        <v>817</v>
      </c>
      <c r="E2349" s="15" t="s">
        <v>1288</v>
      </c>
      <c r="F2349" s="33" t="s">
        <v>1033</v>
      </c>
      <c r="G2349" s="32" t="s">
        <v>72</v>
      </c>
      <c r="H2349" s="6">
        <f t="shared" si="90"/>
        <v>-6000</v>
      </c>
      <c r="I2349" s="42">
        <v>5</v>
      </c>
      <c r="K2349" s="18" t="s">
        <v>919</v>
      </c>
      <c r="M2349" s="2">
        <v>445</v>
      </c>
    </row>
    <row r="2350" spans="1:13" s="59" customFormat="1" ht="12.75">
      <c r="A2350" s="15"/>
      <c r="B2350" s="200">
        <v>2500</v>
      </c>
      <c r="C2350" s="15" t="s">
        <v>1302</v>
      </c>
      <c r="D2350" s="15" t="s">
        <v>817</v>
      </c>
      <c r="E2350" s="15" t="s">
        <v>1288</v>
      </c>
      <c r="F2350" s="33" t="s">
        <v>1037</v>
      </c>
      <c r="G2350" s="32" t="s">
        <v>120</v>
      </c>
      <c r="H2350" s="31">
        <f t="shared" si="90"/>
        <v>-8500</v>
      </c>
      <c r="I2350" s="42">
        <v>5</v>
      </c>
      <c r="J2350" s="18"/>
      <c r="K2350" s="18" t="s">
        <v>919</v>
      </c>
      <c r="L2350" s="18"/>
      <c r="M2350" s="2">
        <v>445</v>
      </c>
    </row>
    <row r="2351" spans="1:13" ht="12.75">
      <c r="A2351" s="14"/>
      <c r="B2351" s="205">
        <f>SUM(B2347:B2350)</f>
        <v>8500</v>
      </c>
      <c r="C2351" s="14" t="s">
        <v>1302</v>
      </c>
      <c r="D2351" s="14"/>
      <c r="E2351" s="14"/>
      <c r="F2351" s="69"/>
      <c r="G2351" s="21"/>
      <c r="H2351" s="57">
        <v>0</v>
      </c>
      <c r="I2351" s="58">
        <f>+B2351/M2351</f>
        <v>19.10112359550562</v>
      </c>
      <c r="J2351" s="59"/>
      <c r="K2351" s="59"/>
      <c r="L2351" s="59"/>
      <c r="M2351" s="2">
        <v>445</v>
      </c>
    </row>
    <row r="2352" spans="2:13" ht="12.75">
      <c r="B2352" s="307"/>
      <c r="H2352" s="6">
        <f>H2351-B2352</f>
        <v>0</v>
      </c>
      <c r="I2352" s="25">
        <f>+B2352/M2352</f>
        <v>0</v>
      </c>
      <c r="M2352" s="2">
        <v>445</v>
      </c>
    </row>
    <row r="2353" spans="1:13" s="18" customFormat="1" ht="12.75">
      <c r="A2353" s="1"/>
      <c r="B2353" s="307"/>
      <c r="C2353" s="1"/>
      <c r="D2353" s="1"/>
      <c r="E2353" s="1"/>
      <c r="F2353" s="61"/>
      <c r="G2353" s="30"/>
      <c r="H2353" s="6">
        <f>H2352-B2353</f>
        <v>0</v>
      </c>
      <c r="I2353" s="25">
        <f>+B2353/M2353</f>
        <v>0</v>
      </c>
      <c r="J2353"/>
      <c r="K2353"/>
      <c r="L2353"/>
      <c r="M2353" s="2">
        <v>445</v>
      </c>
    </row>
    <row r="2354" spans="1:13" s="18" customFormat="1" ht="12.75">
      <c r="A2354" s="15"/>
      <c r="B2354" s="200">
        <v>10000</v>
      </c>
      <c r="C2354" s="15" t="s">
        <v>1050</v>
      </c>
      <c r="D2354" s="15" t="s">
        <v>817</v>
      </c>
      <c r="E2354" s="15" t="s">
        <v>1297</v>
      </c>
      <c r="F2354" s="33" t="s">
        <v>1051</v>
      </c>
      <c r="G2354" s="32" t="s">
        <v>244</v>
      </c>
      <c r="H2354" s="31">
        <f>H2353-B2354</f>
        <v>-10000</v>
      </c>
      <c r="I2354" s="42">
        <v>20</v>
      </c>
      <c r="K2354" s="18" t="s">
        <v>919</v>
      </c>
      <c r="M2354" s="2">
        <v>445</v>
      </c>
    </row>
    <row r="2355" spans="1:13" s="59" customFormat="1" ht="12.75">
      <c r="A2355" s="15"/>
      <c r="B2355" s="200">
        <v>32000</v>
      </c>
      <c r="C2355" s="15" t="s">
        <v>1052</v>
      </c>
      <c r="D2355" s="15" t="s">
        <v>817</v>
      </c>
      <c r="E2355" s="15" t="s">
        <v>1297</v>
      </c>
      <c r="F2355" s="33" t="s">
        <v>1053</v>
      </c>
      <c r="G2355" s="32" t="s">
        <v>244</v>
      </c>
      <c r="H2355" s="31">
        <f>H2354-B2355</f>
        <v>-42000</v>
      </c>
      <c r="I2355" s="42">
        <v>64</v>
      </c>
      <c r="J2355" s="18"/>
      <c r="K2355" s="18" t="s">
        <v>919</v>
      </c>
      <c r="L2355" s="18"/>
      <c r="M2355" s="2">
        <v>445</v>
      </c>
    </row>
    <row r="2356" spans="1:13" ht="12.75">
      <c r="A2356" s="14"/>
      <c r="B2356" s="205">
        <f>SUM(B2354:B2355)</f>
        <v>42000</v>
      </c>
      <c r="C2356" s="14"/>
      <c r="D2356" s="14"/>
      <c r="E2356" s="14" t="s">
        <v>1442</v>
      </c>
      <c r="F2356" s="69"/>
      <c r="G2356" s="21"/>
      <c r="H2356" s="57"/>
      <c r="I2356" s="58">
        <f>+B2356/M2356</f>
        <v>94.38202247191012</v>
      </c>
      <c r="J2356" s="59"/>
      <c r="K2356" s="59"/>
      <c r="L2356" s="59"/>
      <c r="M2356" s="2">
        <v>445</v>
      </c>
    </row>
    <row r="2357" spans="2:13" ht="12.75">
      <c r="B2357" s="307"/>
      <c r="H2357" s="6">
        <f>H2356-B2357</f>
        <v>0</v>
      </c>
      <c r="I2357" s="25">
        <f>+B2357/M2357</f>
        <v>0</v>
      </c>
      <c r="M2357" s="2">
        <v>445</v>
      </c>
    </row>
    <row r="2358" spans="1:13" s="18" customFormat="1" ht="12.75">
      <c r="A2358" s="1"/>
      <c r="B2358" s="307"/>
      <c r="C2358" s="1"/>
      <c r="D2358" s="1"/>
      <c r="E2358" s="1"/>
      <c r="F2358" s="61"/>
      <c r="G2358" s="30"/>
      <c r="H2358" s="6">
        <f>H2357-B2358</f>
        <v>0</v>
      </c>
      <c r="I2358" s="25">
        <f>+B2358/M2358</f>
        <v>0</v>
      </c>
      <c r="J2358"/>
      <c r="K2358"/>
      <c r="L2358"/>
      <c r="M2358" s="2">
        <v>445</v>
      </c>
    </row>
    <row r="2359" spans="1:13" s="18" customFormat="1" ht="12.75">
      <c r="A2359" s="15"/>
      <c r="B2359" s="200">
        <v>30000</v>
      </c>
      <c r="C2359" s="15" t="s">
        <v>1437</v>
      </c>
      <c r="D2359" s="15" t="s">
        <v>817</v>
      </c>
      <c r="E2359" s="15" t="s">
        <v>1296</v>
      </c>
      <c r="F2359" s="33" t="s">
        <v>1038</v>
      </c>
      <c r="G2359" s="32" t="s">
        <v>122</v>
      </c>
      <c r="H2359" s="31">
        <f>H2358-B2359</f>
        <v>-30000</v>
      </c>
      <c r="I2359" s="42">
        <v>60</v>
      </c>
      <c r="K2359" s="18" t="s">
        <v>919</v>
      </c>
      <c r="M2359" s="2">
        <v>445</v>
      </c>
    </row>
    <row r="2360" spans="1:13" ht="12.75">
      <c r="A2360" s="15"/>
      <c r="B2360" s="200">
        <v>35000</v>
      </c>
      <c r="C2360" s="15" t="s">
        <v>1439</v>
      </c>
      <c r="D2360" s="15" t="s">
        <v>817</v>
      </c>
      <c r="E2360" s="15" t="s">
        <v>1296</v>
      </c>
      <c r="F2360" s="33" t="s">
        <v>1058</v>
      </c>
      <c r="G2360" s="32" t="s">
        <v>262</v>
      </c>
      <c r="H2360" s="31">
        <f>H2359-B2360</f>
        <v>-65000</v>
      </c>
      <c r="I2360" s="42">
        <v>70</v>
      </c>
      <c r="J2360" s="18"/>
      <c r="K2360" s="18" t="s">
        <v>919</v>
      </c>
      <c r="L2360" s="18"/>
      <c r="M2360" s="2">
        <v>445</v>
      </c>
    </row>
    <row r="2361" spans="1:13" s="59" customFormat="1" ht="12.75">
      <c r="A2361" s="1"/>
      <c r="B2361" s="307">
        <v>60000</v>
      </c>
      <c r="C2361" s="15" t="s">
        <v>1438</v>
      </c>
      <c r="D2361" s="1" t="s">
        <v>817</v>
      </c>
      <c r="E2361" s="1" t="s">
        <v>781</v>
      </c>
      <c r="F2361" s="61" t="s">
        <v>1074</v>
      </c>
      <c r="G2361" s="30" t="s">
        <v>334</v>
      </c>
      <c r="H2361" s="6">
        <f>H2360-B2361</f>
        <v>-125000</v>
      </c>
      <c r="I2361" s="25">
        <v>120</v>
      </c>
      <c r="J2361"/>
      <c r="K2361" t="s">
        <v>919</v>
      </c>
      <c r="L2361"/>
      <c r="M2361" s="2">
        <v>445</v>
      </c>
    </row>
    <row r="2362" spans="1:13" s="18" customFormat="1" ht="12.75">
      <c r="A2362" s="14"/>
      <c r="B2362" s="205">
        <f>SUM(B2359:B2361)</f>
        <v>125000</v>
      </c>
      <c r="C2362" s="14"/>
      <c r="D2362" s="14"/>
      <c r="E2362" s="14" t="s">
        <v>1296</v>
      </c>
      <c r="F2362" s="69"/>
      <c r="G2362" s="21"/>
      <c r="H2362" s="57">
        <v>0</v>
      </c>
      <c r="I2362" s="58">
        <v>71</v>
      </c>
      <c r="J2362" s="59"/>
      <c r="K2362" s="59"/>
      <c r="L2362" s="59"/>
      <c r="M2362" s="2">
        <v>445</v>
      </c>
    </row>
    <row r="2363" spans="1:13" s="18" customFormat="1" ht="12.75">
      <c r="A2363" s="15"/>
      <c r="B2363" s="200"/>
      <c r="C2363" s="15"/>
      <c r="D2363" s="15"/>
      <c r="E2363" s="15"/>
      <c r="F2363" s="33"/>
      <c r="G2363" s="32"/>
      <c r="H2363" s="31">
        <f>H2362-B2363</f>
        <v>0</v>
      </c>
      <c r="I2363" s="42">
        <v>72</v>
      </c>
      <c r="M2363" s="2">
        <v>445</v>
      </c>
    </row>
    <row r="2364" spans="1:13" s="18" customFormat="1" ht="12.75">
      <c r="A2364" s="15"/>
      <c r="B2364" s="200"/>
      <c r="C2364" s="15"/>
      <c r="D2364" s="15"/>
      <c r="E2364" s="15"/>
      <c r="F2364" s="33"/>
      <c r="G2364" s="32"/>
      <c r="H2364" s="31">
        <f>H2363-B2364</f>
        <v>0</v>
      </c>
      <c r="I2364" s="42">
        <v>73</v>
      </c>
      <c r="M2364" s="2">
        <v>445</v>
      </c>
    </row>
    <row r="2365" spans="1:13" s="18" customFormat="1" ht="12.75">
      <c r="A2365" s="15"/>
      <c r="B2365" s="200">
        <v>168000</v>
      </c>
      <c r="C2365" s="15" t="s">
        <v>1435</v>
      </c>
      <c r="D2365" s="15" t="s">
        <v>817</v>
      </c>
      <c r="E2365" s="15" t="s">
        <v>781</v>
      </c>
      <c r="F2365" s="33" t="s">
        <v>1073</v>
      </c>
      <c r="G2365" s="32" t="s">
        <v>334</v>
      </c>
      <c r="H2365" s="31">
        <f>H2364-B2365</f>
        <v>-168000</v>
      </c>
      <c r="I2365" s="42">
        <v>336</v>
      </c>
      <c r="K2365" s="18" t="s">
        <v>919</v>
      </c>
      <c r="M2365" s="2">
        <v>445</v>
      </c>
    </row>
    <row r="2366" spans="1:13" s="59" customFormat="1" ht="12.75">
      <c r="A2366" s="15"/>
      <c r="B2366" s="200">
        <v>112000</v>
      </c>
      <c r="C2366" s="15" t="s">
        <v>1436</v>
      </c>
      <c r="D2366" s="15" t="s">
        <v>817</v>
      </c>
      <c r="E2366" s="15" t="s">
        <v>781</v>
      </c>
      <c r="F2366" s="33" t="s">
        <v>1077</v>
      </c>
      <c r="G2366" s="32" t="s">
        <v>420</v>
      </c>
      <c r="H2366" s="31">
        <f>H2365-B2366</f>
        <v>-280000</v>
      </c>
      <c r="I2366" s="42">
        <v>224</v>
      </c>
      <c r="J2366" s="18"/>
      <c r="K2366" s="18" t="s">
        <v>919</v>
      </c>
      <c r="L2366" s="18"/>
      <c r="M2366" s="2">
        <v>445</v>
      </c>
    </row>
    <row r="2367" spans="1:13" s="18" customFormat="1" ht="12.75">
      <c r="A2367" s="14"/>
      <c r="B2367" s="205">
        <f>SUM(B2365:B2366)</f>
        <v>280000</v>
      </c>
      <c r="C2367" s="14" t="s">
        <v>1428</v>
      </c>
      <c r="D2367" s="14"/>
      <c r="E2367" s="14"/>
      <c r="F2367" s="69"/>
      <c r="G2367" s="21"/>
      <c r="H2367" s="57">
        <v>0</v>
      </c>
      <c r="I2367" s="58">
        <v>76</v>
      </c>
      <c r="J2367" s="59"/>
      <c r="K2367" s="59"/>
      <c r="L2367" s="59"/>
      <c r="M2367" s="2">
        <v>445</v>
      </c>
    </row>
    <row r="2368" spans="1:13" s="18" customFormat="1" ht="12.75">
      <c r="A2368" s="15"/>
      <c r="B2368" s="200"/>
      <c r="C2368" s="15"/>
      <c r="D2368" s="15"/>
      <c r="E2368" s="15"/>
      <c r="F2368" s="33"/>
      <c r="G2368" s="32"/>
      <c r="H2368" s="31">
        <f aca="true" t="shared" si="91" ref="H2368:H2379">H2367-B2368</f>
        <v>0</v>
      </c>
      <c r="I2368" s="42">
        <v>77</v>
      </c>
      <c r="M2368" s="2">
        <v>445</v>
      </c>
    </row>
    <row r="2369" spans="1:13" s="18" customFormat="1" ht="12.75">
      <c r="A2369" s="15"/>
      <c r="B2369" s="200"/>
      <c r="C2369" s="15"/>
      <c r="D2369" s="15"/>
      <c r="E2369" s="15"/>
      <c r="F2369" s="33"/>
      <c r="G2369" s="32"/>
      <c r="H2369" s="31">
        <f t="shared" si="91"/>
        <v>0</v>
      </c>
      <c r="I2369" s="42">
        <v>78</v>
      </c>
      <c r="M2369" s="2">
        <v>445</v>
      </c>
    </row>
    <row r="2370" spans="1:13" ht="12.75">
      <c r="A2370" s="15"/>
      <c r="B2370" s="200"/>
      <c r="C2370" s="15"/>
      <c r="D2370" s="15"/>
      <c r="E2370" s="15"/>
      <c r="F2370" s="33"/>
      <c r="G2370" s="32"/>
      <c r="H2370" s="31">
        <f t="shared" si="91"/>
        <v>0</v>
      </c>
      <c r="I2370" s="42">
        <v>79</v>
      </c>
      <c r="J2370" s="18"/>
      <c r="K2370" s="18"/>
      <c r="L2370" s="18"/>
      <c r="M2370" s="2">
        <v>445</v>
      </c>
    </row>
    <row r="2371" spans="1:13" s="18" customFormat="1" ht="12.75">
      <c r="A2371" s="1"/>
      <c r="B2371" s="127">
        <v>180000</v>
      </c>
      <c r="C2371" s="1" t="s">
        <v>1308</v>
      </c>
      <c r="D2371" s="1"/>
      <c r="E2371" s="1"/>
      <c r="F2371" s="61" t="s">
        <v>541</v>
      </c>
      <c r="G2371" s="32" t="s">
        <v>206</v>
      </c>
      <c r="H2371" s="6">
        <f t="shared" si="91"/>
        <v>-180000</v>
      </c>
      <c r="I2371" s="25">
        <f>+B2371/M2371</f>
        <v>404.4943820224719</v>
      </c>
      <c r="J2371"/>
      <c r="K2371"/>
      <c r="L2371"/>
      <c r="M2371" s="2">
        <v>445</v>
      </c>
    </row>
    <row r="2372" spans="1:13" ht="12.75">
      <c r="A2372" s="15"/>
      <c r="B2372" s="127">
        <v>160000</v>
      </c>
      <c r="C2372" s="15" t="s">
        <v>1309</v>
      </c>
      <c r="D2372" s="15"/>
      <c r="E2372" s="15"/>
      <c r="F2372" s="33" t="s">
        <v>541</v>
      </c>
      <c r="G2372" s="32" t="s">
        <v>206</v>
      </c>
      <c r="H2372" s="31">
        <f>H2371-B2372</f>
        <v>-340000</v>
      </c>
      <c r="I2372" s="42">
        <f>+B2372/M2372</f>
        <v>359.55056179775283</v>
      </c>
      <c r="J2372" s="18"/>
      <c r="K2372" s="18"/>
      <c r="L2372" s="18"/>
      <c r="M2372" s="2">
        <v>445</v>
      </c>
    </row>
    <row r="2373" spans="1:13" ht="12.75">
      <c r="A2373" s="128"/>
      <c r="B2373" s="129">
        <v>120000</v>
      </c>
      <c r="C2373" s="130" t="s">
        <v>1310</v>
      </c>
      <c r="D2373" s="128"/>
      <c r="E2373" s="130"/>
      <c r="F2373" s="33" t="s">
        <v>541</v>
      </c>
      <c r="G2373" s="32" t="s">
        <v>206</v>
      </c>
      <c r="H2373" s="31">
        <f>H2372-B2373</f>
        <v>-460000</v>
      </c>
      <c r="I2373" s="25">
        <f>+B2373/M2373</f>
        <v>269.6629213483146</v>
      </c>
      <c r="J2373" s="2"/>
      <c r="K2373" s="2"/>
      <c r="L2373" s="2"/>
      <c r="M2373" s="2">
        <v>445</v>
      </c>
    </row>
    <row r="2374" spans="1:13" s="59" customFormat="1" ht="12.75">
      <c r="A2374" s="1"/>
      <c r="B2374" s="129">
        <v>120000</v>
      </c>
      <c r="C2374" s="1" t="s">
        <v>872</v>
      </c>
      <c r="D2374" s="1"/>
      <c r="E2374" s="1"/>
      <c r="F2374" s="61" t="s">
        <v>541</v>
      </c>
      <c r="G2374" s="32" t="s">
        <v>206</v>
      </c>
      <c r="H2374" s="6">
        <f t="shared" si="91"/>
        <v>-580000</v>
      </c>
      <c r="I2374" s="25">
        <f>+B2374/M2374</f>
        <v>269.6629213483146</v>
      </c>
      <c r="J2374"/>
      <c r="K2374"/>
      <c r="L2374"/>
      <c r="M2374" s="2">
        <v>445</v>
      </c>
    </row>
    <row r="2375" spans="1:13" s="18" customFormat="1" ht="12.75">
      <c r="A2375" s="14"/>
      <c r="B2375" s="205">
        <f>SUM(B2371:B2374)</f>
        <v>580000</v>
      </c>
      <c r="C2375" s="14" t="s">
        <v>1311</v>
      </c>
      <c r="D2375" s="14"/>
      <c r="E2375" s="14"/>
      <c r="F2375" s="69"/>
      <c r="G2375" s="21"/>
      <c r="H2375" s="57">
        <v>0</v>
      </c>
      <c r="I2375" s="58">
        <v>84</v>
      </c>
      <c r="J2375" s="59"/>
      <c r="K2375" s="59"/>
      <c r="L2375" s="59"/>
      <c r="M2375" s="2">
        <v>445</v>
      </c>
    </row>
    <row r="2376" spans="1:13" s="18" customFormat="1" ht="12.75">
      <c r="A2376" s="15"/>
      <c r="B2376" s="31"/>
      <c r="C2376" s="15"/>
      <c r="D2376" s="15"/>
      <c r="E2376" s="15"/>
      <c r="F2376" s="33"/>
      <c r="G2376" s="32"/>
      <c r="H2376" s="31">
        <f t="shared" si="91"/>
        <v>0</v>
      </c>
      <c r="I2376" s="42">
        <v>85</v>
      </c>
      <c r="M2376" s="2">
        <v>445</v>
      </c>
    </row>
    <row r="2377" spans="1:13" ht="12.75">
      <c r="A2377" s="15"/>
      <c r="B2377" s="31"/>
      <c r="C2377" s="15"/>
      <c r="D2377" s="15"/>
      <c r="E2377" s="15"/>
      <c r="F2377" s="33"/>
      <c r="G2377" s="32"/>
      <c r="H2377" s="31">
        <f t="shared" si="91"/>
        <v>0</v>
      </c>
      <c r="I2377" s="42">
        <v>86</v>
      </c>
      <c r="J2377" s="18"/>
      <c r="K2377" s="18"/>
      <c r="L2377" s="18"/>
      <c r="M2377" s="2">
        <v>445</v>
      </c>
    </row>
    <row r="2378" spans="8:13" ht="12.75">
      <c r="H2378" s="31">
        <f t="shared" si="91"/>
        <v>0</v>
      </c>
      <c r="I2378" s="42">
        <v>94</v>
      </c>
      <c r="M2378" s="2">
        <v>445</v>
      </c>
    </row>
    <row r="2379" spans="8:13" ht="12.75">
      <c r="H2379" s="31">
        <f t="shared" si="91"/>
        <v>0</v>
      </c>
      <c r="I2379" s="42">
        <v>95</v>
      </c>
      <c r="M2379" s="2">
        <v>445</v>
      </c>
    </row>
    <row r="2380" spans="1:13" s="18" customFormat="1" ht="13.5" thickBot="1">
      <c r="A2380" s="45"/>
      <c r="B2380" s="46">
        <f>+B2389+B2393+B2398</f>
        <v>108000</v>
      </c>
      <c r="C2380" s="48"/>
      <c r="D2380" s="47" t="s">
        <v>1119</v>
      </c>
      <c r="E2380" s="45"/>
      <c r="F2380" s="93"/>
      <c r="G2380" s="49"/>
      <c r="H2380" s="115">
        <f>H2379-B2380</f>
        <v>-108000</v>
      </c>
      <c r="I2380" s="77">
        <f>+B2380/M2380</f>
        <v>242.69662921348313</v>
      </c>
      <c r="J2380" s="52"/>
      <c r="K2380" s="52"/>
      <c r="L2380" s="52"/>
      <c r="M2380" s="2">
        <v>445</v>
      </c>
    </row>
    <row r="2381" spans="1:13" ht="12.75">
      <c r="A2381" s="15"/>
      <c r="B2381" s="62"/>
      <c r="C2381" s="15"/>
      <c r="D2381" s="15"/>
      <c r="E2381" s="15"/>
      <c r="G2381" s="32"/>
      <c r="H2381" s="6">
        <v>0</v>
      </c>
      <c r="I2381" s="42">
        <f>+B2381/M2381</f>
        <v>0</v>
      </c>
      <c r="J2381" s="18"/>
      <c r="K2381" s="18"/>
      <c r="L2381" s="18"/>
      <c r="M2381" s="2">
        <v>445</v>
      </c>
    </row>
    <row r="2382" spans="2:13" ht="12.75">
      <c r="B2382" s="62"/>
      <c r="C2382" s="15"/>
      <c r="D2382" s="15"/>
      <c r="H2382" s="6">
        <f aca="true" t="shared" si="92" ref="H2382:H2388">H2381-B2382</f>
        <v>0</v>
      </c>
      <c r="I2382" s="25">
        <f>+B2382/M2382</f>
        <v>0</v>
      </c>
      <c r="M2382" s="2">
        <v>445</v>
      </c>
    </row>
    <row r="2383" spans="2:13" ht="12.75">
      <c r="B2383" s="276">
        <v>5000</v>
      </c>
      <c r="C2383" s="1" t="s">
        <v>1120</v>
      </c>
      <c r="D2383" s="1" t="s">
        <v>1121</v>
      </c>
      <c r="E2383" s="15" t="s">
        <v>1441</v>
      </c>
      <c r="F2383" s="330" t="s">
        <v>1122</v>
      </c>
      <c r="G2383" s="30" t="s">
        <v>20</v>
      </c>
      <c r="H2383" s="6">
        <f t="shared" si="92"/>
        <v>-5000</v>
      </c>
      <c r="I2383" s="25">
        <v>10</v>
      </c>
      <c r="K2383" t="s">
        <v>21</v>
      </c>
      <c r="M2383" s="2">
        <v>445</v>
      </c>
    </row>
    <row r="2384" spans="2:14" ht="12.75">
      <c r="B2384" s="276">
        <v>5000</v>
      </c>
      <c r="C2384" s="1" t="s">
        <v>1120</v>
      </c>
      <c r="D2384" s="1" t="s">
        <v>1121</v>
      </c>
      <c r="E2384" s="1" t="s">
        <v>1123</v>
      </c>
      <c r="F2384" s="330" t="s">
        <v>1124</v>
      </c>
      <c r="G2384" s="30" t="s">
        <v>244</v>
      </c>
      <c r="H2384" s="6">
        <f t="shared" si="92"/>
        <v>-10000</v>
      </c>
      <c r="I2384" s="25">
        <v>10</v>
      </c>
      <c r="K2384" t="s">
        <v>21</v>
      </c>
      <c r="M2384" s="2">
        <v>445</v>
      </c>
      <c r="N2384" s="41">
        <v>500</v>
      </c>
    </row>
    <row r="2385" spans="2:13" ht="12.75">
      <c r="B2385" s="276">
        <v>5000</v>
      </c>
      <c r="C2385" s="1" t="s">
        <v>1120</v>
      </c>
      <c r="D2385" s="1" t="s">
        <v>1121</v>
      </c>
      <c r="E2385" s="1" t="s">
        <v>1427</v>
      </c>
      <c r="F2385" s="330" t="s">
        <v>1125</v>
      </c>
      <c r="G2385" s="30" t="s">
        <v>334</v>
      </c>
      <c r="H2385" s="6">
        <f t="shared" si="92"/>
        <v>-15000</v>
      </c>
      <c r="I2385" s="25">
        <v>10</v>
      </c>
      <c r="K2385" t="s">
        <v>21</v>
      </c>
      <c r="M2385" s="2">
        <v>445</v>
      </c>
    </row>
    <row r="2386" spans="2:13" ht="12.75">
      <c r="B2386" s="276">
        <v>5000</v>
      </c>
      <c r="C2386" s="1" t="s">
        <v>1120</v>
      </c>
      <c r="D2386" s="1" t="s">
        <v>1121</v>
      </c>
      <c r="E2386" s="1" t="s">
        <v>1123</v>
      </c>
      <c r="F2386" s="330" t="s">
        <v>1126</v>
      </c>
      <c r="G2386" s="30" t="s">
        <v>334</v>
      </c>
      <c r="H2386" s="6">
        <f t="shared" si="92"/>
        <v>-20000</v>
      </c>
      <c r="I2386" s="25">
        <v>10</v>
      </c>
      <c r="K2386" t="s">
        <v>21</v>
      </c>
      <c r="M2386" s="2">
        <v>445</v>
      </c>
    </row>
    <row r="2387" spans="2:13" ht="12.75">
      <c r="B2387" s="276">
        <v>5000</v>
      </c>
      <c r="C2387" s="1" t="s">
        <v>1120</v>
      </c>
      <c r="D2387" s="1" t="s">
        <v>1121</v>
      </c>
      <c r="E2387" s="1" t="s">
        <v>1123</v>
      </c>
      <c r="F2387" s="330" t="s">
        <v>1127</v>
      </c>
      <c r="G2387" s="30" t="s">
        <v>374</v>
      </c>
      <c r="H2387" s="6">
        <f t="shared" si="92"/>
        <v>-25000</v>
      </c>
      <c r="I2387" s="25">
        <v>10</v>
      </c>
      <c r="K2387" t="s">
        <v>21</v>
      </c>
      <c r="M2387" s="2">
        <v>445</v>
      </c>
    </row>
    <row r="2388" spans="1:13" s="59" customFormat="1" ht="12.75">
      <c r="A2388" s="1"/>
      <c r="B2388" s="276">
        <v>5000</v>
      </c>
      <c r="C2388" s="1" t="s">
        <v>1120</v>
      </c>
      <c r="D2388" s="1" t="s">
        <v>1121</v>
      </c>
      <c r="E2388" s="1" t="s">
        <v>1123</v>
      </c>
      <c r="F2388" s="330" t="s">
        <v>1128</v>
      </c>
      <c r="G2388" s="30" t="s">
        <v>432</v>
      </c>
      <c r="H2388" s="6">
        <f t="shared" si="92"/>
        <v>-30000</v>
      </c>
      <c r="I2388" s="25">
        <v>10</v>
      </c>
      <c r="J2388"/>
      <c r="K2388" t="s">
        <v>21</v>
      </c>
      <c r="L2388"/>
      <c r="M2388" s="2">
        <v>445</v>
      </c>
    </row>
    <row r="2389" spans="1:13" ht="12.75">
      <c r="A2389" s="14"/>
      <c r="B2389" s="286">
        <f>SUM(B2383:B2388)</f>
        <v>30000</v>
      </c>
      <c r="C2389" s="14" t="s">
        <v>0</v>
      </c>
      <c r="D2389" s="14"/>
      <c r="E2389" s="14"/>
      <c r="F2389" s="69"/>
      <c r="G2389" s="21"/>
      <c r="H2389" s="57">
        <v>0</v>
      </c>
      <c r="I2389" s="58">
        <f aca="true" t="shared" si="93" ref="I2389:I2405">+B2389/M2389</f>
        <v>67.41573033707866</v>
      </c>
      <c r="J2389" s="59"/>
      <c r="K2389" s="59"/>
      <c r="L2389" s="59"/>
      <c r="M2389" s="2">
        <v>445</v>
      </c>
    </row>
    <row r="2390" spans="2:13" ht="12.75">
      <c r="B2390" s="62"/>
      <c r="D2390" s="15"/>
      <c r="H2390" s="6">
        <f>H2389-B2390</f>
        <v>0</v>
      </c>
      <c r="I2390" s="25">
        <f t="shared" si="93"/>
        <v>0</v>
      </c>
      <c r="M2390" s="2">
        <v>445</v>
      </c>
    </row>
    <row r="2391" spans="2:13" ht="12.75">
      <c r="B2391" s="62"/>
      <c r="D2391" s="15"/>
      <c r="H2391" s="6">
        <f>H2390-B2391</f>
        <v>0</v>
      </c>
      <c r="I2391" s="25">
        <f t="shared" si="93"/>
        <v>0</v>
      </c>
      <c r="M2391" s="2">
        <v>445</v>
      </c>
    </row>
    <row r="2392" spans="2:13" ht="12.75">
      <c r="B2392" s="116">
        <v>75000</v>
      </c>
      <c r="C2392" s="1" t="s">
        <v>1</v>
      </c>
      <c r="D2392" s="15" t="s">
        <v>1119</v>
      </c>
      <c r="F2392" s="33" t="s">
        <v>1129</v>
      </c>
      <c r="G2392" s="32" t="s">
        <v>1440</v>
      </c>
      <c r="H2392" s="6">
        <f>H2391-B2392</f>
        <v>-75000</v>
      </c>
      <c r="I2392" s="25">
        <f t="shared" si="93"/>
        <v>168.53932584269663</v>
      </c>
      <c r="M2392" s="2">
        <v>445</v>
      </c>
    </row>
    <row r="2393" spans="1:13" ht="12.75">
      <c r="A2393" s="14"/>
      <c r="B2393" s="117">
        <f>SUM(B2392)</f>
        <v>75000</v>
      </c>
      <c r="C2393" s="14" t="s">
        <v>1</v>
      </c>
      <c r="D2393" s="14"/>
      <c r="E2393" s="14"/>
      <c r="F2393" s="69"/>
      <c r="G2393" s="21"/>
      <c r="H2393" s="57">
        <v>0</v>
      </c>
      <c r="I2393" s="58">
        <f t="shared" si="93"/>
        <v>168.53932584269663</v>
      </c>
      <c r="J2393" s="59"/>
      <c r="K2393" s="59"/>
      <c r="L2393" s="59"/>
      <c r="M2393" s="2">
        <v>445</v>
      </c>
    </row>
    <row r="2394" spans="2:13" ht="12.75">
      <c r="B2394" s="62"/>
      <c r="H2394" s="6">
        <f>H2393-B2394</f>
        <v>0</v>
      </c>
      <c r="I2394" s="25">
        <f t="shared" si="93"/>
        <v>0</v>
      </c>
      <c r="M2394" s="2">
        <v>445</v>
      </c>
    </row>
    <row r="2395" spans="1:13" s="18" customFormat="1" ht="12.75">
      <c r="A2395" s="1"/>
      <c r="B2395" s="62"/>
      <c r="C2395" s="1"/>
      <c r="D2395" s="1"/>
      <c r="E2395" s="1"/>
      <c r="F2395" s="61"/>
      <c r="G2395" s="30"/>
      <c r="H2395" s="6">
        <f aca="true" t="shared" si="94" ref="H2395:H2402">H2394-B2395</f>
        <v>0</v>
      </c>
      <c r="I2395" s="25">
        <f t="shared" si="93"/>
        <v>0</v>
      </c>
      <c r="J2395"/>
      <c r="K2395"/>
      <c r="L2395"/>
      <c r="M2395" s="2">
        <v>445</v>
      </c>
    </row>
    <row r="2396" spans="1:13" s="18" customFormat="1" ht="12.75">
      <c r="A2396" s="15"/>
      <c r="B2396" s="292">
        <v>1500</v>
      </c>
      <c r="C2396" s="35" t="s">
        <v>1426</v>
      </c>
      <c r="D2396" s="15" t="s">
        <v>1119</v>
      </c>
      <c r="E2396" s="15" t="s">
        <v>1395</v>
      </c>
      <c r="F2396" s="33" t="s">
        <v>964</v>
      </c>
      <c r="G2396" s="32" t="s">
        <v>72</v>
      </c>
      <c r="H2396" s="31">
        <f t="shared" si="94"/>
        <v>-1500</v>
      </c>
      <c r="I2396" s="42">
        <v>3</v>
      </c>
      <c r="K2396" s="18" t="s">
        <v>919</v>
      </c>
      <c r="M2396" s="2">
        <v>445</v>
      </c>
    </row>
    <row r="2397" spans="1:13" s="59" customFormat="1" ht="12.75">
      <c r="A2397" s="15"/>
      <c r="B2397" s="292">
        <v>1500</v>
      </c>
      <c r="C2397" s="35" t="s">
        <v>1426</v>
      </c>
      <c r="D2397" s="15" t="s">
        <v>1119</v>
      </c>
      <c r="E2397" s="15" t="s">
        <v>1395</v>
      </c>
      <c r="F2397" s="33" t="s">
        <v>964</v>
      </c>
      <c r="G2397" s="32" t="s">
        <v>212</v>
      </c>
      <c r="H2397" s="31">
        <f t="shared" si="94"/>
        <v>-3000</v>
      </c>
      <c r="I2397" s="42">
        <v>3</v>
      </c>
      <c r="J2397" s="18"/>
      <c r="K2397" s="18" t="s">
        <v>919</v>
      </c>
      <c r="L2397" s="18"/>
      <c r="M2397" s="2">
        <v>445</v>
      </c>
    </row>
    <row r="2398" spans="1:13" ht="12.75">
      <c r="A2398" s="14"/>
      <c r="B2398" s="286">
        <f>SUM(B2396:B2397)</f>
        <v>3000</v>
      </c>
      <c r="C2398" s="14" t="s">
        <v>467</v>
      </c>
      <c r="D2398" s="14"/>
      <c r="E2398" s="14"/>
      <c r="F2398" s="69"/>
      <c r="G2398" s="21"/>
      <c r="H2398" s="57">
        <v>0</v>
      </c>
      <c r="I2398" s="58">
        <f t="shared" si="93"/>
        <v>6.741573033707865</v>
      </c>
      <c r="J2398" s="59"/>
      <c r="K2398" s="59"/>
      <c r="L2398" s="59"/>
      <c r="M2398" s="2">
        <v>445</v>
      </c>
    </row>
    <row r="2399" spans="2:13" ht="12.75">
      <c r="B2399" s="62"/>
      <c r="H2399" s="31">
        <v>0</v>
      </c>
      <c r="I2399" s="25">
        <f>+B2399/M2399</f>
        <v>0</v>
      </c>
      <c r="M2399" s="2">
        <v>445</v>
      </c>
    </row>
    <row r="2400" spans="2:13" ht="12.75">
      <c r="B2400" s="62"/>
      <c r="H2400" s="31">
        <v>0</v>
      </c>
      <c r="I2400" s="25">
        <f>+B2400/M2400</f>
        <v>0</v>
      </c>
      <c r="M2400" s="2">
        <v>445</v>
      </c>
    </row>
    <row r="2401" spans="2:13" ht="12.75">
      <c r="B2401" s="62"/>
      <c r="H2401" s="6">
        <f>H2398-B2401</f>
        <v>0</v>
      </c>
      <c r="I2401" s="25">
        <f>+B2401/M2401</f>
        <v>0</v>
      </c>
      <c r="M2401" s="2">
        <v>445</v>
      </c>
    </row>
    <row r="2402" spans="2:13" ht="12.75">
      <c r="B2402" s="62"/>
      <c r="H2402" s="6">
        <f t="shared" si="94"/>
        <v>0</v>
      </c>
      <c r="I2402" s="25">
        <f t="shared" si="93"/>
        <v>0</v>
      </c>
      <c r="M2402" s="2">
        <v>445</v>
      </c>
    </row>
    <row r="2403" spans="1:13" ht="13.5" thickBot="1">
      <c r="A2403" s="45"/>
      <c r="B2403" s="74">
        <f>+B2435+B2440+B2469+B2473</f>
        <v>1060900</v>
      </c>
      <c r="C2403" s="48"/>
      <c r="D2403" s="47" t="s">
        <v>1130</v>
      </c>
      <c r="E2403" s="48"/>
      <c r="F2403" s="93"/>
      <c r="G2403" s="49"/>
      <c r="H2403" s="50">
        <f>H2402-B2403</f>
        <v>-1060900</v>
      </c>
      <c r="I2403" s="71">
        <f t="shared" si="93"/>
        <v>2384.044943820225</v>
      </c>
      <c r="J2403" s="52"/>
      <c r="K2403" s="52"/>
      <c r="L2403" s="52"/>
      <c r="M2403" s="2">
        <v>445</v>
      </c>
    </row>
    <row r="2404" spans="2:13" ht="12.75">
      <c r="B2404" s="62"/>
      <c r="H2404" s="6">
        <v>0</v>
      </c>
      <c r="I2404" s="25">
        <f t="shared" si="93"/>
        <v>0</v>
      </c>
      <c r="M2404" s="2">
        <v>445</v>
      </c>
    </row>
    <row r="2405" spans="2:13" ht="12.75">
      <c r="B2405" s="62"/>
      <c r="H2405" s="6">
        <f aca="true" t="shared" si="95" ref="H2405:H2468">H2404-B2405</f>
        <v>0</v>
      </c>
      <c r="I2405" s="25">
        <f t="shared" si="93"/>
        <v>0</v>
      </c>
      <c r="M2405" s="2">
        <v>445</v>
      </c>
    </row>
    <row r="2406" spans="2:13" ht="12.75">
      <c r="B2406" s="116">
        <v>5000</v>
      </c>
      <c r="C2406" s="1" t="s">
        <v>0</v>
      </c>
      <c r="D2406" s="15" t="s">
        <v>1131</v>
      </c>
      <c r="E2406" s="1" t="s">
        <v>1132</v>
      </c>
      <c r="F2406" s="330" t="s">
        <v>1133</v>
      </c>
      <c r="G2406" s="33" t="s">
        <v>106</v>
      </c>
      <c r="H2406" s="6">
        <f t="shared" si="95"/>
        <v>-5000</v>
      </c>
      <c r="I2406" s="25">
        <v>10</v>
      </c>
      <c r="K2406" t="s">
        <v>21</v>
      </c>
      <c r="M2406" s="2">
        <v>445</v>
      </c>
    </row>
    <row r="2407" spans="2:13" ht="12.75">
      <c r="B2407" s="116">
        <v>5000</v>
      </c>
      <c r="C2407" s="1" t="s">
        <v>0</v>
      </c>
      <c r="D2407" s="1" t="s">
        <v>1131</v>
      </c>
      <c r="E2407" s="1" t="s">
        <v>1132</v>
      </c>
      <c r="F2407" s="330" t="s">
        <v>1134</v>
      </c>
      <c r="G2407" s="30" t="s">
        <v>20</v>
      </c>
      <c r="H2407" s="6">
        <f t="shared" si="95"/>
        <v>-10000</v>
      </c>
      <c r="I2407" s="25">
        <v>10</v>
      </c>
      <c r="K2407" t="s">
        <v>21</v>
      </c>
      <c r="M2407" s="2">
        <v>445</v>
      </c>
    </row>
    <row r="2408" spans="2:13" ht="12.75">
      <c r="B2408" s="116">
        <v>5000</v>
      </c>
      <c r="C2408" s="1" t="s">
        <v>0</v>
      </c>
      <c r="D2408" s="1" t="s">
        <v>1131</v>
      </c>
      <c r="E2408" s="1" t="s">
        <v>1132</v>
      </c>
      <c r="F2408" s="330" t="s">
        <v>1135</v>
      </c>
      <c r="G2408" s="30" t="s">
        <v>23</v>
      </c>
      <c r="H2408" s="6">
        <f t="shared" si="95"/>
        <v>-15000</v>
      </c>
      <c r="I2408" s="25">
        <v>10</v>
      </c>
      <c r="K2408" t="s">
        <v>21</v>
      </c>
      <c r="M2408" s="2">
        <v>445</v>
      </c>
    </row>
    <row r="2409" spans="2:13" ht="12.75">
      <c r="B2409" s="116">
        <v>5000</v>
      </c>
      <c r="C2409" s="1" t="s">
        <v>0</v>
      </c>
      <c r="D2409" s="1" t="s">
        <v>1131</v>
      </c>
      <c r="E2409" s="1" t="s">
        <v>1132</v>
      </c>
      <c r="F2409" s="330" t="s">
        <v>1136</v>
      </c>
      <c r="G2409" s="30" t="s">
        <v>25</v>
      </c>
      <c r="H2409" s="6">
        <f t="shared" si="95"/>
        <v>-20000</v>
      </c>
      <c r="I2409" s="25">
        <v>10</v>
      </c>
      <c r="K2409" t="s">
        <v>21</v>
      </c>
      <c r="M2409" s="2">
        <v>445</v>
      </c>
    </row>
    <row r="2410" spans="2:13" ht="12.75">
      <c r="B2410" s="116">
        <v>5000</v>
      </c>
      <c r="C2410" s="1" t="s">
        <v>0</v>
      </c>
      <c r="D2410" s="1" t="s">
        <v>1131</v>
      </c>
      <c r="E2410" s="1" t="s">
        <v>1132</v>
      </c>
      <c r="F2410" s="330" t="s">
        <v>1137</v>
      </c>
      <c r="G2410" s="30" t="s">
        <v>67</v>
      </c>
      <c r="H2410" s="6">
        <f t="shared" si="95"/>
        <v>-25000</v>
      </c>
      <c r="I2410" s="25">
        <v>10</v>
      </c>
      <c r="K2410" t="s">
        <v>21</v>
      </c>
      <c r="M2410" s="2">
        <v>445</v>
      </c>
    </row>
    <row r="2411" spans="2:13" ht="12.75">
      <c r="B2411" s="116">
        <v>5000</v>
      </c>
      <c r="C2411" s="15" t="s">
        <v>0</v>
      </c>
      <c r="D2411" s="1" t="s">
        <v>1131</v>
      </c>
      <c r="E2411" s="1" t="s">
        <v>1132</v>
      </c>
      <c r="F2411" s="330" t="s">
        <v>1138</v>
      </c>
      <c r="G2411" s="30" t="s">
        <v>70</v>
      </c>
      <c r="H2411" s="6">
        <f t="shared" si="95"/>
        <v>-30000</v>
      </c>
      <c r="I2411" s="25">
        <v>20</v>
      </c>
      <c r="K2411" t="s">
        <v>21</v>
      </c>
      <c r="M2411" s="2">
        <v>445</v>
      </c>
    </row>
    <row r="2412" spans="2:13" ht="12.75">
      <c r="B2412" s="116">
        <v>5000</v>
      </c>
      <c r="C2412" s="1" t="s">
        <v>0</v>
      </c>
      <c r="D2412" s="1" t="s">
        <v>1131</v>
      </c>
      <c r="E2412" s="1" t="s">
        <v>1132</v>
      </c>
      <c r="F2412" s="330" t="s">
        <v>1139</v>
      </c>
      <c r="G2412" s="30" t="s">
        <v>72</v>
      </c>
      <c r="H2412" s="6">
        <f t="shared" si="95"/>
        <v>-35000</v>
      </c>
      <c r="I2412" s="25">
        <v>10</v>
      </c>
      <c r="K2412" t="s">
        <v>21</v>
      </c>
      <c r="M2412" s="2">
        <v>445</v>
      </c>
    </row>
    <row r="2413" spans="2:13" ht="12.75">
      <c r="B2413" s="306">
        <v>5000</v>
      </c>
      <c r="C2413" s="1" t="s">
        <v>0</v>
      </c>
      <c r="D2413" s="1" t="s">
        <v>1131</v>
      </c>
      <c r="E2413" s="1" t="s">
        <v>1132</v>
      </c>
      <c r="F2413" s="330" t="s">
        <v>1140</v>
      </c>
      <c r="G2413" s="30" t="s">
        <v>77</v>
      </c>
      <c r="H2413" s="6">
        <f t="shared" si="95"/>
        <v>-40000</v>
      </c>
      <c r="I2413" s="25">
        <v>10</v>
      </c>
      <c r="K2413" t="s">
        <v>21</v>
      </c>
      <c r="M2413" s="2">
        <v>445</v>
      </c>
    </row>
    <row r="2414" spans="2:13" ht="12.75">
      <c r="B2414" s="305">
        <v>5000</v>
      </c>
      <c r="C2414" s="1" t="s">
        <v>0</v>
      </c>
      <c r="D2414" s="1" t="s">
        <v>1131</v>
      </c>
      <c r="E2414" s="1" t="s">
        <v>1132</v>
      </c>
      <c r="F2414" s="330" t="s">
        <v>1141</v>
      </c>
      <c r="G2414" s="30" t="s">
        <v>79</v>
      </c>
      <c r="H2414" s="6">
        <f t="shared" si="95"/>
        <v>-45000</v>
      </c>
      <c r="I2414" s="25">
        <v>10</v>
      </c>
      <c r="K2414" t="s">
        <v>21</v>
      </c>
      <c r="M2414" s="2">
        <v>445</v>
      </c>
    </row>
    <row r="2415" spans="2:13" ht="12.75">
      <c r="B2415" s="116">
        <v>5000</v>
      </c>
      <c r="C2415" s="1" t="s">
        <v>0</v>
      </c>
      <c r="D2415" s="1" t="s">
        <v>1131</v>
      </c>
      <c r="E2415" s="1" t="s">
        <v>1132</v>
      </c>
      <c r="F2415" s="330" t="s">
        <v>1142</v>
      </c>
      <c r="G2415" s="30" t="s">
        <v>118</v>
      </c>
      <c r="H2415" s="6">
        <f t="shared" si="95"/>
        <v>-50000</v>
      </c>
      <c r="I2415" s="25">
        <v>10</v>
      </c>
      <c r="K2415" t="s">
        <v>21</v>
      </c>
      <c r="M2415" s="2">
        <v>445</v>
      </c>
    </row>
    <row r="2416" spans="2:13" ht="12.75">
      <c r="B2416" s="116">
        <v>5000</v>
      </c>
      <c r="C2416" s="1" t="s">
        <v>0</v>
      </c>
      <c r="D2416" s="1" t="s">
        <v>1131</v>
      </c>
      <c r="E2416" s="1" t="s">
        <v>1132</v>
      </c>
      <c r="F2416" s="330" t="s">
        <v>1143</v>
      </c>
      <c r="G2416" s="30" t="s">
        <v>120</v>
      </c>
      <c r="H2416" s="6">
        <f t="shared" si="95"/>
        <v>-55000</v>
      </c>
      <c r="I2416" s="25">
        <v>10</v>
      </c>
      <c r="K2416" t="s">
        <v>21</v>
      </c>
      <c r="M2416" s="2">
        <v>445</v>
      </c>
    </row>
    <row r="2417" spans="2:13" ht="12.75">
      <c r="B2417" s="116">
        <v>5000</v>
      </c>
      <c r="C2417" s="1" t="s">
        <v>0</v>
      </c>
      <c r="D2417" s="1" t="s">
        <v>1131</v>
      </c>
      <c r="E2417" s="1" t="s">
        <v>1132</v>
      </c>
      <c r="F2417" s="330" t="s">
        <v>1144</v>
      </c>
      <c r="G2417" s="30" t="s">
        <v>122</v>
      </c>
      <c r="H2417" s="6">
        <f t="shared" si="95"/>
        <v>-60000</v>
      </c>
      <c r="I2417" s="25">
        <v>10</v>
      </c>
      <c r="K2417" t="s">
        <v>21</v>
      </c>
      <c r="M2417" s="2">
        <v>445</v>
      </c>
    </row>
    <row r="2418" spans="2:13" ht="12.75">
      <c r="B2418" s="116">
        <v>5000</v>
      </c>
      <c r="C2418" s="1" t="s">
        <v>0</v>
      </c>
      <c r="D2418" s="1" t="s">
        <v>1131</v>
      </c>
      <c r="E2418" s="1" t="s">
        <v>1132</v>
      </c>
      <c r="F2418" s="330" t="s">
        <v>1145</v>
      </c>
      <c r="G2418" s="30" t="s">
        <v>204</v>
      </c>
      <c r="H2418" s="6">
        <f t="shared" si="95"/>
        <v>-65000</v>
      </c>
      <c r="I2418" s="25">
        <v>10</v>
      </c>
      <c r="K2418" t="s">
        <v>21</v>
      </c>
      <c r="M2418" s="2">
        <v>445</v>
      </c>
    </row>
    <row r="2419" spans="2:13" ht="12.75">
      <c r="B2419" s="116">
        <v>10000</v>
      </c>
      <c r="C2419" s="15" t="s">
        <v>0</v>
      </c>
      <c r="D2419" s="1" t="s">
        <v>1131</v>
      </c>
      <c r="E2419" s="1" t="s">
        <v>1132</v>
      </c>
      <c r="F2419" s="330" t="s">
        <v>1146</v>
      </c>
      <c r="G2419" s="30" t="s">
        <v>220</v>
      </c>
      <c r="H2419" s="6">
        <f t="shared" si="95"/>
        <v>-75000</v>
      </c>
      <c r="I2419" s="25">
        <v>20</v>
      </c>
      <c r="K2419" t="s">
        <v>21</v>
      </c>
      <c r="M2419" s="2">
        <v>445</v>
      </c>
    </row>
    <row r="2420" spans="2:13" ht="12.75">
      <c r="B2420" s="116">
        <v>5000</v>
      </c>
      <c r="C2420" s="1" t="s">
        <v>0</v>
      </c>
      <c r="D2420" s="1" t="s">
        <v>1131</v>
      </c>
      <c r="E2420" s="1" t="s">
        <v>1132</v>
      </c>
      <c r="F2420" s="330" t="s">
        <v>1147</v>
      </c>
      <c r="G2420" s="30" t="s">
        <v>244</v>
      </c>
      <c r="H2420" s="6">
        <f t="shared" si="95"/>
        <v>-80000</v>
      </c>
      <c r="I2420" s="25">
        <v>10</v>
      </c>
      <c r="K2420" t="s">
        <v>21</v>
      </c>
      <c r="M2420" s="2">
        <v>445</v>
      </c>
    </row>
    <row r="2421" spans="2:13" ht="12.75">
      <c r="B2421" s="116">
        <v>5000</v>
      </c>
      <c r="C2421" s="1" t="s">
        <v>0</v>
      </c>
      <c r="D2421" s="1" t="s">
        <v>1131</v>
      </c>
      <c r="E2421" s="1" t="s">
        <v>1132</v>
      </c>
      <c r="F2421" s="330" t="s">
        <v>1148</v>
      </c>
      <c r="G2421" s="30" t="s">
        <v>256</v>
      </c>
      <c r="H2421" s="6">
        <f t="shared" si="95"/>
        <v>-85000</v>
      </c>
      <c r="I2421" s="25">
        <v>10</v>
      </c>
      <c r="K2421" t="s">
        <v>21</v>
      </c>
      <c r="M2421" s="2">
        <v>445</v>
      </c>
    </row>
    <row r="2422" spans="2:13" ht="12.75">
      <c r="B2422" s="116">
        <v>5000</v>
      </c>
      <c r="C2422" s="1" t="s">
        <v>0</v>
      </c>
      <c r="D2422" s="1" t="s">
        <v>1131</v>
      </c>
      <c r="E2422" s="1" t="s">
        <v>1132</v>
      </c>
      <c r="F2422" s="330" t="s">
        <v>1149</v>
      </c>
      <c r="G2422" s="30" t="s">
        <v>258</v>
      </c>
      <c r="H2422" s="6">
        <f t="shared" si="95"/>
        <v>-90000</v>
      </c>
      <c r="I2422" s="25">
        <v>10</v>
      </c>
      <c r="K2422" t="s">
        <v>21</v>
      </c>
      <c r="M2422" s="2">
        <v>445</v>
      </c>
    </row>
    <row r="2423" spans="2:13" ht="12.75">
      <c r="B2423" s="116">
        <v>5000</v>
      </c>
      <c r="C2423" s="1" t="s">
        <v>0</v>
      </c>
      <c r="D2423" s="1" t="s">
        <v>1131</v>
      </c>
      <c r="E2423" s="1" t="s">
        <v>1132</v>
      </c>
      <c r="F2423" s="330" t="s">
        <v>1150</v>
      </c>
      <c r="G2423" s="30" t="s">
        <v>260</v>
      </c>
      <c r="H2423" s="6">
        <f t="shared" si="95"/>
        <v>-95000</v>
      </c>
      <c r="I2423" s="25">
        <v>10</v>
      </c>
      <c r="K2423" t="s">
        <v>21</v>
      </c>
      <c r="M2423" s="2">
        <v>445</v>
      </c>
    </row>
    <row r="2424" spans="2:13" ht="12.75">
      <c r="B2424" s="116">
        <v>5000</v>
      </c>
      <c r="C2424" s="1" t="s">
        <v>0</v>
      </c>
      <c r="D2424" s="1" t="s">
        <v>1131</v>
      </c>
      <c r="E2424" s="1" t="s">
        <v>1132</v>
      </c>
      <c r="F2424" s="330" t="s">
        <v>1151</v>
      </c>
      <c r="G2424" s="30" t="s">
        <v>262</v>
      </c>
      <c r="H2424" s="6">
        <f t="shared" si="95"/>
        <v>-100000</v>
      </c>
      <c r="I2424" s="25">
        <v>10</v>
      </c>
      <c r="K2424" t="s">
        <v>21</v>
      </c>
      <c r="M2424" s="2">
        <v>445</v>
      </c>
    </row>
    <row r="2425" spans="2:13" ht="12.75">
      <c r="B2425" s="116">
        <v>11000</v>
      </c>
      <c r="C2425" s="1" t="s">
        <v>0</v>
      </c>
      <c r="D2425" s="1" t="s">
        <v>1131</v>
      </c>
      <c r="E2425" s="1" t="s">
        <v>1132</v>
      </c>
      <c r="F2425" s="330" t="s">
        <v>1152</v>
      </c>
      <c r="G2425" s="30" t="s">
        <v>264</v>
      </c>
      <c r="H2425" s="6">
        <f t="shared" si="95"/>
        <v>-111000</v>
      </c>
      <c r="I2425" s="25">
        <v>22</v>
      </c>
      <c r="K2425" t="s">
        <v>21</v>
      </c>
      <c r="M2425" s="2">
        <v>445</v>
      </c>
    </row>
    <row r="2426" spans="2:13" ht="12.75">
      <c r="B2426" s="116">
        <v>5000</v>
      </c>
      <c r="C2426" s="1" t="s">
        <v>0</v>
      </c>
      <c r="D2426" s="1" t="s">
        <v>1131</v>
      </c>
      <c r="E2426" s="1" t="s">
        <v>1132</v>
      </c>
      <c r="F2426" s="330" t="s">
        <v>1153</v>
      </c>
      <c r="G2426" s="30" t="s">
        <v>266</v>
      </c>
      <c r="H2426" s="6">
        <f t="shared" si="95"/>
        <v>-116000</v>
      </c>
      <c r="I2426" s="25">
        <v>10</v>
      </c>
      <c r="K2426" t="s">
        <v>21</v>
      </c>
      <c r="M2426" s="2">
        <v>445</v>
      </c>
    </row>
    <row r="2427" spans="2:13" ht="12.75">
      <c r="B2427" s="116">
        <v>7000</v>
      </c>
      <c r="C2427" s="1" t="s">
        <v>0</v>
      </c>
      <c r="D2427" s="1" t="s">
        <v>1131</v>
      </c>
      <c r="E2427" s="1" t="s">
        <v>1132</v>
      </c>
      <c r="F2427" s="330" t="s">
        <v>1154</v>
      </c>
      <c r="G2427" s="30" t="s">
        <v>328</v>
      </c>
      <c r="H2427" s="6">
        <f t="shared" si="95"/>
        <v>-123000</v>
      </c>
      <c r="I2427" s="25">
        <v>14</v>
      </c>
      <c r="K2427" t="s">
        <v>21</v>
      </c>
      <c r="M2427" s="2">
        <v>445</v>
      </c>
    </row>
    <row r="2428" spans="2:13" ht="12.75">
      <c r="B2428" s="116">
        <v>15000</v>
      </c>
      <c r="C2428" s="1" t="s">
        <v>0</v>
      </c>
      <c r="D2428" s="1" t="s">
        <v>1131</v>
      </c>
      <c r="E2428" s="1" t="s">
        <v>1132</v>
      </c>
      <c r="F2428" s="330" t="s">
        <v>1155</v>
      </c>
      <c r="G2428" s="30" t="s">
        <v>330</v>
      </c>
      <c r="H2428" s="6">
        <f t="shared" si="95"/>
        <v>-138000</v>
      </c>
      <c r="I2428" s="25">
        <v>30</v>
      </c>
      <c r="K2428" t="s">
        <v>21</v>
      </c>
      <c r="M2428" s="2">
        <v>445</v>
      </c>
    </row>
    <row r="2429" spans="2:13" ht="12.75">
      <c r="B2429" s="116">
        <v>15000</v>
      </c>
      <c r="C2429" s="1" t="s">
        <v>0</v>
      </c>
      <c r="D2429" s="1" t="s">
        <v>1131</v>
      </c>
      <c r="E2429" s="1" t="s">
        <v>1132</v>
      </c>
      <c r="F2429" s="330" t="s">
        <v>1156</v>
      </c>
      <c r="G2429" s="30" t="s">
        <v>332</v>
      </c>
      <c r="H2429" s="6">
        <f t="shared" si="95"/>
        <v>-153000</v>
      </c>
      <c r="I2429" s="25">
        <v>30</v>
      </c>
      <c r="K2429" t="s">
        <v>21</v>
      </c>
      <c r="M2429" s="2">
        <v>445</v>
      </c>
    </row>
    <row r="2430" spans="2:13" ht="12.75">
      <c r="B2430" s="116">
        <v>7000</v>
      </c>
      <c r="C2430" s="1" t="s">
        <v>0</v>
      </c>
      <c r="D2430" s="1" t="s">
        <v>1131</v>
      </c>
      <c r="E2430" s="1" t="s">
        <v>1132</v>
      </c>
      <c r="F2430" s="330" t="s">
        <v>1157</v>
      </c>
      <c r="G2430" s="30" t="s">
        <v>334</v>
      </c>
      <c r="H2430" s="6">
        <f t="shared" si="95"/>
        <v>-160000</v>
      </c>
      <c r="I2430" s="25">
        <v>14</v>
      </c>
      <c r="K2430" t="s">
        <v>21</v>
      </c>
      <c r="M2430" s="2">
        <v>445</v>
      </c>
    </row>
    <row r="2431" spans="2:13" ht="12.75">
      <c r="B2431" s="116">
        <v>13000</v>
      </c>
      <c r="C2431" s="1" t="s">
        <v>0</v>
      </c>
      <c r="D2431" s="1" t="s">
        <v>1131</v>
      </c>
      <c r="E2431" s="1" t="s">
        <v>1132</v>
      </c>
      <c r="F2431" s="330" t="s">
        <v>1158</v>
      </c>
      <c r="G2431" s="30" t="s">
        <v>372</v>
      </c>
      <c r="H2431" s="6">
        <f t="shared" si="95"/>
        <v>-173000</v>
      </c>
      <c r="I2431" s="25">
        <v>26</v>
      </c>
      <c r="K2431" t="s">
        <v>21</v>
      </c>
      <c r="M2431" s="2">
        <v>445</v>
      </c>
    </row>
    <row r="2432" spans="2:13" ht="12.75">
      <c r="B2432" s="116">
        <v>19000</v>
      </c>
      <c r="C2432" s="1" t="s">
        <v>0</v>
      </c>
      <c r="D2432" s="1" t="s">
        <v>1131</v>
      </c>
      <c r="E2432" s="1" t="s">
        <v>1132</v>
      </c>
      <c r="F2432" s="330" t="s">
        <v>1159</v>
      </c>
      <c r="G2432" s="30" t="s">
        <v>374</v>
      </c>
      <c r="H2432" s="6">
        <f t="shared" si="95"/>
        <v>-192000</v>
      </c>
      <c r="I2432" s="25">
        <v>38</v>
      </c>
      <c r="K2432" t="s">
        <v>21</v>
      </c>
      <c r="M2432" s="2">
        <v>445</v>
      </c>
    </row>
    <row r="2433" spans="2:13" ht="12.75">
      <c r="B2433" s="116">
        <v>20000</v>
      </c>
      <c r="C2433" s="1" t="s">
        <v>0</v>
      </c>
      <c r="D2433" s="1" t="s">
        <v>1131</v>
      </c>
      <c r="E2433" s="1" t="s">
        <v>1132</v>
      </c>
      <c r="F2433" s="330" t="s">
        <v>1160</v>
      </c>
      <c r="G2433" s="30" t="s">
        <v>420</v>
      </c>
      <c r="H2433" s="6">
        <f t="shared" si="95"/>
        <v>-212000</v>
      </c>
      <c r="I2433" s="25">
        <v>40</v>
      </c>
      <c r="K2433" t="s">
        <v>21</v>
      </c>
      <c r="M2433" s="2">
        <v>445</v>
      </c>
    </row>
    <row r="2434" spans="1:13" s="59" customFormat="1" ht="12.75">
      <c r="A2434" s="1"/>
      <c r="B2434" s="116">
        <v>15000</v>
      </c>
      <c r="C2434" s="1" t="s">
        <v>0</v>
      </c>
      <c r="D2434" s="1" t="s">
        <v>1131</v>
      </c>
      <c r="E2434" s="1" t="s">
        <v>1132</v>
      </c>
      <c r="F2434" s="330" t="s">
        <v>1161</v>
      </c>
      <c r="G2434" s="30" t="s">
        <v>432</v>
      </c>
      <c r="H2434" s="6">
        <f t="shared" si="95"/>
        <v>-227000</v>
      </c>
      <c r="I2434" s="25">
        <v>30</v>
      </c>
      <c r="J2434"/>
      <c r="K2434" t="s">
        <v>21</v>
      </c>
      <c r="L2434"/>
      <c r="M2434" s="2">
        <v>445</v>
      </c>
    </row>
    <row r="2435" spans="1:13" ht="12.75">
      <c r="A2435" s="14"/>
      <c r="B2435" s="117">
        <f>SUM(B2406:B2434)</f>
        <v>227000</v>
      </c>
      <c r="C2435" s="14" t="s">
        <v>0</v>
      </c>
      <c r="D2435" s="14"/>
      <c r="E2435" s="14"/>
      <c r="F2435" s="69"/>
      <c r="G2435" s="21"/>
      <c r="H2435" s="57">
        <v>0</v>
      </c>
      <c r="I2435" s="58">
        <f>+B2435/M2435</f>
        <v>510.1123595505618</v>
      </c>
      <c r="J2435" s="59"/>
      <c r="K2435" s="59"/>
      <c r="L2435" s="59"/>
      <c r="M2435" s="2">
        <v>445</v>
      </c>
    </row>
    <row r="2436" spans="2:13" ht="12.75">
      <c r="B2436" s="62"/>
      <c r="H2436" s="6">
        <f t="shared" si="95"/>
        <v>0</v>
      </c>
      <c r="I2436" s="25">
        <f>+B2436/M2436</f>
        <v>0</v>
      </c>
      <c r="M2436" s="2">
        <v>445</v>
      </c>
    </row>
    <row r="2437" spans="2:13" ht="12.75">
      <c r="B2437" s="62"/>
      <c r="H2437" s="6">
        <f t="shared" si="95"/>
        <v>0</v>
      </c>
      <c r="I2437" s="25">
        <f>+B2437/M2437</f>
        <v>0</v>
      </c>
      <c r="M2437" s="2">
        <v>445</v>
      </c>
    </row>
    <row r="2438" spans="1:13" s="64" customFormat="1" ht="12.75">
      <c r="A2438" s="1"/>
      <c r="B2438" s="116">
        <v>3500</v>
      </c>
      <c r="C2438" s="35" t="s">
        <v>1162</v>
      </c>
      <c r="D2438" s="15" t="s">
        <v>1130</v>
      </c>
      <c r="E2438" s="35" t="s">
        <v>30</v>
      </c>
      <c r="F2438" s="61" t="s">
        <v>1163</v>
      </c>
      <c r="G2438" s="30" t="s">
        <v>432</v>
      </c>
      <c r="H2438" s="6">
        <f t="shared" si="95"/>
        <v>-3500</v>
      </c>
      <c r="I2438" s="25">
        <f>+B2438/M2438</f>
        <v>7.865168539325842</v>
      </c>
      <c r="J2438"/>
      <c r="K2438" t="s">
        <v>1132</v>
      </c>
      <c r="L2438"/>
      <c r="M2438" s="2">
        <v>445</v>
      </c>
    </row>
    <row r="2439" spans="1:13" s="18" customFormat="1" ht="12.75">
      <c r="A2439" s="15"/>
      <c r="B2439" s="119">
        <v>1500</v>
      </c>
      <c r="C2439" s="35" t="s">
        <v>1425</v>
      </c>
      <c r="D2439" s="15" t="s">
        <v>1130</v>
      </c>
      <c r="E2439" s="35" t="s">
        <v>30</v>
      </c>
      <c r="F2439" s="33" t="s">
        <v>1164</v>
      </c>
      <c r="G2439" s="32" t="s">
        <v>457</v>
      </c>
      <c r="H2439" s="31">
        <f t="shared" si="95"/>
        <v>-5000</v>
      </c>
      <c r="I2439" s="42">
        <f>+B2439/M2439</f>
        <v>3.3707865168539324</v>
      </c>
      <c r="K2439" s="18" t="s">
        <v>1132</v>
      </c>
      <c r="M2439" s="2">
        <v>445</v>
      </c>
    </row>
    <row r="2440" spans="1:13" ht="12.75">
      <c r="A2440" s="14"/>
      <c r="B2440" s="117">
        <f>SUM(B2438:B2439)</f>
        <v>5000</v>
      </c>
      <c r="C2440" s="14" t="s">
        <v>34</v>
      </c>
      <c r="D2440" s="14"/>
      <c r="E2440" s="14"/>
      <c r="F2440" s="69"/>
      <c r="G2440" s="21"/>
      <c r="H2440" s="57">
        <v>0</v>
      </c>
      <c r="I2440" s="58">
        <f aca="true" t="shared" si="96" ref="I2440:I2479">+B2440/M2440</f>
        <v>11.235955056179776</v>
      </c>
      <c r="J2440" s="59"/>
      <c r="K2440" s="59"/>
      <c r="L2440" s="59"/>
      <c r="M2440" s="2">
        <v>445</v>
      </c>
    </row>
    <row r="2441" spans="2:13" ht="12.75">
      <c r="B2441" s="62"/>
      <c r="H2441" s="6">
        <f t="shared" si="95"/>
        <v>0</v>
      </c>
      <c r="I2441" s="25">
        <f t="shared" si="96"/>
        <v>0</v>
      </c>
      <c r="M2441" s="2">
        <v>445</v>
      </c>
    </row>
    <row r="2442" spans="2:13" ht="12.75">
      <c r="B2442" s="62"/>
      <c r="H2442" s="6">
        <f t="shared" si="95"/>
        <v>0</v>
      </c>
      <c r="I2442" s="25">
        <f t="shared" si="96"/>
        <v>0</v>
      </c>
      <c r="M2442" s="2">
        <v>445</v>
      </c>
    </row>
    <row r="2443" spans="2:13" ht="12.75">
      <c r="B2443" s="119">
        <v>1000</v>
      </c>
      <c r="C2443" s="35" t="s">
        <v>56</v>
      </c>
      <c r="D2443" s="15" t="s">
        <v>1130</v>
      </c>
      <c r="E2443" s="35"/>
      <c r="F2443" s="61" t="s">
        <v>1164</v>
      </c>
      <c r="G2443" s="33" t="s">
        <v>106</v>
      </c>
      <c r="H2443" s="6">
        <f t="shared" si="95"/>
        <v>-1000</v>
      </c>
      <c r="I2443" s="25">
        <f t="shared" si="96"/>
        <v>2.247191011235955</v>
      </c>
      <c r="K2443" t="s">
        <v>1132</v>
      </c>
      <c r="M2443" s="2">
        <v>445</v>
      </c>
    </row>
    <row r="2444" spans="1:13" s="18" customFormat="1" ht="12.75">
      <c r="A2444" s="1"/>
      <c r="B2444" s="119">
        <v>800</v>
      </c>
      <c r="C2444" s="35" t="s">
        <v>56</v>
      </c>
      <c r="D2444" s="15" t="s">
        <v>1130</v>
      </c>
      <c r="E2444" s="35"/>
      <c r="F2444" s="61" t="s">
        <v>1164</v>
      </c>
      <c r="G2444" s="32" t="s">
        <v>23</v>
      </c>
      <c r="H2444" s="6">
        <f t="shared" si="95"/>
        <v>-1800</v>
      </c>
      <c r="I2444" s="25">
        <f t="shared" si="96"/>
        <v>1.797752808988764</v>
      </c>
      <c r="J2444"/>
      <c r="K2444" t="s">
        <v>1132</v>
      </c>
      <c r="L2444"/>
      <c r="M2444" s="2">
        <v>445</v>
      </c>
    </row>
    <row r="2445" spans="1:13" ht="12.75">
      <c r="A2445" s="15"/>
      <c r="B2445" s="119">
        <v>600</v>
      </c>
      <c r="C2445" s="35" t="s">
        <v>56</v>
      </c>
      <c r="D2445" s="15" t="s">
        <v>1130</v>
      </c>
      <c r="E2445" s="35"/>
      <c r="F2445" s="61" t="s">
        <v>1164</v>
      </c>
      <c r="G2445" s="32" t="s">
        <v>25</v>
      </c>
      <c r="H2445" s="6">
        <f t="shared" si="95"/>
        <v>-2400</v>
      </c>
      <c r="I2445" s="42">
        <f t="shared" si="96"/>
        <v>1.348314606741573</v>
      </c>
      <c r="J2445" s="18"/>
      <c r="K2445" t="s">
        <v>1132</v>
      </c>
      <c r="L2445" s="18"/>
      <c r="M2445" s="2">
        <v>445</v>
      </c>
    </row>
    <row r="2446" spans="2:13" ht="12.75">
      <c r="B2446" s="119">
        <v>1200</v>
      </c>
      <c r="C2446" s="35" t="s">
        <v>56</v>
      </c>
      <c r="D2446" s="15" t="s">
        <v>1130</v>
      </c>
      <c r="E2446" s="35"/>
      <c r="F2446" s="61" t="s">
        <v>1164</v>
      </c>
      <c r="G2446" s="30" t="s">
        <v>67</v>
      </c>
      <c r="H2446" s="6">
        <f t="shared" si="95"/>
        <v>-3600</v>
      </c>
      <c r="I2446" s="25">
        <f t="shared" si="96"/>
        <v>2.696629213483146</v>
      </c>
      <c r="K2446" t="s">
        <v>1132</v>
      </c>
      <c r="M2446" s="2">
        <v>445</v>
      </c>
    </row>
    <row r="2447" spans="2:13" ht="12.75">
      <c r="B2447" s="119">
        <v>1400</v>
      </c>
      <c r="C2447" s="35" t="s">
        <v>56</v>
      </c>
      <c r="D2447" s="15" t="s">
        <v>1130</v>
      </c>
      <c r="E2447" s="35"/>
      <c r="F2447" s="61" t="s">
        <v>1164</v>
      </c>
      <c r="G2447" s="30" t="s">
        <v>70</v>
      </c>
      <c r="H2447" s="6">
        <f t="shared" si="95"/>
        <v>-5000</v>
      </c>
      <c r="I2447" s="25">
        <f t="shared" si="96"/>
        <v>3.146067415730337</v>
      </c>
      <c r="K2447" t="s">
        <v>1132</v>
      </c>
      <c r="M2447" s="2">
        <v>445</v>
      </c>
    </row>
    <row r="2448" spans="2:14" ht="12.75">
      <c r="B2448" s="119">
        <v>1000</v>
      </c>
      <c r="C2448" s="35" t="s">
        <v>56</v>
      </c>
      <c r="D2448" s="15" t="s">
        <v>1130</v>
      </c>
      <c r="E2448" s="35"/>
      <c r="F2448" s="61" t="s">
        <v>1164</v>
      </c>
      <c r="G2448" s="30" t="s">
        <v>72</v>
      </c>
      <c r="H2448" s="6">
        <f t="shared" si="95"/>
        <v>-6000</v>
      </c>
      <c r="I2448" s="25">
        <f t="shared" si="96"/>
        <v>2.247191011235955</v>
      </c>
      <c r="K2448" t="s">
        <v>1132</v>
      </c>
      <c r="M2448" s="2">
        <v>445</v>
      </c>
      <c r="N2448" s="41">
        <v>500</v>
      </c>
    </row>
    <row r="2449" spans="2:13" ht="12.75">
      <c r="B2449" s="119">
        <v>800</v>
      </c>
      <c r="C2449" s="35" t="s">
        <v>56</v>
      </c>
      <c r="D2449" s="15" t="s">
        <v>1130</v>
      </c>
      <c r="E2449" s="35"/>
      <c r="F2449" s="61" t="s">
        <v>1164</v>
      </c>
      <c r="G2449" s="30" t="s">
        <v>77</v>
      </c>
      <c r="H2449" s="6">
        <f t="shared" si="95"/>
        <v>-6800</v>
      </c>
      <c r="I2449" s="25">
        <f t="shared" si="96"/>
        <v>1.797752808988764</v>
      </c>
      <c r="J2449" s="39"/>
      <c r="K2449" t="s">
        <v>1132</v>
      </c>
      <c r="L2449" s="39"/>
      <c r="M2449" s="2">
        <v>445</v>
      </c>
    </row>
    <row r="2450" spans="2:13" ht="12.75">
      <c r="B2450" s="119">
        <v>1000</v>
      </c>
      <c r="C2450" s="35" t="s">
        <v>56</v>
      </c>
      <c r="D2450" s="15" t="s">
        <v>1130</v>
      </c>
      <c r="E2450" s="35"/>
      <c r="F2450" s="61" t="s">
        <v>1164</v>
      </c>
      <c r="G2450" s="30" t="s">
        <v>118</v>
      </c>
      <c r="H2450" s="6">
        <f t="shared" si="95"/>
        <v>-7800</v>
      </c>
      <c r="I2450" s="25">
        <f t="shared" si="96"/>
        <v>2.247191011235955</v>
      </c>
      <c r="K2450" t="s">
        <v>1132</v>
      </c>
      <c r="M2450" s="2">
        <v>445</v>
      </c>
    </row>
    <row r="2451" spans="2:13" ht="12.75">
      <c r="B2451" s="119">
        <v>1000</v>
      </c>
      <c r="C2451" s="35" t="s">
        <v>56</v>
      </c>
      <c r="D2451" s="15" t="s">
        <v>1130</v>
      </c>
      <c r="E2451" s="35"/>
      <c r="F2451" s="61" t="s">
        <v>1164</v>
      </c>
      <c r="G2451" s="30" t="s">
        <v>122</v>
      </c>
      <c r="H2451" s="6">
        <f t="shared" si="95"/>
        <v>-8800</v>
      </c>
      <c r="I2451" s="25">
        <f t="shared" si="96"/>
        <v>2.247191011235955</v>
      </c>
      <c r="K2451" t="s">
        <v>1132</v>
      </c>
      <c r="M2451" s="2">
        <v>445</v>
      </c>
    </row>
    <row r="2452" spans="2:13" ht="12.75">
      <c r="B2452" s="119">
        <v>1500</v>
      </c>
      <c r="C2452" s="35" t="s">
        <v>56</v>
      </c>
      <c r="D2452" s="15" t="s">
        <v>1130</v>
      </c>
      <c r="E2452" s="35"/>
      <c r="F2452" s="61" t="s">
        <v>1164</v>
      </c>
      <c r="G2452" s="30" t="s">
        <v>212</v>
      </c>
      <c r="H2452" s="6">
        <f t="shared" si="95"/>
        <v>-10300</v>
      </c>
      <c r="I2452" s="25">
        <f t="shared" si="96"/>
        <v>3.3707865168539324</v>
      </c>
      <c r="K2452" t="s">
        <v>1132</v>
      </c>
      <c r="M2452" s="2">
        <v>445</v>
      </c>
    </row>
    <row r="2453" spans="2:13" ht="12.75">
      <c r="B2453" s="119">
        <v>1400</v>
      </c>
      <c r="C2453" s="35" t="s">
        <v>56</v>
      </c>
      <c r="D2453" s="15" t="s">
        <v>1130</v>
      </c>
      <c r="E2453" s="35"/>
      <c r="F2453" s="61" t="s">
        <v>1164</v>
      </c>
      <c r="G2453" s="30" t="s">
        <v>206</v>
      </c>
      <c r="H2453" s="6">
        <f t="shared" si="95"/>
        <v>-11700</v>
      </c>
      <c r="I2453" s="25">
        <f t="shared" si="96"/>
        <v>3.146067415730337</v>
      </c>
      <c r="K2453" t="s">
        <v>1132</v>
      </c>
      <c r="M2453" s="2">
        <v>445</v>
      </c>
    </row>
    <row r="2454" spans="2:13" ht="12.75">
      <c r="B2454" s="119">
        <v>1000</v>
      </c>
      <c r="C2454" s="35" t="s">
        <v>56</v>
      </c>
      <c r="D2454" s="15" t="s">
        <v>1130</v>
      </c>
      <c r="E2454" s="35"/>
      <c r="F2454" s="61" t="s">
        <v>1164</v>
      </c>
      <c r="G2454" s="30" t="s">
        <v>220</v>
      </c>
      <c r="H2454" s="6">
        <f t="shared" si="95"/>
        <v>-12700</v>
      </c>
      <c r="I2454" s="25">
        <f t="shared" si="96"/>
        <v>2.247191011235955</v>
      </c>
      <c r="K2454" t="s">
        <v>1132</v>
      </c>
      <c r="M2454" s="2">
        <v>445</v>
      </c>
    </row>
    <row r="2455" spans="2:13" ht="12.75">
      <c r="B2455" s="119">
        <v>1600</v>
      </c>
      <c r="C2455" s="35" t="s">
        <v>56</v>
      </c>
      <c r="D2455" s="15" t="s">
        <v>1130</v>
      </c>
      <c r="E2455" s="35"/>
      <c r="F2455" s="61" t="s">
        <v>1164</v>
      </c>
      <c r="G2455" s="30" t="s">
        <v>256</v>
      </c>
      <c r="H2455" s="6">
        <f t="shared" si="95"/>
        <v>-14300</v>
      </c>
      <c r="I2455" s="25">
        <f t="shared" si="96"/>
        <v>3.595505617977528</v>
      </c>
      <c r="K2455" t="s">
        <v>1132</v>
      </c>
      <c r="M2455" s="2">
        <v>445</v>
      </c>
    </row>
    <row r="2456" spans="2:13" ht="12.75">
      <c r="B2456" s="119">
        <v>1000</v>
      </c>
      <c r="C2456" s="35" t="s">
        <v>56</v>
      </c>
      <c r="D2456" s="15" t="s">
        <v>1130</v>
      </c>
      <c r="E2456" s="35"/>
      <c r="F2456" s="61" t="s">
        <v>1164</v>
      </c>
      <c r="G2456" s="30" t="s">
        <v>258</v>
      </c>
      <c r="H2456" s="6">
        <f t="shared" si="95"/>
        <v>-15300</v>
      </c>
      <c r="I2456" s="25">
        <f t="shared" si="96"/>
        <v>2.247191011235955</v>
      </c>
      <c r="K2456" t="s">
        <v>1132</v>
      </c>
      <c r="M2456" s="2">
        <v>445</v>
      </c>
    </row>
    <row r="2457" spans="2:13" ht="12.75">
      <c r="B2457" s="119">
        <v>1300</v>
      </c>
      <c r="C2457" s="35" t="s">
        <v>56</v>
      </c>
      <c r="D2457" s="15" t="s">
        <v>1130</v>
      </c>
      <c r="E2457" s="35"/>
      <c r="F2457" s="61" t="s">
        <v>1164</v>
      </c>
      <c r="G2457" s="30" t="s">
        <v>260</v>
      </c>
      <c r="H2457" s="6">
        <f t="shared" si="95"/>
        <v>-16600</v>
      </c>
      <c r="I2457" s="25">
        <f t="shared" si="96"/>
        <v>2.9213483146067416</v>
      </c>
      <c r="K2457" t="s">
        <v>1132</v>
      </c>
      <c r="M2457" s="2">
        <v>445</v>
      </c>
    </row>
    <row r="2458" spans="2:13" ht="12.75">
      <c r="B2458" s="119">
        <v>800</v>
      </c>
      <c r="C2458" s="35" t="s">
        <v>56</v>
      </c>
      <c r="D2458" s="15" t="s">
        <v>1130</v>
      </c>
      <c r="E2458" s="35"/>
      <c r="F2458" s="61" t="s">
        <v>1164</v>
      </c>
      <c r="G2458" s="30" t="s">
        <v>262</v>
      </c>
      <c r="H2458" s="6">
        <f t="shared" si="95"/>
        <v>-17400</v>
      </c>
      <c r="I2458" s="25">
        <f t="shared" si="96"/>
        <v>1.797752808988764</v>
      </c>
      <c r="K2458" t="s">
        <v>1132</v>
      </c>
      <c r="M2458" s="2">
        <v>445</v>
      </c>
    </row>
    <row r="2459" spans="2:13" ht="12.75">
      <c r="B2459" s="119">
        <v>1000</v>
      </c>
      <c r="C2459" s="35" t="s">
        <v>56</v>
      </c>
      <c r="D2459" s="15" t="s">
        <v>1130</v>
      </c>
      <c r="E2459" s="35"/>
      <c r="F2459" s="61" t="s">
        <v>1164</v>
      </c>
      <c r="G2459" s="30" t="s">
        <v>264</v>
      </c>
      <c r="H2459" s="6">
        <f t="shared" si="95"/>
        <v>-18400</v>
      </c>
      <c r="I2459" s="25">
        <f t="shared" si="96"/>
        <v>2.247191011235955</v>
      </c>
      <c r="K2459" t="s">
        <v>1132</v>
      </c>
      <c r="M2459" s="2">
        <v>445</v>
      </c>
    </row>
    <row r="2460" spans="2:13" ht="12.75">
      <c r="B2460" s="119">
        <v>600</v>
      </c>
      <c r="C2460" s="35" t="s">
        <v>56</v>
      </c>
      <c r="D2460" s="15" t="s">
        <v>1130</v>
      </c>
      <c r="E2460" s="35"/>
      <c r="F2460" s="61" t="s">
        <v>1164</v>
      </c>
      <c r="G2460" s="30" t="s">
        <v>266</v>
      </c>
      <c r="H2460" s="6">
        <f t="shared" si="95"/>
        <v>-19000</v>
      </c>
      <c r="I2460" s="25">
        <f t="shared" si="96"/>
        <v>1.348314606741573</v>
      </c>
      <c r="K2460" t="s">
        <v>1132</v>
      </c>
      <c r="M2460" s="2">
        <v>445</v>
      </c>
    </row>
    <row r="2461" spans="2:13" ht="12.75">
      <c r="B2461" s="119">
        <v>1000</v>
      </c>
      <c r="C2461" s="35" t="s">
        <v>56</v>
      </c>
      <c r="D2461" s="15" t="s">
        <v>1130</v>
      </c>
      <c r="E2461" s="35"/>
      <c r="F2461" s="61" t="s">
        <v>1164</v>
      </c>
      <c r="G2461" s="30" t="s">
        <v>330</v>
      </c>
      <c r="H2461" s="6">
        <f t="shared" si="95"/>
        <v>-20000</v>
      </c>
      <c r="I2461" s="25">
        <f t="shared" si="96"/>
        <v>2.247191011235955</v>
      </c>
      <c r="K2461" t="s">
        <v>1132</v>
      </c>
      <c r="M2461" s="2">
        <v>445</v>
      </c>
    </row>
    <row r="2462" spans="2:13" ht="12.75">
      <c r="B2462" s="119">
        <v>400</v>
      </c>
      <c r="C2462" s="35" t="s">
        <v>56</v>
      </c>
      <c r="D2462" s="15" t="s">
        <v>1130</v>
      </c>
      <c r="E2462" s="35"/>
      <c r="F2462" s="61" t="s">
        <v>1164</v>
      </c>
      <c r="G2462" s="30" t="s">
        <v>332</v>
      </c>
      <c r="H2462" s="6">
        <f t="shared" si="95"/>
        <v>-20400</v>
      </c>
      <c r="I2462" s="25">
        <f t="shared" si="96"/>
        <v>0.898876404494382</v>
      </c>
      <c r="K2462" t="s">
        <v>1132</v>
      </c>
      <c r="M2462" s="2">
        <v>445</v>
      </c>
    </row>
    <row r="2463" spans="2:13" ht="12.75">
      <c r="B2463" s="119">
        <v>1000</v>
      </c>
      <c r="C2463" s="35" t="s">
        <v>56</v>
      </c>
      <c r="D2463" s="15" t="s">
        <v>1130</v>
      </c>
      <c r="E2463" s="35"/>
      <c r="F2463" s="61" t="s">
        <v>1164</v>
      </c>
      <c r="G2463" s="30" t="s">
        <v>334</v>
      </c>
      <c r="H2463" s="6">
        <f t="shared" si="95"/>
        <v>-21400</v>
      </c>
      <c r="I2463" s="25">
        <f t="shared" si="96"/>
        <v>2.247191011235955</v>
      </c>
      <c r="K2463" t="s">
        <v>1132</v>
      </c>
      <c r="M2463" s="2">
        <v>445</v>
      </c>
    </row>
    <row r="2464" spans="2:13" ht="12.75">
      <c r="B2464" s="119">
        <v>1600</v>
      </c>
      <c r="C2464" s="35" t="s">
        <v>56</v>
      </c>
      <c r="D2464" s="15" t="s">
        <v>1130</v>
      </c>
      <c r="E2464" s="35"/>
      <c r="F2464" s="61" t="s">
        <v>1164</v>
      </c>
      <c r="G2464" s="30" t="s">
        <v>372</v>
      </c>
      <c r="H2464" s="6">
        <f t="shared" si="95"/>
        <v>-23000</v>
      </c>
      <c r="I2464" s="25">
        <f t="shared" si="96"/>
        <v>3.595505617977528</v>
      </c>
      <c r="K2464" t="s">
        <v>1132</v>
      </c>
      <c r="M2464" s="2">
        <v>445</v>
      </c>
    </row>
    <row r="2465" spans="2:13" ht="12.75">
      <c r="B2465" s="119">
        <v>1000</v>
      </c>
      <c r="C2465" s="35" t="s">
        <v>56</v>
      </c>
      <c r="D2465" s="15" t="s">
        <v>1130</v>
      </c>
      <c r="E2465" s="35"/>
      <c r="F2465" s="61" t="s">
        <v>1164</v>
      </c>
      <c r="G2465" s="30" t="s">
        <v>374</v>
      </c>
      <c r="H2465" s="6">
        <f t="shared" si="95"/>
        <v>-24000</v>
      </c>
      <c r="I2465" s="25">
        <f t="shared" si="96"/>
        <v>2.247191011235955</v>
      </c>
      <c r="K2465" t="s">
        <v>1132</v>
      </c>
      <c r="M2465" s="2">
        <v>445</v>
      </c>
    </row>
    <row r="2466" spans="2:13" ht="12.75">
      <c r="B2466" s="116">
        <v>1400</v>
      </c>
      <c r="C2466" s="35" t="s">
        <v>56</v>
      </c>
      <c r="D2466" s="15" t="s">
        <v>1130</v>
      </c>
      <c r="E2466" s="35"/>
      <c r="F2466" s="61" t="s">
        <v>1164</v>
      </c>
      <c r="G2466" s="30" t="s">
        <v>420</v>
      </c>
      <c r="H2466" s="6">
        <f t="shared" si="95"/>
        <v>-25400</v>
      </c>
      <c r="I2466" s="25">
        <f t="shared" si="96"/>
        <v>3.146067415730337</v>
      </c>
      <c r="K2466" t="s">
        <v>1132</v>
      </c>
      <c r="M2466" s="2">
        <v>445</v>
      </c>
    </row>
    <row r="2467" spans="2:13" ht="12.75">
      <c r="B2467" s="116">
        <v>1500</v>
      </c>
      <c r="C2467" s="35" t="s">
        <v>1165</v>
      </c>
      <c r="D2467" s="15" t="s">
        <v>1130</v>
      </c>
      <c r="E2467" s="35"/>
      <c r="F2467" s="61" t="s">
        <v>1164</v>
      </c>
      <c r="G2467" s="30" t="s">
        <v>432</v>
      </c>
      <c r="H2467" s="6">
        <f t="shared" si="95"/>
        <v>-26900</v>
      </c>
      <c r="I2467" s="25">
        <f t="shared" si="96"/>
        <v>3.3707865168539324</v>
      </c>
      <c r="K2467" t="s">
        <v>1132</v>
      </c>
      <c r="M2467" s="2">
        <v>445</v>
      </c>
    </row>
    <row r="2468" spans="1:13" s="59" customFormat="1" ht="12.75">
      <c r="A2468" s="1"/>
      <c r="B2468" s="116">
        <v>2000</v>
      </c>
      <c r="C2468" s="35" t="s">
        <v>56</v>
      </c>
      <c r="D2468" s="15" t="s">
        <v>1130</v>
      </c>
      <c r="E2468" s="35"/>
      <c r="F2468" s="61" t="s">
        <v>1164</v>
      </c>
      <c r="G2468" s="30" t="s">
        <v>432</v>
      </c>
      <c r="H2468" s="6">
        <f t="shared" si="95"/>
        <v>-28900</v>
      </c>
      <c r="I2468" s="25">
        <f t="shared" si="96"/>
        <v>4.49438202247191</v>
      </c>
      <c r="J2468"/>
      <c r="K2468" t="s">
        <v>1132</v>
      </c>
      <c r="L2468"/>
      <c r="M2468" s="2">
        <v>445</v>
      </c>
    </row>
    <row r="2469" spans="1:13" ht="12.75">
      <c r="A2469" s="14"/>
      <c r="B2469" s="117">
        <f>SUM(B2443:B2468)</f>
        <v>28900</v>
      </c>
      <c r="C2469" s="14" t="s">
        <v>56</v>
      </c>
      <c r="D2469" s="14"/>
      <c r="E2469" s="14"/>
      <c r="F2469" s="69"/>
      <c r="G2469" s="21"/>
      <c r="H2469" s="57">
        <v>0</v>
      </c>
      <c r="I2469" s="58">
        <f t="shared" si="96"/>
        <v>64.9438202247191</v>
      </c>
      <c r="J2469" s="59"/>
      <c r="K2469" s="59"/>
      <c r="L2469" s="59"/>
      <c r="M2469" s="2">
        <v>445</v>
      </c>
    </row>
    <row r="2470" spans="2:13" ht="12.75">
      <c r="B2470" s="116"/>
      <c r="C2470" s="3"/>
      <c r="H2470" s="6">
        <f aca="true" t="shared" si="97" ref="H2470:H2533">H2469-B2470</f>
        <v>0</v>
      </c>
      <c r="I2470" s="25">
        <f t="shared" si="96"/>
        <v>0</v>
      </c>
      <c r="M2470" s="2">
        <v>445</v>
      </c>
    </row>
    <row r="2471" spans="2:13" ht="12.75">
      <c r="B2471" s="305"/>
      <c r="H2471" s="6">
        <f t="shared" si="97"/>
        <v>0</v>
      </c>
      <c r="I2471" s="25">
        <f t="shared" si="96"/>
        <v>0</v>
      </c>
      <c r="M2471" s="2">
        <v>445</v>
      </c>
    </row>
    <row r="2472" spans="2:13" ht="12.75">
      <c r="B2472" s="116">
        <v>800000</v>
      </c>
      <c r="C2472" s="1" t="s">
        <v>1166</v>
      </c>
      <c r="D2472" s="1" t="s">
        <v>1131</v>
      </c>
      <c r="E2472" s="1" t="s">
        <v>1167</v>
      </c>
      <c r="F2472" s="61" t="s">
        <v>541</v>
      </c>
      <c r="G2472" s="32" t="s">
        <v>206</v>
      </c>
      <c r="H2472" s="6">
        <f t="shared" si="97"/>
        <v>-800000</v>
      </c>
      <c r="I2472" s="25">
        <f t="shared" si="96"/>
        <v>1797.752808988764</v>
      </c>
      <c r="K2472" t="s">
        <v>1130</v>
      </c>
      <c r="M2472" s="2">
        <v>445</v>
      </c>
    </row>
    <row r="2473" spans="1:13" ht="12.75">
      <c r="A2473" s="14"/>
      <c r="B2473" s="117">
        <f>SUM(B2472:B2472)</f>
        <v>800000</v>
      </c>
      <c r="C2473" s="14" t="s">
        <v>544</v>
      </c>
      <c r="D2473" s="14"/>
      <c r="E2473" s="14"/>
      <c r="F2473" s="69"/>
      <c r="G2473" s="21"/>
      <c r="H2473" s="57">
        <v>0</v>
      </c>
      <c r="I2473" s="58">
        <f t="shared" si="96"/>
        <v>1797.752808988764</v>
      </c>
      <c r="J2473" s="59"/>
      <c r="K2473" s="59"/>
      <c r="L2473" s="59"/>
      <c r="M2473" s="2">
        <v>445</v>
      </c>
    </row>
    <row r="2474" spans="2:13" ht="12.75">
      <c r="B2474" s="62"/>
      <c r="H2474" s="6">
        <f t="shared" si="97"/>
        <v>0</v>
      </c>
      <c r="I2474" s="25">
        <f t="shared" si="96"/>
        <v>0</v>
      </c>
      <c r="M2474" s="2">
        <v>445</v>
      </c>
    </row>
    <row r="2475" spans="2:13" ht="12.75">
      <c r="B2475" s="62"/>
      <c r="H2475" s="6">
        <f t="shared" si="97"/>
        <v>0</v>
      </c>
      <c r="I2475" s="25">
        <f t="shared" si="96"/>
        <v>0</v>
      </c>
      <c r="M2475" s="2">
        <v>445</v>
      </c>
    </row>
    <row r="2476" spans="2:13" ht="12.75">
      <c r="B2476" s="62"/>
      <c r="H2476" s="6">
        <f t="shared" si="97"/>
        <v>0</v>
      </c>
      <c r="I2476" s="25">
        <f t="shared" si="96"/>
        <v>0</v>
      </c>
      <c r="M2476" s="2">
        <v>445</v>
      </c>
    </row>
    <row r="2477" spans="2:13" ht="12.75">
      <c r="B2477" s="62"/>
      <c r="H2477" s="6">
        <f t="shared" si="97"/>
        <v>0</v>
      </c>
      <c r="I2477" s="25">
        <f t="shared" si="96"/>
        <v>0</v>
      </c>
      <c r="M2477" s="2">
        <v>445</v>
      </c>
    </row>
    <row r="2478" spans="1:13" ht="13.5" thickBot="1">
      <c r="A2478" s="45"/>
      <c r="B2478" s="300">
        <f>+B2506+B2542+B2571+B2623+B2628+B2634+B2678+B2639</f>
        <v>1049616</v>
      </c>
      <c r="C2478" s="45"/>
      <c r="D2478" s="118" t="s">
        <v>781</v>
      </c>
      <c r="E2478" s="45"/>
      <c r="F2478" s="93"/>
      <c r="G2478" s="49"/>
      <c r="H2478" s="50">
        <f>H2477-B2478</f>
        <v>-1049616</v>
      </c>
      <c r="I2478" s="71">
        <f t="shared" si="96"/>
        <v>2358.6876404494383</v>
      </c>
      <c r="J2478" s="52"/>
      <c r="K2478" s="52"/>
      <c r="L2478" s="52"/>
      <c r="M2478" s="2">
        <v>445</v>
      </c>
    </row>
    <row r="2479" spans="2:13" ht="12.75">
      <c r="B2479" s="62"/>
      <c r="H2479" s="6">
        <v>0</v>
      </c>
      <c r="I2479" s="25">
        <f t="shared" si="96"/>
        <v>0</v>
      </c>
      <c r="M2479" s="2">
        <v>445</v>
      </c>
    </row>
    <row r="2480" spans="2:13" ht="12.75">
      <c r="B2480" s="116">
        <v>5000</v>
      </c>
      <c r="C2480" s="1" t="s">
        <v>0</v>
      </c>
      <c r="D2480" s="15" t="s">
        <v>781</v>
      </c>
      <c r="E2480" s="1" t="s">
        <v>1168</v>
      </c>
      <c r="F2480" s="330" t="s">
        <v>1169</v>
      </c>
      <c r="G2480" s="33" t="s">
        <v>106</v>
      </c>
      <c r="H2480" s="6">
        <f t="shared" si="97"/>
        <v>-5000</v>
      </c>
      <c r="I2480" s="25">
        <v>10</v>
      </c>
      <c r="K2480" t="s">
        <v>21</v>
      </c>
      <c r="M2480" s="2">
        <v>445</v>
      </c>
    </row>
    <row r="2481" spans="2:13" ht="12.75">
      <c r="B2481" s="116">
        <v>5000</v>
      </c>
      <c r="C2481" s="1" t="s">
        <v>0</v>
      </c>
      <c r="D2481" s="1" t="s">
        <v>781</v>
      </c>
      <c r="E2481" s="1" t="s">
        <v>1168</v>
      </c>
      <c r="F2481" s="330" t="s">
        <v>1170</v>
      </c>
      <c r="G2481" s="30" t="s">
        <v>20</v>
      </c>
      <c r="H2481" s="6">
        <f t="shared" si="97"/>
        <v>-10000</v>
      </c>
      <c r="I2481" s="25">
        <v>10</v>
      </c>
      <c r="K2481" t="s">
        <v>21</v>
      </c>
      <c r="M2481" s="2">
        <v>445</v>
      </c>
    </row>
    <row r="2482" spans="2:13" ht="12.75">
      <c r="B2482" s="116">
        <v>2500</v>
      </c>
      <c r="C2482" s="1" t="s">
        <v>0</v>
      </c>
      <c r="D2482" s="1" t="s">
        <v>781</v>
      </c>
      <c r="E2482" s="1" t="s">
        <v>1168</v>
      </c>
      <c r="F2482" s="330" t="s">
        <v>1171</v>
      </c>
      <c r="G2482" s="30" t="s">
        <v>23</v>
      </c>
      <c r="H2482" s="6">
        <f t="shared" si="97"/>
        <v>-12500</v>
      </c>
      <c r="I2482" s="25">
        <v>5</v>
      </c>
      <c r="K2482" t="s">
        <v>21</v>
      </c>
      <c r="M2482" s="2">
        <v>445</v>
      </c>
    </row>
    <row r="2483" spans="2:13" ht="12.75">
      <c r="B2483" s="116">
        <v>2500</v>
      </c>
      <c r="C2483" s="1" t="s">
        <v>0</v>
      </c>
      <c r="D2483" s="1" t="s">
        <v>781</v>
      </c>
      <c r="E2483" s="1" t="s">
        <v>1168</v>
      </c>
      <c r="F2483" s="330" t="s">
        <v>1172</v>
      </c>
      <c r="G2483" s="30" t="s">
        <v>25</v>
      </c>
      <c r="H2483" s="6">
        <f t="shared" si="97"/>
        <v>-15000</v>
      </c>
      <c r="I2483" s="25">
        <v>5</v>
      </c>
      <c r="K2483" t="s">
        <v>21</v>
      </c>
      <c r="M2483" s="2">
        <v>445</v>
      </c>
    </row>
    <row r="2484" spans="2:13" ht="12.75">
      <c r="B2484" s="116">
        <v>5000</v>
      </c>
      <c r="C2484" s="1" t="s">
        <v>0</v>
      </c>
      <c r="D2484" s="1" t="s">
        <v>781</v>
      </c>
      <c r="E2484" s="1" t="s">
        <v>1168</v>
      </c>
      <c r="F2484" s="330" t="s">
        <v>1173</v>
      </c>
      <c r="G2484" s="30" t="s">
        <v>67</v>
      </c>
      <c r="H2484" s="6">
        <f t="shared" si="97"/>
        <v>-20000</v>
      </c>
      <c r="I2484" s="25">
        <v>10</v>
      </c>
      <c r="K2484" t="s">
        <v>21</v>
      </c>
      <c r="M2484" s="2">
        <v>445</v>
      </c>
    </row>
    <row r="2485" spans="2:13" ht="12.75">
      <c r="B2485" s="305">
        <v>2500</v>
      </c>
      <c r="C2485" s="1" t="s">
        <v>0</v>
      </c>
      <c r="D2485" s="1" t="s">
        <v>781</v>
      </c>
      <c r="E2485" s="1" t="s">
        <v>1168</v>
      </c>
      <c r="F2485" s="330" t="s">
        <v>1174</v>
      </c>
      <c r="G2485" s="30" t="s">
        <v>77</v>
      </c>
      <c r="H2485" s="6">
        <f t="shared" si="97"/>
        <v>-22500</v>
      </c>
      <c r="I2485" s="25">
        <v>5</v>
      </c>
      <c r="K2485" t="s">
        <v>21</v>
      </c>
      <c r="M2485" s="2">
        <v>445</v>
      </c>
    </row>
    <row r="2486" spans="2:13" ht="12.75">
      <c r="B2486" s="305">
        <v>5000</v>
      </c>
      <c r="C2486" s="1" t="s">
        <v>0</v>
      </c>
      <c r="D2486" s="1" t="s">
        <v>781</v>
      </c>
      <c r="E2486" s="1" t="s">
        <v>1168</v>
      </c>
      <c r="F2486" s="330" t="s">
        <v>1175</v>
      </c>
      <c r="G2486" s="30" t="s">
        <v>79</v>
      </c>
      <c r="H2486" s="6">
        <f t="shared" si="97"/>
        <v>-27500</v>
      </c>
      <c r="I2486" s="25">
        <v>10</v>
      </c>
      <c r="K2486" t="s">
        <v>21</v>
      </c>
      <c r="M2486" s="2">
        <v>445</v>
      </c>
    </row>
    <row r="2487" spans="2:13" ht="12.75">
      <c r="B2487" s="116">
        <v>5000</v>
      </c>
      <c r="C2487" s="1" t="s">
        <v>0</v>
      </c>
      <c r="D2487" s="1" t="s">
        <v>781</v>
      </c>
      <c r="E2487" s="1" t="s">
        <v>1168</v>
      </c>
      <c r="F2487" s="330" t="s">
        <v>1176</v>
      </c>
      <c r="G2487" s="30" t="s">
        <v>118</v>
      </c>
      <c r="H2487" s="6">
        <f t="shared" si="97"/>
        <v>-32500</v>
      </c>
      <c r="I2487" s="25">
        <v>10</v>
      </c>
      <c r="K2487" t="s">
        <v>21</v>
      </c>
      <c r="M2487" s="2">
        <v>445</v>
      </c>
    </row>
    <row r="2488" spans="2:13" ht="12.75">
      <c r="B2488" s="116">
        <v>2500</v>
      </c>
      <c r="C2488" s="1" t="s">
        <v>0</v>
      </c>
      <c r="D2488" s="1" t="s">
        <v>781</v>
      </c>
      <c r="E2488" s="1" t="s">
        <v>1168</v>
      </c>
      <c r="F2488" s="330" t="s">
        <v>1177</v>
      </c>
      <c r="G2488" s="30" t="s">
        <v>120</v>
      </c>
      <c r="H2488" s="6">
        <f t="shared" si="97"/>
        <v>-35000</v>
      </c>
      <c r="I2488" s="25">
        <v>5</v>
      </c>
      <c r="K2488" t="s">
        <v>21</v>
      </c>
      <c r="M2488" s="2">
        <v>445</v>
      </c>
    </row>
    <row r="2489" spans="2:13" ht="12.75">
      <c r="B2489" s="116">
        <v>7500</v>
      </c>
      <c r="C2489" s="1" t="s">
        <v>0</v>
      </c>
      <c r="D2489" s="1" t="s">
        <v>781</v>
      </c>
      <c r="E2489" s="1" t="s">
        <v>1168</v>
      </c>
      <c r="F2489" s="330" t="s">
        <v>1178</v>
      </c>
      <c r="G2489" s="30" t="s">
        <v>122</v>
      </c>
      <c r="H2489" s="6">
        <f t="shared" si="97"/>
        <v>-42500</v>
      </c>
      <c r="I2489" s="25">
        <v>15</v>
      </c>
      <c r="K2489" t="s">
        <v>21</v>
      </c>
      <c r="M2489" s="2">
        <v>445</v>
      </c>
    </row>
    <row r="2490" spans="2:13" ht="12.75">
      <c r="B2490" s="116">
        <v>5000</v>
      </c>
      <c r="C2490" s="1" t="s">
        <v>0</v>
      </c>
      <c r="D2490" s="1" t="s">
        <v>781</v>
      </c>
      <c r="E2490" s="1" t="s">
        <v>1168</v>
      </c>
      <c r="F2490" s="330" t="s">
        <v>1179</v>
      </c>
      <c r="G2490" s="30" t="s">
        <v>204</v>
      </c>
      <c r="H2490" s="6">
        <f t="shared" si="97"/>
        <v>-47500</v>
      </c>
      <c r="I2490" s="25">
        <v>10</v>
      </c>
      <c r="K2490" t="s">
        <v>21</v>
      </c>
      <c r="M2490" s="2">
        <v>445</v>
      </c>
    </row>
    <row r="2491" spans="2:13" ht="12.75">
      <c r="B2491" s="116">
        <v>5000</v>
      </c>
      <c r="C2491" s="1" t="s">
        <v>0</v>
      </c>
      <c r="D2491" s="1" t="s">
        <v>781</v>
      </c>
      <c r="E2491" s="1" t="s">
        <v>1168</v>
      </c>
      <c r="F2491" s="330" t="s">
        <v>1180</v>
      </c>
      <c r="G2491" s="30" t="s">
        <v>206</v>
      </c>
      <c r="H2491" s="6">
        <f t="shared" si="97"/>
        <v>-52500</v>
      </c>
      <c r="I2491" s="25">
        <v>10</v>
      </c>
      <c r="K2491" t="s">
        <v>21</v>
      </c>
      <c r="M2491" s="2">
        <v>445</v>
      </c>
    </row>
    <row r="2492" spans="2:13" ht="12.75">
      <c r="B2492" s="116">
        <v>5000</v>
      </c>
      <c r="C2492" s="1" t="s">
        <v>0</v>
      </c>
      <c r="D2492" s="1" t="s">
        <v>781</v>
      </c>
      <c r="E2492" s="1" t="s">
        <v>1168</v>
      </c>
      <c r="F2492" s="330" t="s">
        <v>1181</v>
      </c>
      <c r="G2492" s="30" t="s">
        <v>220</v>
      </c>
      <c r="H2492" s="6">
        <f t="shared" si="97"/>
        <v>-57500</v>
      </c>
      <c r="I2492" s="25">
        <v>10</v>
      </c>
      <c r="K2492" t="s">
        <v>21</v>
      </c>
      <c r="M2492" s="2">
        <v>445</v>
      </c>
    </row>
    <row r="2493" spans="2:13" ht="12.75">
      <c r="B2493" s="116">
        <v>5000</v>
      </c>
      <c r="C2493" s="1" t="s">
        <v>0</v>
      </c>
      <c r="D2493" s="1" t="s">
        <v>781</v>
      </c>
      <c r="E2493" s="1" t="s">
        <v>1168</v>
      </c>
      <c r="F2493" s="330" t="s">
        <v>1182</v>
      </c>
      <c r="G2493" s="30" t="s">
        <v>244</v>
      </c>
      <c r="H2493" s="6">
        <f t="shared" si="97"/>
        <v>-62500</v>
      </c>
      <c r="I2493" s="25">
        <v>10</v>
      </c>
      <c r="K2493" t="s">
        <v>21</v>
      </c>
      <c r="M2493" s="2">
        <v>445</v>
      </c>
    </row>
    <row r="2494" spans="2:13" ht="12.75">
      <c r="B2494" s="116">
        <v>5000</v>
      </c>
      <c r="C2494" s="1" t="s">
        <v>0</v>
      </c>
      <c r="D2494" s="1" t="s">
        <v>781</v>
      </c>
      <c r="E2494" s="1" t="s">
        <v>1168</v>
      </c>
      <c r="F2494" s="330" t="s">
        <v>1183</v>
      </c>
      <c r="G2494" s="30" t="s">
        <v>256</v>
      </c>
      <c r="H2494" s="6">
        <f t="shared" si="97"/>
        <v>-67500</v>
      </c>
      <c r="I2494" s="25">
        <v>10</v>
      </c>
      <c r="K2494" t="s">
        <v>21</v>
      </c>
      <c r="M2494" s="2">
        <v>445</v>
      </c>
    </row>
    <row r="2495" spans="2:13" ht="12.75">
      <c r="B2495" s="116">
        <v>2500</v>
      </c>
      <c r="C2495" s="1" t="s">
        <v>0</v>
      </c>
      <c r="D2495" s="1" t="s">
        <v>781</v>
      </c>
      <c r="E2495" s="1" t="s">
        <v>1168</v>
      </c>
      <c r="F2495" s="330" t="s">
        <v>1184</v>
      </c>
      <c r="G2495" s="30" t="s">
        <v>258</v>
      </c>
      <c r="H2495" s="6">
        <f t="shared" si="97"/>
        <v>-70000</v>
      </c>
      <c r="I2495" s="25">
        <v>5</v>
      </c>
      <c r="K2495" t="s">
        <v>21</v>
      </c>
      <c r="M2495" s="2">
        <v>445</v>
      </c>
    </row>
    <row r="2496" spans="2:13" ht="12.75">
      <c r="B2496" s="116">
        <v>5000</v>
      </c>
      <c r="C2496" s="1" t="s">
        <v>0</v>
      </c>
      <c r="D2496" s="1" t="s">
        <v>781</v>
      </c>
      <c r="E2496" s="1" t="s">
        <v>1168</v>
      </c>
      <c r="F2496" s="330" t="s">
        <v>1185</v>
      </c>
      <c r="G2496" s="30" t="s">
        <v>260</v>
      </c>
      <c r="H2496" s="6">
        <f t="shared" si="97"/>
        <v>-75000</v>
      </c>
      <c r="I2496" s="25">
        <v>10</v>
      </c>
      <c r="K2496" t="s">
        <v>21</v>
      </c>
      <c r="M2496" s="2">
        <v>445</v>
      </c>
    </row>
    <row r="2497" spans="2:13" ht="12.75">
      <c r="B2497" s="116">
        <v>7500</v>
      </c>
      <c r="C2497" s="1" t="s">
        <v>0</v>
      </c>
      <c r="D2497" s="1" t="s">
        <v>781</v>
      </c>
      <c r="E2497" s="1" t="s">
        <v>1168</v>
      </c>
      <c r="F2497" s="330" t="s">
        <v>1186</v>
      </c>
      <c r="G2497" s="30" t="s">
        <v>264</v>
      </c>
      <c r="H2497" s="6">
        <f t="shared" si="97"/>
        <v>-82500</v>
      </c>
      <c r="I2497" s="25">
        <v>15</v>
      </c>
      <c r="K2497" t="s">
        <v>21</v>
      </c>
      <c r="M2497" s="2">
        <v>445</v>
      </c>
    </row>
    <row r="2498" spans="2:13" ht="12.75">
      <c r="B2498" s="116">
        <v>7500</v>
      </c>
      <c r="C2498" s="1" t="s">
        <v>0</v>
      </c>
      <c r="D2498" s="1" t="s">
        <v>781</v>
      </c>
      <c r="E2498" s="1" t="s">
        <v>1168</v>
      </c>
      <c r="F2498" s="330" t="s">
        <v>1187</v>
      </c>
      <c r="G2498" s="30" t="s">
        <v>266</v>
      </c>
      <c r="H2498" s="6">
        <f t="shared" si="97"/>
        <v>-90000</v>
      </c>
      <c r="I2498" s="25">
        <v>15</v>
      </c>
      <c r="K2498" t="s">
        <v>21</v>
      </c>
      <c r="M2498" s="2">
        <v>445</v>
      </c>
    </row>
    <row r="2499" spans="2:13" ht="12.75">
      <c r="B2499" s="116">
        <v>5000</v>
      </c>
      <c r="C2499" s="1" t="s">
        <v>0</v>
      </c>
      <c r="D2499" s="1" t="s">
        <v>781</v>
      </c>
      <c r="E2499" s="1" t="s">
        <v>1168</v>
      </c>
      <c r="F2499" s="330" t="s">
        <v>1188</v>
      </c>
      <c r="G2499" s="30" t="s">
        <v>328</v>
      </c>
      <c r="H2499" s="6">
        <f t="shared" si="97"/>
        <v>-95000</v>
      </c>
      <c r="I2499" s="25">
        <v>10</v>
      </c>
      <c r="K2499" t="s">
        <v>21</v>
      </c>
      <c r="M2499" s="2">
        <v>445</v>
      </c>
    </row>
    <row r="2500" spans="2:13" ht="12.75">
      <c r="B2500" s="116">
        <v>5000</v>
      </c>
      <c r="C2500" s="1" t="s">
        <v>0</v>
      </c>
      <c r="D2500" s="1" t="s">
        <v>781</v>
      </c>
      <c r="E2500" s="1" t="s">
        <v>1168</v>
      </c>
      <c r="F2500" s="330" t="s">
        <v>1189</v>
      </c>
      <c r="G2500" s="30" t="s">
        <v>330</v>
      </c>
      <c r="H2500" s="6">
        <f t="shared" si="97"/>
        <v>-100000</v>
      </c>
      <c r="I2500" s="25">
        <v>10</v>
      </c>
      <c r="K2500" t="s">
        <v>21</v>
      </c>
      <c r="M2500" s="2">
        <v>445</v>
      </c>
    </row>
    <row r="2501" spans="2:13" ht="12.75">
      <c r="B2501" s="116">
        <v>5000</v>
      </c>
      <c r="C2501" s="1" t="s">
        <v>0</v>
      </c>
      <c r="D2501" s="1" t="s">
        <v>781</v>
      </c>
      <c r="E2501" s="1" t="s">
        <v>1168</v>
      </c>
      <c r="F2501" s="330" t="s">
        <v>1190</v>
      </c>
      <c r="G2501" s="30" t="s">
        <v>334</v>
      </c>
      <c r="H2501" s="6">
        <f t="shared" si="97"/>
        <v>-105000</v>
      </c>
      <c r="I2501" s="25">
        <v>10</v>
      </c>
      <c r="K2501" t="s">
        <v>21</v>
      </c>
      <c r="M2501" s="2">
        <v>445</v>
      </c>
    </row>
    <row r="2502" spans="2:13" ht="12.75">
      <c r="B2502" s="116">
        <v>5000</v>
      </c>
      <c r="C2502" s="1" t="s">
        <v>0</v>
      </c>
      <c r="D2502" s="1" t="s">
        <v>781</v>
      </c>
      <c r="E2502" s="1" t="s">
        <v>1168</v>
      </c>
      <c r="F2502" s="330" t="s">
        <v>1191</v>
      </c>
      <c r="G2502" s="30" t="s">
        <v>372</v>
      </c>
      <c r="H2502" s="6">
        <f t="shared" si="97"/>
        <v>-110000</v>
      </c>
      <c r="I2502" s="25">
        <v>10</v>
      </c>
      <c r="K2502" t="s">
        <v>21</v>
      </c>
      <c r="M2502" s="2">
        <v>445</v>
      </c>
    </row>
    <row r="2503" spans="2:13" ht="12.75">
      <c r="B2503" s="116">
        <v>5000</v>
      </c>
      <c r="C2503" s="1" t="s">
        <v>0</v>
      </c>
      <c r="D2503" s="1" t="s">
        <v>781</v>
      </c>
      <c r="E2503" s="1" t="s">
        <v>1168</v>
      </c>
      <c r="F2503" s="330" t="s">
        <v>1192</v>
      </c>
      <c r="G2503" s="30" t="s">
        <v>374</v>
      </c>
      <c r="H2503" s="6">
        <f t="shared" si="97"/>
        <v>-115000</v>
      </c>
      <c r="I2503" s="25">
        <v>10</v>
      </c>
      <c r="K2503" t="s">
        <v>21</v>
      </c>
      <c r="M2503" s="2">
        <v>445</v>
      </c>
    </row>
    <row r="2504" spans="2:13" ht="12.75">
      <c r="B2504" s="116">
        <v>5000</v>
      </c>
      <c r="C2504" s="1" t="s">
        <v>0</v>
      </c>
      <c r="D2504" s="1" t="s">
        <v>781</v>
      </c>
      <c r="E2504" s="1" t="s">
        <v>1168</v>
      </c>
      <c r="F2504" s="330" t="s">
        <v>1193</v>
      </c>
      <c r="G2504" s="30" t="s">
        <v>420</v>
      </c>
      <c r="H2504" s="6">
        <f t="shared" si="97"/>
        <v>-120000</v>
      </c>
      <c r="I2504" s="25">
        <v>10</v>
      </c>
      <c r="K2504" t="s">
        <v>21</v>
      </c>
      <c r="M2504" s="2">
        <v>445</v>
      </c>
    </row>
    <row r="2505" spans="1:13" s="59" customFormat="1" ht="12.75">
      <c r="A2505" s="1"/>
      <c r="B2505" s="116">
        <v>7500</v>
      </c>
      <c r="C2505" s="1" t="s">
        <v>0</v>
      </c>
      <c r="D2505" s="1" t="s">
        <v>781</v>
      </c>
      <c r="E2505" s="1" t="s">
        <v>1168</v>
      </c>
      <c r="F2505" s="330" t="s">
        <v>1194</v>
      </c>
      <c r="G2505" s="30" t="s">
        <v>432</v>
      </c>
      <c r="H2505" s="6">
        <f t="shared" si="97"/>
        <v>-127500</v>
      </c>
      <c r="I2505" s="25">
        <v>15</v>
      </c>
      <c r="J2505"/>
      <c r="K2505" t="s">
        <v>21</v>
      </c>
      <c r="L2505"/>
      <c r="M2505" s="2">
        <v>445</v>
      </c>
    </row>
    <row r="2506" spans="1:13" ht="12.75">
      <c r="A2506" s="14"/>
      <c r="B2506" s="117">
        <f>SUM(B2480:B2505)</f>
        <v>127500</v>
      </c>
      <c r="C2506" s="14" t="s">
        <v>0</v>
      </c>
      <c r="D2506" s="14"/>
      <c r="E2506" s="14"/>
      <c r="F2506" s="69"/>
      <c r="G2506" s="21"/>
      <c r="H2506" s="57">
        <v>0</v>
      </c>
      <c r="I2506" s="58">
        <f>+B2506/M2506</f>
        <v>286.5168539325843</v>
      </c>
      <c r="J2506" s="59"/>
      <c r="K2506" s="59"/>
      <c r="L2506" s="59"/>
      <c r="M2506" s="2">
        <v>445</v>
      </c>
    </row>
    <row r="2507" spans="2:13" ht="12.75">
      <c r="B2507" s="116"/>
      <c r="H2507" s="6">
        <f t="shared" si="97"/>
        <v>0</v>
      </c>
      <c r="I2507" s="25">
        <f>+B2507/M2507</f>
        <v>0</v>
      </c>
      <c r="M2507" s="2">
        <v>445</v>
      </c>
    </row>
    <row r="2508" spans="2:13" ht="12.75">
      <c r="B2508" s="116"/>
      <c r="H2508" s="6">
        <f t="shared" si="97"/>
        <v>0</v>
      </c>
      <c r="I2508" s="25">
        <f>+B2508/M2508</f>
        <v>0</v>
      </c>
      <c r="M2508" s="2">
        <v>445</v>
      </c>
    </row>
    <row r="2509" spans="2:13" ht="12.75">
      <c r="B2509" s="119">
        <v>1200</v>
      </c>
      <c r="C2509" s="15" t="s">
        <v>55</v>
      </c>
      <c r="D2509" s="15" t="s">
        <v>781</v>
      </c>
      <c r="E2509" s="15" t="s">
        <v>56</v>
      </c>
      <c r="F2509" s="61" t="s">
        <v>1195</v>
      </c>
      <c r="G2509" s="30" t="s">
        <v>106</v>
      </c>
      <c r="H2509" s="6">
        <f t="shared" si="97"/>
        <v>-1200</v>
      </c>
      <c r="I2509" s="25">
        <v>2.4</v>
      </c>
      <c r="K2509" t="s">
        <v>1168</v>
      </c>
      <c r="M2509" s="2">
        <v>445</v>
      </c>
    </row>
    <row r="2510" spans="1:13" ht="12.75">
      <c r="A2510" s="15"/>
      <c r="B2510" s="119">
        <v>800</v>
      </c>
      <c r="C2510" s="15" t="s">
        <v>55</v>
      </c>
      <c r="D2510" s="15" t="s">
        <v>781</v>
      </c>
      <c r="E2510" s="15" t="s">
        <v>56</v>
      </c>
      <c r="F2510" s="61" t="s">
        <v>1195</v>
      </c>
      <c r="G2510" s="30" t="s">
        <v>20</v>
      </c>
      <c r="H2510" s="6">
        <f t="shared" si="97"/>
        <v>-2000</v>
      </c>
      <c r="I2510" s="42">
        <v>1.6</v>
      </c>
      <c r="J2510" s="18"/>
      <c r="K2510" t="s">
        <v>1168</v>
      </c>
      <c r="L2510" s="18"/>
      <c r="M2510" s="2">
        <v>445</v>
      </c>
    </row>
    <row r="2511" spans="1:13" ht="12.75">
      <c r="A2511" s="15"/>
      <c r="B2511" s="119">
        <v>1500</v>
      </c>
      <c r="C2511" s="15" t="s">
        <v>1165</v>
      </c>
      <c r="D2511" s="15" t="s">
        <v>781</v>
      </c>
      <c r="E2511" s="15" t="s">
        <v>56</v>
      </c>
      <c r="F2511" s="61" t="s">
        <v>1195</v>
      </c>
      <c r="G2511" s="30" t="s">
        <v>20</v>
      </c>
      <c r="H2511" s="6">
        <f t="shared" si="97"/>
        <v>-3500</v>
      </c>
      <c r="I2511" s="42">
        <v>3</v>
      </c>
      <c r="J2511" s="18"/>
      <c r="K2511" t="s">
        <v>1168</v>
      </c>
      <c r="L2511" s="18"/>
      <c r="M2511" s="2">
        <v>445</v>
      </c>
    </row>
    <row r="2512" spans="2:13" ht="12.75">
      <c r="B2512" s="116">
        <v>1000</v>
      </c>
      <c r="C2512" s="1" t="s">
        <v>55</v>
      </c>
      <c r="D2512" s="15" t="s">
        <v>781</v>
      </c>
      <c r="E2512" s="1" t="s">
        <v>56</v>
      </c>
      <c r="F2512" s="61" t="s">
        <v>1195</v>
      </c>
      <c r="G2512" s="30" t="s">
        <v>23</v>
      </c>
      <c r="H2512" s="6">
        <f t="shared" si="97"/>
        <v>-4500</v>
      </c>
      <c r="I2512" s="42">
        <v>2</v>
      </c>
      <c r="K2512" t="s">
        <v>1168</v>
      </c>
      <c r="M2512" s="2">
        <v>445</v>
      </c>
    </row>
    <row r="2513" spans="2:13" ht="12.75">
      <c r="B2513" s="116">
        <v>1000</v>
      </c>
      <c r="C2513" s="1" t="s">
        <v>55</v>
      </c>
      <c r="D2513" s="15" t="s">
        <v>781</v>
      </c>
      <c r="E2513" s="1" t="s">
        <v>56</v>
      </c>
      <c r="F2513" s="61" t="s">
        <v>1195</v>
      </c>
      <c r="G2513" s="30" t="s">
        <v>67</v>
      </c>
      <c r="H2513" s="6">
        <f t="shared" si="97"/>
        <v>-5500</v>
      </c>
      <c r="I2513" s="25">
        <v>2</v>
      </c>
      <c r="K2513" t="s">
        <v>1168</v>
      </c>
      <c r="M2513" s="2">
        <v>445</v>
      </c>
    </row>
    <row r="2514" spans="1:13" ht="12.75">
      <c r="A2514" s="15"/>
      <c r="B2514" s="119">
        <v>1500</v>
      </c>
      <c r="C2514" s="15" t="s">
        <v>1165</v>
      </c>
      <c r="D2514" s="15" t="s">
        <v>781</v>
      </c>
      <c r="E2514" s="15" t="s">
        <v>56</v>
      </c>
      <c r="F2514" s="61" t="s">
        <v>1195</v>
      </c>
      <c r="G2514" s="30" t="s">
        <v>67</v>
      </c>
      <c r="H2514" s="6">
        <f t="shared" si="97"/>
        <v>-7000</v>
      </c>
      <c r="I2514" s="42">
        <v>3</v>
      </c>
      <c r="J2514" s="18"/>
      <c r="K2514" t="s">
        <v>1168</v>
      </c>
      <c r="L2514" s="18"/>
      <c r="M2514" s="2">
        <v>445</v>
      </c>
    </row>
    <row r="2515" spans="2:13" ht="12.75">
      <c r="B2515" s="116">
        <v>800</v>
      </c>
      <c r="C2515" s="1" t="s">
        <v>55</v>
      </c>
      <c r="D2515" s="1" t="s">
        <v>781</v>
      </c>
      <c r="E2515" s="1" t="s">
        <v>56</v>
      </c>
      <c r="F2515" s="61" t="s">
        <v>1195</v>
      </c>
      <c r="G2515" s="30" t="s">
        <v>77</v>
      </c>
      <c r="H2515" s="6">
        <f t="shared" si="97"/>
        <v>-7800</v>
      </c>
      <c r="I2515" s="25">
        <v>1.6</v>
      </c>
      <c r="K2515" t="s">
        <v>1168</v>
      </c>
      <c r="M2515" s="2">
        <v>445</v>
      </c>
    </row>
    <row r="2516" spans="2:13" ht="12.75">
      <c r="B2516" s="116">
        <v>1200</v>
      </c>
      <c r="C2516" s="1" t="s">
        <v>55</v>
      </c>
      <c r="D2516" s="1" t="s">
        <v>781</v>
      </c>
      <c r="E2516" s="1" t="s">
        <v>56</v>
      </c>
      <c r="F2516" s="61" t="s">
        <v>1195</v>
      </c>
      <c r="G2516" s="30" t="s">
        <v>79</v>
      </c>
      <c r="H2516" s="6">
        <f t="shared" si="97"/>
        <v>-9000</v>
      </c>
      <c r="I2516" s="25">
        <v>2.4</v>
      </c>
      <c r="K2516" t="s">
        <v>1168</v>
      </c>
      <c r="M2516" s="2">
        <v>445</v>
      </c>
    </row>
    <row r="2517" spans="2:13" ht="12.75">
      <c r="B2517" s="116">
        <v>1300</v>
      </c>
      <c r="C2517" s="1" t="s">
        <v>55</v>
      </c>
      <c r="D2517" s="1" t="s">
        <v>781</v>
      </c>
      <c r="E2517" s="1" t="s">
        <v>56</v>
      </c>
      <c r="F2517" s="61" t="s">
        <v>1195</v>
      </c>
      <c r="G2517" s="30" t="s">
        <v>118</v>
      </c>
      <c r="H2517" s="6">
        <f t="shared" si="97"/>
        <v>-10300</v>
      </c>
      <c r="I2517" s="25">
        <v>2.6</v>
      </c>
      <c r="K2517" t="s">
        <v>1168</v>
      </c>
      <c r="M2517" s="2">
        <v>445</v>
      </c>
    </row>
    <row r="2518" spans="1:13" ht="12.75">
      <c r="A2518" s="15"/>
      <c r="B2518" s="119">
        <v>1500</v>
      </c>
      <c r="C2518" s="15" t="s">
        <v>1165</v>
      </c>
      <c r="D2518" s="15" t="s">
        <v>781</v>
      </c>
      <c r="E2518" s="15" t="s">
        <v>56</v>
      </c>
      <c r="F2518" s="61" t="s">
        <v>1195</v>
      </c>
      <c r="G2518" s="30" t="s">
        <v>118</v>
      </c>
      <c r="H2518" s="6">
        <f t="shared" si="97"/>
        <v>-11800</v>
      </c>
      <c r="I2518" s="42">
        <v>3</v>
      </c>
      <c r="J2518" s="18"/>
      <c r="K2518" t="s">
        <v>1168</v>
      </c>
      <c r="L2518" s="18"/>
      <c r="M2518" s="2">
        <v>445</v>
      </c>
    </row>
    <row r="2519" spans="2:13" ht="12.75">
      <c r="B2519" s="116">
        <v>1500</v>
      </c>
      <c r="C2519" s="1" t="s">
        <v>55</v>
      </c>
      <c r="D2519" s="1" t="s">
        <v>781</v>
      </c>
      <c r="E2519" s="1" t="s">
        <v>56</v>
      </c>
      <c r="F2519" s="61" t="s">
        <v>1195</v>
      </c>
      <c r="G2519" s="30" t="s">
        <v>122</v>
      </c>
      <c r="H2519" s="6">
        <f t="shared" si="97"/>
        <v>-13300</v>
      </c>
      <c r="I2519" s="25">
        <v>3</v>
      </c>
      <c r="K2519" t="s">
        <v>1168</v>
      </c>
      <c r="M2519" s="2">
        <v>445</v>
      </c>
    </row>
    <row r="2520" spans="2:13" ht="12.75">
      <c r="B2520" s="116">
        <v>1300</v>
      </c>
      <c r="C2520" s="1" t="s">
        <v>55</v>
      </c>
      <c r="D2520" s="1" t="s">
        <v>781</v>
      </c>
      <c r="E2520" s="1" t="s">
        <v>56</v>
      </c>
      <c r="F2520" s="61" t="s">
        <v>1195</v>
      </c>
      <c r="G2520" s="30" t="s">
        <v>212</v>
      </c>
      <c r="H2520" s="6">
        <f t="shared" si="97"/>
        <v>-14600</v>
      </c>
      <c r="I2520" s="25">
        <v>2.6</v>
      </c>
      <c r="K2520" t="s">
        <v>1168</v>
      </c>
      <c r="M2520" s="2">
        <v>445</v>
      </c>
    </row>
    <row r="2521" spans="2:13" ht="12.75">
      <c r="B2521" s="116">
        <v>1000</v>
      </c>
      <c r="C2521" s="1" t="s">
        <v>55</v>
      </c>
      <c r="D2521" s="1" t="s">
        <v>781</v>
      </c>
      <c r="E2521" s="1" t="s">
        <v>56</v>
      </c>
      <c r="F2521" s="61" t="s">
        <v>1195</v>
      </c>
      <c r="G2521" s="30" t="s">
        <v>206</v>
      </c>
      <c r="H2521" s="6">
        <f t="shared" si="97"/>
        <v>-15600</v>
      </c>
      <c r="I2521" s="25">
        <v>2</v>
      </c>
      <c r="K2521" t="s">
        <v>1168</v>
      </c>
      <c r="M2521" s="2">
        <v>445</v>
      </c>
    </row>
    <row r="2522" spans="1:13" ht="12.75">
      <c r="A2522" s="15"/>
      <c r="B2522" s="119">
        <v>1500</v>
      </c>
      <c r="C2522" s="15" t="s">
        <v>1165</v>
      </c>
      <c r="D2522" s="15" t="s">
        <v>781</v>
      </c>
      <c r="E2522" s="15" t="s">
        <v>56</v>
      </c>
      <c r="F2522" s="61" t="s">
        <v>1195</v>
      </c>
      <c r="G2522" s="30" t="s">
        <v>206</v>
      </c>
      <c r="H2522" s="6">
        <f t="shared" si="97"/>
        <v>-17100</v>
      </c>
      <c r="I2522" s="42">
        <v>3</v>
      </c>
      <c r="J2522" s="18"/>
      <c r="K2522" t="s">
        <v>1168</v>
      </c>
      <c r="L2522" s="18"/>
      <c r="M2522" s="2">
        <v>445</v>
      </c>
    </row>
    <row r="2523" spans="2:13" ht="12.75">
      <c r="B2523" s="116">
        <v>1200</v>
      </c>
      <c r="C2523" s="1" t="s">
        <v>55</v>
      </c>
      <c r="D2523" s="1" t="s">
        <v>781</v>
      </c>
      <c r="E2523" s="1" t="s">
        <v>56</v>
      </c>
      <c r="F2523" s="61" t="s">
        <v>1195</v>
      </c>
      <c r="G2523" s="30" t="s">
        <v>220</v>
      </c>
      <c r="H2523" s="6">
        <f t="shared" si="97"/>
        <v>-18300</v>
      </c>
      <c r="I2523" s="25">
        <v>2.4</v>
      </c>
      <c r="K2523" t="s">
        <v>1168</v>
      </c>
      <c r="M2523" s="2">
        <v>445</v>
      </c>
    </row>
    <row r="2524" spans="1:13" ht="12.75">
      <c r="A2524" s="15"/>
      <c r="B2524" s="119">
        <v>1500</v>
      </c>
      <c r="C2524" s="15" t="s">
        <v>1165</v>
      </c>
      <c r="D2524" s="15" t="s">
        <v>781</v>
      </c>
      <c r="E2524" s="15" t="s">
        <v>56</v>
      </c>
      <c r="F2524" s="61" t="s">
        <v>1195</v>
      </c>
      <c r="G2524" s="30" t="s">
        <v>220</v>
      </c>
      <c r="H2524" s="6">
        <f t="shared" si="97"/>
        <v>-19800</v>
      </c>
      <c r="I2524" s="42">
        <v>3</v>
      </c>
      <c r="J2524" s="18"/>
      <c r="K2524" t="s">
        <v>1168</v>
      </c>
      <c r="L2524" s="18"/>
      <c r="M2524" s="2">
        <v>445</v>
      </c>
    </row>
    <row r="2525" spans="2:13" ht="12.75">
      <c r="B2525" s="116">
        <v>1500</v>
      </c>
      <c r="C2525" s="1" t="s">
        <v>55</v>
      </c>
      <c r="D2525" s="1" t="s">
        <v>781</v>
      </c>
      <c r="E2525" s="1" t="s">
        <v>56</v>
      </c>
      <c r="F2525" s="61" t="s">
        <v>1195</v>
      </c>
      <c r="G2525" s="30" t="s">
        <v>244</v>
      </c>
      <c r="H2525" s="6">
        <f t="shared" si="97"/>
        <v>-21300</v>
      </c>
      <c r="I2525" s="25">
        <v>3</v>
      </c>
      <c r="K2525" t="s">
        <v>1168</v>
      </c>
      <c r="M2525" s="2">
        <v>445</v>
      </c>
    </row>
    <row r="2526" spans="2:13" ht="12.75">
      <c r="B2526" s="116">
        <v>800</v>
      </c>
      <c r="C2526" s="1" t="s">
        <v>55</v>
      </c>
      <c r="D2526" s="1" t="s">
        <v>781</v>
      </c>
      <c r="E2526" s="1" t="s">
        <v>56</v>
      </c>
      <c r="F2526" s="61" t="s">
        <v>1195</v>
      </c>
      <c r="G2526" s="30" t="s">
        <v>256</v>
      </c>
      <c r="H2526" s="6">
        <f t="shared" si="97"/>
        <v>-22100</v>
      </c>
      <c r="I2526" s="25">
        <v>1.6</v>
      </c>
      <c r="K2526" t="s">
        <v>1168</v>
      </c>
      <c r="M2526" s="2">
        <v>445</v>
      </c>
    </row>
    <row r="2527" spans="2:13" ht="12.75">
      <c r="B2527" s="116">
        <v>1000</v>
      </c>
      <c r="C2527" s="1" t="s">
        <v>55</v>
      </c>
      <c r="D2527" s="1" t="s">
        <v>781</v>
      </c>
      <c r="E2527" s="1" t="s">
        <v>56</v>
      </c>
      <c r="F2527" s="61" t="s">
        <v>1195</v>
      </c>
      <c r="G2527" s="30" t="s">
        <v>260</v>
      </c>
      <c r="H2527" s="6">
        <f t="shared" si="97"/>
        <v>-23100</v>
      </c>
      <c r="I2527" s="25">
        <v>2</v>
      </c>
      <c r="K2527" t="s">
        <v>1168</v>
      </c>
      <c r="M2527" s="2">
        <v>445</v>
      </c>
    </row>
    <row r="2528" spans="2:13" ht="12.75">
      <c r="B2528" s="116">
        <v>1000</v>
      </c>
      <c r="C2528" s="1" t="s">
        <v>55</v>
      </c>
      <c r="D2528" s="1" t="s">
        <v>781</v>
      </c>
      <c r="E2528" s="1" t="s">
        <v>56</v>
      </c>
      <c r="F2528" s="61" t="s">
        <v>1195</v>
      </c>
      <c r="G2528" s="30" t="s">
        <v>262</v>
      </c>
      <c r="H2528" s="6">
        <f t="shared" si="97"/>
        <v>-24100</v>
      </c>
      <c r="I2528" s="25">
        <v>2</v>
      </c>
      <c r="K2528" t="s">
        <v>1168</v>
      </c>
      <c r="M2528" s="2">
        <v>445</v>
      </c>
    </row>
    <row r="2529" spans="2:13" ht="12.75">
      <c r="B2529" s="116">
        <v>800</v>
      </c>
      <c r="C2529" s="1" t="s">
        <v>55</v>
      </c>
      <c r="D2529" s="1" t="s">
        <v>781</v>
      </c>
      <c r="E2529" s="1" t="s">
        <v>56</v>
      </c>
      <c r="F2529" s="61" t="s">
        <v>1195</v>
      </c>
      <c r="G2529" s="30" t="s">
        <v>264</v>
      </c>
      <c r="H2529" s="6">
        <f t="shared" si="97"/>
        <v>-24900</v>
      </c>
      <c r="I2529" s="25">
        <v>1.6</v>
      </c>
      <c r="K2529" t="s">
        <v>1168</v>
      </c>
      <c r="M2529" s="2">
        <v>445</v>
      </c>
    </row>
    <row r="2530" spans="2:13" ht="12.75">
      <c r="B2530" s="116">
        <v>1200</v>
      </c>
      <c r="C2530" s="1" t="s">
        <v>55</v>
      </c>
      <c r="D2530" s="1" t="s">
        <v>781</v>
      </c>
      <c r="E2530" s="1" t="s">
        <v>56</v>
      </c>
      <c r="F2530" s="61" t="s">
        <v>1195</v>
      </c>
      <c r="G2530" s="30" t="s">
        <v>266</v>
      </c>
      <c r="H2530" s="6">
        <f t="shared" si="97"/>
        <v>-26100</v>
      </c>
      <c r="I2530" s="25">
        <v>2.4</v>
      </c>
      <c r="K2530" t="s">
        <v>1168</v>
      </c>
      <c r="M2530" s="2">
        <v>445</v>
      </c>
    </row>
    <row r="2531" spans="2:13" ht="12.75">
      <c r="B2531" s="116">
        <v>800</v>
      </c>
      <c r="C2531" s="1" t="s">
        <v>55</v>
      </c>
      <c r="D2531" s="1" t="s">
        <v>781</v>
      </c>
      <c r="E2531" s="1" t="s">
        <v>56</v>
      </c>
      <c r="F2531" s="61" t="s">
        <v>1195</v>
      </c>
      <c r="G2531" s="30" t="s">
        <v>328</v>
      </c>
      <c r="H2531" s="6">
        <f t="shared" si="97"/>
        <v>-26900</v>
      </c>
      <c r="I2531" s="25">
        <v>1.6</v>
      </c>
      <c r="K2531" t="s">
        <v>1168</v>
      </c>
      <c r="M2531" s="2">
        <v>445</v>
      </c>
    </row>
    <row r="2532" spans="1:13" ht="12.75">
      <c r="A2532" s="15"/>
      <c r="B2532" s="119">
        <v>1500</v>
      </c>
      <c r="C2532" s="15" t="s">
        <v>1165</v>
      </c>
      <c r="D2532" s="15" t="s">
        <v>781</v>
      </c>
      <c r="E2532" s="15" t="s">
        <v>56</v>
      </c>
      <c r="F2532" s="61" t="s">
        <v>1195</v>
      </c>
      <c r="G2532" s="30" t="s">
        <v>328</v>
      </c>
      <c r="H2532" s="6">
        <f t="shared" si="97"/>
        <v>-28400</v>
      </c>
      <c r="I2532" s="42">
        <v>3</v>
      </c>
      <c r="J2532" s="18"/>
      <c r="K2532" t="s">
        <v>1168</v>
      </c>
      <c r="L2532" s="18"/>
      <c r="M2532" s="2">
        <v>445</v>
      </c>
    </row>
    <row r="2533" spans="2:13" ht="12.75">
      <c r="B2533" s="116">
        <v>800</v>
      </c>
      <c r="C2533" s="1" t="s">
        <v>55</v>
      </c>
      <c r="D2533" s="1" t="s">
        <v>781</v>
      </c>
      <c r="E2533" s="1" t="s">
        <v>56</v>
      </c>
      <c r="F2533" s="61" t="s">
        <v>1195</v>
      </c>
      <c r="G2533" s="30" t="s">
        <v>330</v>
      </c>
      <c r="H2533" s="6">
        <f t="shared" si="97"/>
        <v>-29200</v>
      </c>
      <c r="I2533" s="25">
        <v>1.6</v>
      </c>
      <c r="K2533" t="s">
        <v>1168</v>
      </c>
      <c r="M2533" s="2">
        <v>445</v>
      </c>
    </row>
    <row r="2534" spans="2:13" ht="12.75">
      <c r="B2534" s="116">
        <v>400</v>
      </c>
      <c r="C2534" s="1" t="s">
        <v>55</v>
      </c>
      <c r="D2534" s="1" t="s">
        <v>781</v>
      </c>
      <c r="E2534" s="1" t="s">
        <v>56</v>
      </c>
      <c r="F2534" s="61" t="s">
        <v>1195</v>
      </c>
      <c r="G2534" s="30" t="s">
        <v>334</v>
      </c>
      <c r="H2534" s="6">
        <f aca="true" t="shared" si="98" ref="H2534:H2603">H2533-B2534</f>
        <v>-29600</v>
      </c>
      <c r="I2534" s="25">
        <v>0.8</v>
      </c>
      <c r="K2534" t="s">
        <v>1168</v>
      </c>
      <c r="M2534" s="2">
        <v>445</v>
      </c>
    </row>
    <row r="2535" spans="1:13" ht="12.75">
      <c r="A2535" s="15"/>
      <c r="B2535" s="119">
        <v>1500</v>
      </c>
      <c r="C2535" s="15" t="s">
        <v>1165</v>
      </c>
      <c r="D2535" s="15" t="s">
        <v>781</v>
      </c>
      <c r="E2535" s="15" t="s">
        <v>56</v>
      </c>
      <c r="F2535" s="61" t="s">
        <v>1195</v>
      </c>
      <c r="G2535" s="30" t="s">
        <v>334</v>
      </c>
      <c r="H2535" s="6">
        <f t="shared" si="98"/>
        <v>-31100</v>
      </c>
      <c r="I2535" s="42">
        <v>3</v>
      </c>
      <c r="J2535" s="18"/>
      <c r="K2535" t="s">
        <v>1168</v>
      </c>
      <c r="L2535" s="18"/>
      <c r="M2535" s="2">
        <v>445</v>
      </c>
    </row>
    <row r="2536" spans="2:13" ht="12.75">
      <c r="B2536" s="116">
        <v>1500</v>
      </c>
      <c r="C2536" s="1" t="s">
        <v>55</v>
      </c>
      <c r="D2536" s="1" t="s">
        <v>781</v>
      </c>
      <c r="E2536" s="1" t="s">
        <v>56</v>
      </c>
      <c r="F2536" s="61" t="s">
        <v>1195</v>
      </c>
      <c r="G2536" s="30" t="s">
        <v>372</v>
      </c>
      <c r="H2536" s="6">
        <f t="shared" si="98"/>
        <v>-32600</v>
      </c>
      <c r="I2536" s="25">
        <v>3</v>
      </c>
      <c r="K2536" t="s">
        <v>1168</v>
      </c>
      <c r="M2536" s="2">
        <v>445</v>
      </c>
    </row>
    <row r="2537" spans="2:13" ht="12.75">
      <c r="B2537" s="116">
        <v>1000</v>
      </c>
      <c r="C2537" s="1" t="s">
        <v>55</v>
      </c>
      <c r="D2537" s="1" t="s">
        <v>781</v>
      </c>
      <c r="E2537" s="1" t="s">
        <v>56</v>
      </c>
      <c r="F2537" s="61" t="s">
        <v>1195</v>
      </c>
      <c r="G2537" s="30" t="s">
        <v>374</v>
      </c>
      <c r="H2537" s="6">
        <f t="shared" si="98"/>
        <v>-33600</v>
      </c>
      <c r="I2537" s="25">
        <v>2</v>
      </c>
      <c r="K2537" t="s">
        <v>1168</v>
      </c>
      <c r="M2537" s="2">
        <v>445</v>
      </c>
    </row>
    <row r="2538" spans="1:13" ht="12.75">
      <c r="A2538" s="15"/>
      <c r="B2538" s="119">
        <v>1500</v>
      </c>
      <c r="C2538" s="15" t="s">
        <v>1165</v>
      </c>
      <c r="D2538" s="15" t="s">
        <v>781</v>
      </c>
      <c r="E2538" s="15" t="s">
        <v>56</v>
      </c>
      <c r="F2538" s="61" t="s">
        <v>1195</v>
      </c>
      <c r="G2538" s="30" t="s">
        <v>374</v>
      </c>
      <c r="H2538" s="6">
        <f t="shared" si="98"/>
        <v>-35100</v>
      </c>
      <c r="I2538" s="42">
        <v>3</v>
      </c>
      <c r="J2538" s="18"/>
      <c r="K2538" t="s">
        <v>1168</v>
      </c>
      <c r="L2538" s="18"/>
      <c r="M2538" s="2">
        <v>445</v>
      </c>
    </row>
    <row r="2539" spans="2:13" ht="12.75">
      <c r="B2539" s="116">
        <v>800</v>
      </c>
      <c r="C2539" s="1" t="s">
        <v>55</v>
      </c>
      <c r="D2539" s="1" t="s">
        <v>781</v>
      </c>
      <c r="E2539" s="1" t="s">
        <v>56</v>
      </c>
      <c r="F2539" s="61" t="s">
        <v>1195</v>
      </c>
      <c r="G2539" s="30" t="s">
        <v>420</v>
      </c>
      <c r="H2539" s="6">
        <f t="shared" si="98"/>
        <v>-35900</v>
      </c>
      <c r="I2539" s="25">
        <v>1.6</v>
      </c>
      <c r="K2539" t="s">
        <v>1168</v>
      </c>
      <c r="M2539" s="2">
        <v>445</v>
      </c>
    </row>
    <row r="2540" spans="1:13" ht="12.75">
      <c r="A2540" s="15"/>
      <c r="B2540" s="119">
        <v>1500</v>
      </c>
      <c r="C2540" s="15" t="s">
        <v>1165</v>
      </c>
      <c r="D2540" s="15" t="s">
        <v>781</v>
      </c>
      <c r="E2540" s="15" t="s">
        <v>56</v>
      </c>
      <c r="F2540" s="61" t="s">
        <v>1195</v>
      </c>
      <c r="G2540" s="30" t="s">
        <v>420</v>
      </c>
      <c r="H2540" s="6">
        <f t="shared" si="98"/>
        <v>-37400</v>
      </c>
      <c r="I2540" s="42">
        <v>3</v>
      </c>
      <c r="J2540" s="18"/>
      <c r="K2540" t="s">
        <v>1168</v>
      </c>
      <c r="L2540" s="18"/>
      <c r="M2540" s="2">
        <v>445</v>
      </c>
    </row>
    <row r="2541" spans="1:13" s="59" customFormat="1" ht="12.75">
      <c r="A2541" s="1"/>
      <c r="B2541" s="116">
        <v>1600</v>
      </c>
      <c r="C2541" s="1" t="s">
        <v>55</v>
      </c>
      <c r="D2541" s="1" t="s">
        <v>781</v>
      </c>
      <c r="E2541" s="1" t="s">
        <v>56</v>
      </c>
      <c r="F2541" s="61" t="s">
        <v>1195</v>
      </c>
      <c r="G2541" s="30" t="s">
        <v>432</v>
      </c>
      <c r="H2541" s="6">
        <f t="shared" si="98"/>
        <v>-39000</v>
      </c>
      <c r="I2541" s="25">
        <v>3.2</v>
      </c>
      <c r="J2541"/>
      <c r="K2541" t="s">
        <v>1168</v>
      </c>
      <c r="L2541"/>
      <c r="M2541" s="2">
        <v>445</v>
      </c>
    </row>
    <row r="2542" spans="1:13" ht="12.75">
      <c r="A2542" s="14"/>
      <c r="B2542" s="117">
        <f>SUM(B2509:B2541)</f>
        <v>39000</v>
      </c>
      <c r="C2542" s="14"/>
      <c r="D2542" s="14"/>
      <c r="E2542" s="14" t="s">
        <v>56</v>
      </c>
      <c r="F2542" s="69"/>
      <c r="G2542" s="21"/>
      <c r="H2542" s="57">
        <v>0</v>
      </c>
      <c r="I2542" s="58">
        <f>+B2542/M2542</f>
        <v>87.64044943820225</v>
      </c>
      <c r="J2542" s="59"/>
      <c r="K2542" s="59"/>
      <c r="L2542" s="59"/>
      <c r="M2542" s="2">
        <v>445</v>
      </c>
    </row>
    <row r="2543" spans="2:13" ht="12.75">
      <c r="B2543" s="116"/>
      <c r="H2543" s="6">
        <f t="shared" si="98"/>
        <v>0</v>
      </c>
      <c r="I2543" s="25">
        <f>+B2543/M2543</f>
        <v>0</v>
      </c>
      <c r="M2543" s="2">
        <v>445</v>
      </c>
    </row>
    <row r="2544" spans="2:13" ht="12.75">
      <c r="B2544" s="116"/>
      <c r="H2544" s="6">
        <f t="shared" si="98"/>
        <v>0</v>
      </c>
      <c r="I2544" s="25">
        <f>+B2544/M2544</f>
        <v>0</v>
      </c>
      <c r="M2544" s="2">
        <v>445</v>
      </c>
    </row>
    <row r="2545" spans="2:13" ht="12.75">
      <c r="B2545" s="116">
        <v>500</v>
      </c>
      <c r="C2545" s="15" t="s">
        <v>1196</v>
      </c>
      <c r="D2545" s="15" t="s">
        <v>781</v>
      </c>
      <c r="E2545" s="1" t="s">
        <v>781</v>
      </c>
      <c r="F2545" s="61" t="s">
        <v>1197</v>
      </c>
      <c r="G2545" s="30" t="s">
        <v>20</v>
      </c>
      <c r="H2545" s="6">
        <f t="shared" si="98"/>
        <v>-500</v>
      </c>
      <c r="I2545" s="42">
        <v>1</v>
      </c>
      <c r="K2545" t="s">
        <v>1168</v>
      </c>
      <c r="M2545" s="2">
        <v>445</v>
      </c>
    </row>
    <row r="2546" spans="2:13" ht="12.75">
      <c r="B2546" s="116">
        <v>200</v>
      </c>
      <c r="C2546" s="1" t="s">
        <v>1198</v>
      </c>
      <c r="D2546" s="15" t="s">
        <v>781</v>
      </c>
      <c r="E2546" s="1" t="s">
        <v>781</v>
      </c>
      <c r="F2546" s="61" t="s">
        <v>1199</v>
      </c>
      <c r="G2546" s="30" t="s">
        <v>67</v>
      </c>
      <c r="H2546" s="6">
        <f t="shared" si="98"/>
        <v>-700</v>
      </c>
      <c r="I2546" s="25">
        <v>0.4</v>
      </c>
      <c r="K2546" t="s">
        <v>1168</v>
      </c>
      <c r="M2546" s="2">
        <v>445</v>
      </c>
    </row>
    <row r="2547" spans="2:13" ht="12.75">
      <c r="B2547" s="116">
        <v>500</v>
      </c>
      <c r="C2547" s="1" t="s">
        <v>1200</v>
      </c>
      <c r="D2547" s="15" t="s">
        <v>781</v>
      </c>
      <c r="E2547" s="1" t="s">
        <v>781</v>
      </c>
      <c r="F2547" s="61" t="s">
        <v>1201</v>
      </c>
      <c r="G2547" s="30" t="s">
        <v>67</v>
      </c>
      <c r="H2547" s="6">
        <f t="shared" si="98"/>
        <v>-1200</v>
      </c>
      <c r="I2547" s="25">
        <v>1</v>
      </c>
      <c r="K2547" t="s">
        <v>1168</v>
      </c>
      <c r="M2547" s="2">
        <v>445</v>
      </c>
    </row>
    <row r="2548" spans="2:13" ht="12.75">
      <c r="B2548" s="116">
        <v>3000</v>
      </c>
      <c r="C2548" s="1" t="s">
        <v>1202</v>
      </c>
      <c r="D2548" s="1" t="s">
        <v>781</v>
      </c>
      <c r="E2548" s="1" t="s">
        <v>781</v>
      </c>
      <c r="F2548" s="61" t="s">
        <v>1203</v>
      </c>
      <c r="G2548" s="30" t="s">
        <v>77</v>
      </c>
      <c r="H2548" s="6">
        <f t="shared" si="98"/>
        <v>-4200</v>
      </c>
      <c r="I2548" s="25">
        <v>6</v>
      </c>
      <c r="K2548" t="s">
        <v>1168</v>
      </c>
      <c r="M2548" s="2">
        <v>445</v>
      </c>
    </row>
    <row r="2549" spans="2:13" ht="12.75">
      <c r="B2549" s="116">
        <v>1500</v>
      </c>
      <c r="C2549" s="1" t="s">
        <v>1204</v>
      </c>
      <c r="D2549" s="1" t="s">
        <v>781</v>
      </c>
      <c r="E2549" s="1" t="s">
        <v>781</v>
      </c>
      <c r="F2549" s="61" t="s">
        <v>1205</v>
      </c>
      <c r="G2549" s="30" t="s">
        <v>79</v>
      </c>
      <c r="H2549" s="6">
        <f t="shared" si="98"/>
        <v>-5700</v>
      </c>
      <c r="I2549" s="25">
        <v>3</v>
      </c>
      <c r="K2549" t="s">
        <v>1168</v>
      </c>
      <c r="M2549" s="2">
        <v>445</v>
      </c>
    </row>
    <row r="2550" spans="2:13" ht="12.75">
      <c r="B2550" s="116">
        <v>2500</v>
      </c>
      <c r="C2550" s="1" t="s">
        <v>1206</v>
      </c>
      <c r="D2550" s="1" t="s">
        <v>781</v>
      </c>
      <c r="E2550" s="1" t="s">
        <v>781</v>
      </c>
      <c r="F2550" s="61" t="s">
        <v>1207</v>
      </c>
      <c r="G2550" s="30" t="s">
        <v>79</v>
      </c>
      <c r="H2550" s="6">
        <f t="shared" si="98"/>
        <v>-8200</v>
      </c>
      <c r="I2550" s="25">
        <v>5</v>
      </c>
      <c r="K2550" t="s">
        <v>1168</v>
      </c>
      <c r="M2550" s="2">
        <v>445</v>
      </c>
    </row>
    <row r="2551" spans="2:13" ht="12.75">
      <c r="B2551" s="116">
        <v>1275</v>
      </c>
      <c r="C2551" s="1" t="s">
        <v>1398</v>
      </c>
      <c r="D2551" s="1" t="s">
        <v>781</v>
      </c>
      <c r="E2551" s="1" t="s">
        <v>781</v>
      </c>
      <c r="F2551" s="61" t="s">
        <v>1208</v>
      </c>
      <c r="G2551" s="30" t="s">
        <v>118</v>
      </c>
      <c r="H2551" s="6">
        <f t="shared" si="98"/>
        <v>-9475</v>
      </c>
      <c r="I2551" s="25">
        <v>2.55</v>
      </c>
      <c r="K2551" t="s">
        <v>1168</v>
      </c>
      <c r="M2551" s="2">
        <v>445</v>
      </c>
    </row>
    <row r="2552" spans="2:13" ht="12.75">
      <c r="B2552" s="116">
        <v>1800</v>
      </c>
      <c r="C2552" s="1" t="s">
        <v>1399</v>
      </c>
      <c r="D2552" s="1" t="s">
        <v>781</v>
      </c>
      <c r="E2552" s="1" t="s">
        <v>781</v>
      </c>
      <c r="F2552" s="61" t="s">
        <v>1208</v>
      </c>
      <c r="G2552" s="30" t="s">
        <v>118</v>
      </c>
      <c r="H2552" s="6">
        <f t="shared" si="98"/>
        <v>-11275</v>
      </c>
      <c r="I2552" s="25">
        <v>3.6</v>
      </c>
      <c r="K2552" t="s">
        <v>1168</v>
      </c>
      <c r="M2552" s="2">
        <v>445</v>
      </c>
    </row>
    <row r="2553" spans="2:13" ht="12.75">
      <c r="B2553" s="116">
        <v>5000</v>
      </c>
      <c r="C2553" s="1" t="s">
        <v>1209</v>
      </c>
      <c r="D2553" s="1" t="s">
        <v>781</v>
      </c>
      <c r="E2553" s="1" t="s">
        <v>781</v>
      </c>
      <c r="F2553" s="61" t="s">
        <v>1210</v>
      </c>
      <c r="G2553" s="30" t="s">
        <v>118</v>
      </c>
      <c r="H2553" s="6">
        <f t="shared" si="98"/>
        <v>-16275</v>
      </c>
      <c r="I2553" s="25">
        <v>10</v>
      </c>
      <c r="K2553" t="s">
        <v>1168</v>
      </c>
      <c r="M2553" s="2">
        <v>445</v>
      </c>
    </row>
    <row r="2554" spans="2:13" ht="12.75">
      <c r="B2554" s="116">
        <v>2000</v>
      </c>
      <c r="C2554" s="1" t="s">
        <v>1211</v>
      </c>
      <c r="D2554" s="1" t="s">
        <v>781</v>
      </c>
      <c r="E2554" s="1" t="s">
        <v>781</v>
      </c>
      <c r="F2554" s="61" t="s">
        <v>1212</v>
      </c>
      <c r="G2554" s="30" t="s">
        <v>122</v>
      </c>
      <c r="H2554" s="6">
        <f t="shared" si="98"/>
        <v>-18275</v>
      </c>
      <c r="I2554" s="25">
        <v>4</v>
      </c>
      <c r="K2554" t="s">
        <v>1168</v>
      </c>
      <c r="M2554" s="2">
        <v>445</v>
      </c>
    </row>
    <row r="2555" spans="2:13" ht="12.75">
      <c r="B2555" s="116">
        <v>15000</v>
      </c>
      <c r="C2555" s="1" t="s">
        <v>1213</v>
      </c>
      <c r="D2555" s="1" t="s">
        <v>781</v>
      </c>
      <c r="E2555" s="1" t="s">
        <v>781</v>
      </c>
      <c r="F2555" s="61" t="s">
        <v>1214</v>
      </c>
      <c r="G2555" s="30" t="s">
        <v>220</v>
      </c>
      <c r="H2555" s="6">
        <f t="shared" si="98"/>
        <v>-33275</v>
      </c>
      <c r="I2555" s="25">
        <v>30</v>
      </c>
      <c r="K2555" t="s">
        <v>1168</v>
      </c>
      <c r="M2555" s="2">
        <v>445</v>
      </c>
    </row>
    <row r="2556" spans="2:13" ht="12.75">
      <c r="B2556" s="116">
        <v>2150</v>
      </c>
      <c r="C2556" s="1" t="s">
        <v>1400</v>
      </c>
      <c r="D2556" s="1" t="s">
        <v>781</v>
      </c>
      <c r="E2556" s="1" t="s">
        <v>781</v>
      </c>
      <c r="F2556" s="61" t="s">
        <v>1215</v>
      </c>
      <c r="G2556" s="30" t="s">
        <v>256</v>
      </c>
      <c r="H2556" s="6">
        <f t="shared" si="98"/>
        <v>-35425</v>
      </c>
      <c r="I2556" s="25">
        <v>4.3</v>
      </c>
      <c r="K2556" t="s">
        <v>1168</v>
      </c>
      <c r="M2556" s="2">
        <v>445</v>
      </c>
    </row>
    <row r="2557" spans="2:13" ht="12.75">
      <c r="B2557" s="116">
        <v>5000</v>
      </c>
      <c r="C2557" s="1" t="s">
        <v>1209</v>
      </c>
      <c r="D2557" s="1" t="s">
        <v>781</v>
      </c>
      <c r="E2557" s="1" t="s">
        <v>781</v>
      </c>
      <c r="F2557" s="61" t="s">
        <v>1216</v>
      </c>
      <c r="G2557" s="30" t="s">
        <v>256</v>
      </c>
      <c r="H2557" s="6">
        <f t="shared" si="98"/>
        <v>-40425</v>
      </c>
      <c r="I2557" s="25">
        <v>10</v>
      </c>
      <c r="K2557" t="s">
        <v>1168</v>
      </c>
      <c r="M2557" s="2">
        <v>445</v>
      </c>
    </row>
    <row r="2558" spans="2:13" ht="12.75">
      <c r="B2558" s="116">
        <v>1400</v>
      </c>
      <c r="C2558" s="1" t="s">
        <v>1217</v>
      </c>
      <c r="D2558" s="1" t="s">
        <v>781</v>
      </c>
      <c r="E2558" s="1" t="s">
        <v>781</v>
      </c>
      <c r="F2558" s="61" t="s">
        <v>1218</v>
      </c>
      <c r="G2558" s="30" t="s">
        <v>266</v>
      </c>
      <c r="H2558" s="6">
        <f t="shared" si="98"/>
        <v>-41825</v>
      </c>
      <c r="I2558" s="25">
        <v>2.8</v>
      </c>
      <c r="K2558" t="s">
        <v>1168</v>
      </c>
      <c r="M2558" s="2">
        <v>445</v>
      </c>
    </row>
    <row r="2559" spans="2:13" ht="12.75">
      <c r="B2559" s="116">
        <v>700</v>
      </c>
      <c r="C2559" s="1" t="s">
        <v>1219</v>
      </c>
      <c r="D2559" s="1" t="s">
        <v>781</v>
      </c>
      <c r="E2559" s="1" t="s">
        <v>781</v>
      </c>
      <c r="F2559" s="61" t="s">
        <v>1218</v>
      </c>
      <c r="G2559" s="30" t="s">
        <v>266</v>
      </c>
      <c r="H2559" s="6">
        <f t="shared" si="98"/>
        <v>-42525</v>
      </c>
      <c r="I2559" s="25">
        <v>1.4</v>
      </c>
      <c r="K2559" t="s">
        <v>1168</v>
      </c>
      <c r="M2559" s="2">
        <v>445</v>
      </c>
    </row>
    <row r="2560" spans="2:13" ht="12.75">
      <c r="B2560" s="116">
        <v>3000</v>
      </c>
      <c r="C2560" s="1" t="s">
        <v>1220</v>
      </c>
      <c r="D2560" s="1" t="s">
        <v>781</v>
      </c>
      <c r="E2560" s="1" t="s">
        <v>781</v>
      </c>
      <c r="F2560" s="61" t="s">
        <v>1218</v>
      </c>
      <c r="G2560" s="30" t="s">
        <v>266</v>
      </c>
      <c r="H2560" s="6">
        <f t="shared" si="98"/>
        <v>-45525</v>
      </c>
      <c r="I2560" s="25">
        <v>6</v>
      </c>
      <c r="K2560" t="s">
        <v>1168</v>
      </c>
      <c r="M2560" s="2">
        <v>445</v>
      </c>
    </row>
    <row r="2561" spans="2:13" ht="12.75">
      <c r="B2561" s="116">
        <v>15000</v>
      </c>
      <c r="C2561" s="1" t="s">
        <v>1213</v>
      </c>
      <c r="D2561" s="1" t="s">
        <v>781</v>
      </c>
      <c r="E2561" s="1" t="s">
        <v>781</v>
      </c>
      <c r="F2561" s="61" t="s">
        <v>1221</v>
      </c>
      <c r="G2561" s="30" t="s">
        <v>266</v>
      </c>
      <c r="H2561" s="6">
        <f t="shared" si="98"/>
        <v>-60525</v>
      </c>
      <c r="I2561" s="25">
        <v>30</v>
      </c>
      <c r="K2561" t="s">
        <v>1168</v>
      </c>
      <c r="M2561" s="2">
        <v>445</v>
      </c>
    </row>
    <row r="2562" spans="2:13" ht="12.75">
      <c r="B2562" s="116">
        <v>15000</v>
      </c>
      <c r="C2562" s="1" t="s">
        <v>1222</v>
      </c>
      <c r="D2562" s="1" t="s">
        <v>781</v>
      </c>
      <c r="E2562" s="1" t="s">
        <v>781</v>
      </c>
      <c r="F2562" s="61" t="s">
        <v>1221</v>
      </c>
      <c r="G2562" s="30" t="s">
        <v>266</v>
      </c>
      <c r="H2562" s="6">
        <f t="shared" si="98"/>
        <v>-75525</v>
      </c>
      <c r="I2562" s="25">
        <v>30</v>
      </c>
      <c r="K2562" t="s">
        <v>1168</v>
      </c>
      <c r="M2562" s="2">
        <v>445</v>
      </c>
    </row>
    <row r="2563" spans="1:13" s="18" customFormat="1" ht="12.75">
      <c r="A2563" s="1"/>
      <c r="B2563" s="116">
        <v>3000</v>
      </c>
      <c r="C2563" s="1" t="s">
        <v>1202</v>
      </c>
      <c r="D2563" s="1" t="s">
        <v>781</v>
      </c>
      <c r="E2563" s="1" t="s">
        <v>781</v>
      </c>
      <c r="F2563" s="61" t="s">
        <v>1223</v>
      </c>
      <c r="G2563" s="30" t="s">
        <v>328</v>
      </c>
      <c r="H2563" s="6">
        <f t="shared" si="98"/>
        <v>-78525</v>
      </c>
      <c r="I2563" s="25">
        <v>6</v>
      </c>
      <c r="J2563"/>
      <c r="K2563" t="s">
        <v>1168</v>
      </c>
      <c r="L2563"/>
      <c r="M2563" s="2">
        <v>445</v>
      </c>
    </row>
    <row r="2564" spans="1:13" s="18" customFormat="1" ht="12.75">
      <c r="A2564" s="15"/>
      <c r="B2564" s="119">
        <v>4000</v>
      </c>
      <c r="C2564" s="35" t="s">
        <v>1104</v>
      </c>
      <c r="D2564" s="15" t="s">
        <v>781</v>
      </c>
      <c r="E2564" s="15" t="s">
        <v>781</v>
      </c>
      <c r="F2564" s="33" t="s">
        <v>1105</v>
      </c>
      <c r="G2564" s="32" t="s">
        <v>330</v>
      </c>
      <c r="H2564" s="31">
        <f t="shared" si="98"/>
        <v>-82525</v>
      </c>
      <c r="I2564" s="42">
        <v>8</v>
      </c>
      <c r="K2564" s="18" t="s">
        <v>919</v>
      </c>
      <c r="M2564" s="2">
        <v>445</v>
      </c>
    </row>
    <row r="2565" spans="1:13" s="18" customFormat="1" ht="12.75">
      <c r="A2565" s="15"/>
      <c r="B2565" s="119">
        <v>400</v>
      </c>
      <c r="C2565" s="35" t="s">
        <v>1106</v>
      </c>
      <c r="D2565" s="15" t="s">
        <v>781</v>
      </c>
      <c r="E2565" s="15" t="s">
        <v>781</v>
      </c>
      <c r="F2565" s="33" t="s">
        <v>1107</v>
      </c>
      <c r="G2565" s="33" t="s">
        <v>330</v>
      </c>
      <c r="H2565" s="31">
        <f t="shared" si="98"/>
        <v>-82925</v>
      </c>
      <c r="I2565" s="42">
        <v>0.8</v>
      </c>
      <c r="K2565" s="18" t="s">
        <v>919</v>
      </c>
      <c r="M2565" s="2">
        <v>445</v>
      </c>
    </row>
    <row r="2566" spans="1:13" s="59" customFormat="1" ht="12.75">
      <c r="A2566" s="15"/>
      <c r="B2566" s="119">
        <v>1300</v>
      </c>
      <c r="C2566" s="15" t="s">
        <v>1109</v>
      </c>
      <c r="D2566" s="15" t="s">
        <v>781</v>
      </c>
      <c r="E2566" s="15" t="s">
        <v>781</v>
      </c>
      <c r="F2566" s="33" t="s">
        <v>1110</v>
      </c>
      <c r="G2566" s="32" t="s">
        <v>374</v>
      </c>
      <c r="H2566" s="31">
        <f t="shared" si="98"/>
        <v>-84225</v>
      </c>
      <c r="I2566" s="42">
        <v>2.6</v>
      </c>
      <c r="J2566" s="18"/>
      <c r="K2566" s="18" t="s">
        <v>919</v>
      </c>
      <c r="L2566" s="18"/>
      <c r="M2566" s="2">
        <v>445</v>
      </c>
    </row>
    <row r="2567" spans="1:13" s="18" customFormat="1" ht="12.75">
      <c r="A2567" s="15"/>
      <c r="B2567" s="119">
        <v>6000</v>
      </c>
      <c r="C2567" s="15" t="s">
        <v>1365</v>
      </c>
      <c r="D2567" s="15" t="s">
        <v>781</v>
      </c>
      <c r="E2567" s="15" t="s">
        <v>781</v>
      </c>
      <c r="F2567" s="33" t="s">
        <v>965</v>
      </c>
      <c r="G2567" s="32" t="s">
        <v>432</v>
      </c>
      <c r="H2567" s="31">
        <f t="shared" si="98"/>
        <v>-90225</v>
      </c>
      <c r="I2567" s="42">
        <v>12</v>
      </c>
      <c r="K2567" s="18" t="s">
        <v>932</v>
      </c>
      <c r="M2567" s="2">
        <v>445</v>
      </c>
    </row>
    <row r="2568" spans="2:13" ht="12.75">
      <c r="B2568" s="116">
        <v>1500</v>
      </c>
      <c r="C2568" s="1" t="s">
        <v>811</v>
      </c>
      <c r="D2568" s="15" t="s">
        <v>781</v>
      </c>
      <c r="E2568" s="1" t="s">
        <v>812</v>
      </c>
      <c r="F2568" s="61" t="s">
        <v>813</v>
      </c>
      <c r="G2568" s="30" t="s">
        <v>328</v>
      </c>
      <c r="H2568" s="6">
        <f t="shared" si="98"/>
        <v>-91725</v>
      </c>
      <c r="I2568" s="25">
        <f aca="true" t="shared" si="99" ref="I2568:I2573">+B2568/M2568</f>
        <v>3.3707865168539324</v>
      </c>
      <c r="K2568" t="s">
        <v>760</v>
      </c>
      <c r="M2568" s="2">
        <v>445</v>
      </c>
    </row>
    <row r="2569" spans="2:13" ht="12.75">
      <c r="B2569" s="116">
        <v>1500</v>
      </c>
      <c r="C2569" s="1" t="s">
        <v>811</v>
      </c>
      <c r="D2569" s="15" t="s">
        <v>781</v>
      </c>
      <c r="E2569" s="1" t="s">
        <v>812</v>
      </c>
      <c r="F2569" s="33" t="s">
        <v>814</v>
      </c>
      <c r="G2569" s="30" t="s">
        <v>372</v>
      </c>
      <c r="H2569" s="6">
        <f t="shared" si="98"/>
        <v>-93225</v>
      </c>
      <c r="I2569" s="25">
        <f t="shared" si="99"/>
        <v>3.3707865168539324</v>
      </c>
      <c r="K2569" t="s">
        <v>737</v>
      </c>
      <c r="M2569" s="2">
        <v>445</v>
      </c>
    </row>
    <row r="2570" spans="1:13" s="59" customFormat="1" ht="12.75">
      <c r="A2570" s="1"/>
      <c r="B2570" s="116">
        <v>2000</v>
      </c>
      <c r="C2570" s="1" t="s">
        <v>811</v>
      </c>
      <c r="D2570" s="15" t="s">
        <v>781</v>
      </c>
      <c r="E2570" s="1" t="s">
        <v>812</v>
      </c>
      <c r="F2570" s="61" t="s">
        <v>815</v>
      </c>
      <c r="G2570" s="30" t="s">
        <v>432</v>
      </c>
      <c r="H2570" s="6">
        <f t="shared" si="98"/>
        <v>-95225</v>
      </c>
      <c r="I2570" s="25">
        <f t="shared" si="99"/>
        <v>4.49438202247191</v>
      </c>
      <c r="J2570"/>
      <c r="K2570" t="s">
        <v>555</v>
      </c>
      <c r="L2570"/>
      <c r="M2570" s="2">
        <v>445</v>
      </c>
    </row>
    <row r="2571" spans="1:13" ht="12.75">
      <c r="A2571" s="14"/>
      <c r="B2571" s="117">
        <f>SUM(B2545:B2570)</f>
        <v>95225</v>
      </c>
      <c r="C2571" s="14"/>
      <c r="D2571" s="14"/>
      <c r="E2571" s="14" t="s">
        <v>781</v>
      </c>
      <c r="F2571" s="69"/>
      <c r="G2571" s="21"/>
      <c r="H2571" s="57">
        <v>0</v>
      </c>
      <c r="I2571" s="58">
        <f t="shared" si="99"/>
        <v>213.98876404494382</v>
      </c>
      <c r="J2571" s="59"/>
      <c r="K2571" s="59"/>
      <c r="L2571" s="59"/>
      <c r="M2571" s="2">
        <v>445</v>
      </c>
    </row>
    <row r="2572" spans="2:13" ht="12.75">
      <c r="B2572" s="62"/>
      <c r="H2572" s="6">
        <f t="shared" si="98"/>
        <v>0</v>
      </c>
      <c r="I2572" s="25">
        <f t="shared" si="99"/>
        <v>0</v>
      </c>
      <c r="M2572" s="2">
        <v>445</v>
      </c>
    </row>
    <row r="2573" spans="2:13" ht="12.75">
      <c r="B2573" s="8"/>
      <c r="H2573" s="6">
        <f t="shared" si="98"/>
        <v>0</v>
      </c>
      <c r="I2573" s="25">
        <f t="shared" si="99"/>
        <v>0</v>
      </c>
      <c r="M2573" s="2">
        <v>445</v>
      </c>
    </row>
    <row r="2574" spans="2:13" ht="12.75">
      <c r="B2574" s="276">
        <v>1300</v>
      </c>
      <c r="C2574" s="1" t="s">
        <v>1224</v>
      </c>
      <c r="D2574" s="15" t="s">
        <v>781</v>
      </c>
      <c r="E2574" s="1" t="s">
        <v>1225</v>
      </c>
      <c r="F2574" s="61" t="s">
        <v>1226</v>
      </c>
      <c r="G2574" s="30" t="s">
        <v>106</v>
      </c>
      <c r="H2574" s="6">
        <f t="shared" si="98"/>
        <v>-1300</v>
      </c>
      <c r="I2574" s="25">
        <v>2.6</v>
      </c>
      <c r="K2574" t="s">
        <v>1168</v>
      </c>
      <c r="M2574" s="2">
        <v>445</v>
      </c>
    </row>
    <row r="2575" spans="2:13" ht="12.75">
      <c r="B2575" s="292">
        <v>1000</v>
      </c>
      <c r="C2575" s="1" t="s">
        <v>1224</v>
      </c>
      <c r="D2575" s="15" t="s">
        <v>781</v>
      </c>
      <c r="E2575" s="1" t="s">
        <v>1225</v>
      </c>
      <c r="F2575" s="61" t="s">
        <v>1227</v>
      </c>
      <c r="G2575" s="30" t="s">
        <v>106</v>
      </c>
      <c r="H2575" s="6">
        <f t="shared" si="98"/>
        <v>-2300</v>
      </c>
      <c r="I2575" s="25">
        <v>2</v>
      </c>
      <c r="K2575" t="s">
        <v>1168</v>
      </c>
      <c r="M2575" s="2">
        <v>445</v>
      </c>
    </row>
    <row r="2576" spans="2:13" ht="12.75">
      <c r="B2576" s="292">
        <v>500</v>
      </c>
      <c r="C2576" s="1" t="s">
        <v>1224</v>
      </c>
      <c r="D2576" s="15" t="s">
        <v>781</v>
      </c>
      <c r="E2576" s="1" t="s">
        <v>1225</v>
      </c>
      <c r="F2576" s="61" t="s">
        <v>1228</v>
      </c>
      <c r="G2576" s="30" t="s">
        <v>106</v>
      </c>
      <c r="H2576" s="6">
        <f t="shared" si="98"/>
        <v>-2800</v>
      </c>
      <c r="I2576" s="25">
        <v>1</v>
      </c>
      <c r="K2576" t="s">
        <v>1168</v>
      </c>
      <c r="M2576" s="2">
        <v>445</v>
      </c>
    </row>
    <row r="2577" spans="2:13" ht="12.75">
      <c r="B2577" s="292">
        <v>500</v>
      </c>
      <c r="C2577" s="1" t="s">
        <v>1224</v>
      </c>
      <c r="D2577" s="15" t="s">
        <v>781</v>
      </c>
      <c r="E2577" s="1" t="s">
        <v>1225</v>
      </c>
      <c r="F2577" s="61" t="s">
        <v>1229</v>
      </c>
      <c r="G2577" s="30" t="s">
        <v>106</v>
      </c>
      <c r="H2577" s="6">
        <f t="shared" si="98"/>
        <v>-3300</v>
      </c>
      <c r="I2577" s="25">
        <v>1</v>
      </c>
      <c r="K2577" t="s">
        <v>1168</v>
      </c>
      <c r="M2577" s="2">
        <v>445</v>
      </c>
    </row>
    <row r="2578" spans="2:13" ht="12.75">
      <c r="B2578" s="276">
        <v>2500</v>
      </c>
      <c r="C2578" s="1" t="s">
        <v>1224</v>
      </c>
      <c r="D2578" s="15" t="s">
        <v>781</v>
      </c>
      <c r="E2578" s="1" t="s">
        <v>1225</v>
      </c>
      <c r="F2578" s="61" t="s">
        <v>1230</v>
      </c>
      <c r="G2578" s="30" t="s">
        <v>23</v>
      </c>
      <c r="H2578" s="6">
        <f t="shared" si="98"/>
        <v>-5800</v>
      </c>
      <c r="I2578" s="42">
        <v>5</v>
      </c>
      <c r="K2578" t="s">
        <v>1168</v>
      </c>
      <c r="M2578" s="2">
        <v>445</v>
      </c>
    </row>
    <row r="2579" spans="2:13" ht="12.75">
      <c r="B2579" s="276">
        <v>1300</v>
      </c>
      <c r="C2579" s="1" t="s">
        <v>1224</v>
      </c>
      <c r="D2579" s="15" t="s">
        <v>781</v>
      </c>
      <c r="E2579" s="1" t="s">
        <v>1225</v>
      </c>
      <c r="F2579" s="61" t="s">
        <v>1231</v>
      </c>
      <c r="G2579" s="30" t="s">
        <v>23</v>
      </c>
      <c r="H2579" s="6">
        <f t="shared" si="98"/>
        <v>-7100</v>
      </c>
      <c r="I2579" s="42">
        <v>2.6</v>
      </c>
      <c r="K2579" t="s">
        <v>1168</v>
      </c>
      <c r="M2579" s="2">
        <v>445</v>
      </c>
    </row>
    <row r="2580" spans="2:13" ht="12.75">
      <c r="B2580" s="303">
        <v>500</v>
      </c>
      <c r="C2580" s="1" t="s">
        <v>1224</v>
      </c>
      <c r="D2580" s="15" t="s">
        <v>781</v>
      </c>
      <c r="E2580" s="1" t="s">
        <v>1225</v>
      </c>
      <c r="F2580" s="61" t="s">
        <v>1232</v>
      </c>
      <c r="G2580" s="30" t="s">
        <v>23</v>
      </c>
      <c r="H2580" s="6">
        <f t="shared" si="98"/>
        <v>-7600</v>
      </c>
      <c r="I2580" s="42">
        <v>1</v>
      </c>
      <c r="J2580" s="39"/>
      <c r="K2580" t="s">
        <v>1168</v>
      </c>
      <c r="L2580" s="39"/>
      <c r="M2580" s="2">
        <v>445</v>
      </c>
    </row>
    <row r="2581" spans="2:13" ht="12.75">
      <c r="B2581" s="276">
        <v>1300</v>
      </c>
      <c r="C2581" s="1" t="s">
        <v>1224</v>
      </c>
      <c r="D2581" s="15" t="s">
        <v>781</v>
      </c>
      <c r="E2581" s="1" t="s">
        <v>1225</v>
      </c>
      <c r="F2581" s="61" t="s">
        <v>1233</v>
      </c>
      <c r="G2581" s="30" t="s">
        <v>67</v>
      </c>
      <c r="H2581" s="6">
        <f t="shared" si="98"/>
        <v>-8900</v>
      </c>
      <c r="I2581" s="25">
        <v>2.6</v>
      </c>
      <c r="K2581" t="s">
        <v>1168</v>
      </c>
      <c r="M2581" s="2">
        <v>445</v>
      </c>
    </row>
    <row r="2582" spans="2:13" ht="12.75">
      <c r="B2582" s="276">
        <v>500</v>
      </c>
      <c r="C2582" s="1" t="s">
        <v>1224</v>
      </c>
      <c r="D2582" s="1" t="s">
        <v>781</v>
      </c>
      <c r="E2582" s="1" t="s">
        <v>1225</v>
      </c>
      <c r="F2582" s="61" t="s">
        <v>1234</v>
      </c>
      <c r="G2582" s="30" t="s">
        <v>72</v>
      </c>
      <c r="H2582" s="6">
        <f t="shared" si="98"/>
        <v>-9400</v>
      </c>
      <c r="I2582" s="25">
        <v>1</v>
      </c>
      <c r="K2582" t="s">
        <v>1168</v>
      </c>
      <c r="M2582" s="2">
        <v>445</v>
      </c>
    </row>
    <row r="2583" spans="2:13" ht="12.75">
      <c r="B2583" s="276">
        <v>1000</v>
      </c>
      <c r="C2583" s="1" t="s">
        <v>1224</v>
      </c>
      <c r="D2583" s="1" t="s">
        <v>781</v>
      </c>
      <c r="E2583" s="1" t="s">
        <v>1225</v>
      </c>
      <c r="F2583" s="61" t="s">
        <v>1235</v>
      </c>
      <c r="G2583" s="30" t="s">
        <v>72</v>
      </c>
      <c r="H2583" s="6">
        <f t="shared" si="98"/>
        <v>-10400</v>
      </c>
      <c r="I2583" s="25">
        <v>2</v>
      </c>
      <c r="K2583" t="s">
        <v>1168</v>
      </c>
      <c r="M2583" s="2">
        <v>445</v>
      </c>
    </row>
    <row r="2584" spans="2:13" ht="12.75">
      <c r="B2584" s="276">
        <v>1500</v>
      </c>
      <c r="C2584" s="1" t="s">
        <v>1224</v>
      </c>
      <c r="D2584" s="1" t="s">
        <v>781</v>
      </c>
      <c r="E2584" s="1" t="s">
        <v>1225</v>
      </c>
      <c r="F2584" s="61" t="s">
        <v>1236</v>
      </c>
      <c r="G2584" s="30" t="s">
        <v>77</v>
      </c>
      <c r="H2584" s="6">
        <f t="shared" si="98"/>
        <v>-11900</v>
      </c>
      <c r="I2584" s="25">
        <v>3</v>
      </c>
      <c r="K2584" t="s">
        <v>1168</v>
      </c>
      <c r="M2584" s="2">
        <v>445</v>
      </c>
    </row>
    <row r="2585" spans="2:13" ht="12.75">
      <c r="B2585" s="276">
        <v>500</v>
      </c>
      <c r="C2585" s="1" t="s">
        <v>1224</v>
      </c>
      <c r="D2585" s="1" t="s">
        <v>781</v>
      </c>
      <c r="E2585" s="1" t="s">
        <v>1225</v>
      </c>
      <c r="F2585" s="61" t="s">
        <v>1237</v>
      </c>
      <c r="G2585" s="30" t="s">
        <v>77</v>
      </c>
      <c r="H2585" s="6">
        <f t="shared" si="98"/>
        <v>-12400</v>
      </c>
      <c r="I2585" s="25">
        <v>1</v>
      </c>
      <c r="K2585" t="s">
        <v>1168</v>
      </c>
      <c r="M2585" s="2">
        <v>445</v>
      </c>
    </row>
    <row r="2586" spans="2:13" ht="12.75">
      <c r="B2586" s="276">
        <v>4000</v>
      </c>
      <c r="C2586" s="1" t="s">
        <v>1224</v>
      </c>
      <c r="D2586" s="1" t="s">
        <v>781</v>
      </c>
      <c r="E2586" s="1" t="s">
        <v>1225</v>
      </c>
      <c r="F2586" s="61" t="s">
        <v>1238</v>
      </c>
      <c r="G2586" s="30" t="s">
        <v>79</v>
      </c>
      <c r="H2586" s="6">
        <f t="shared" si="98"/>
        <v>-16400</v>
      </c>
      <c r="I2586" s="25">
        <v>8</v>
      </c>
      <c r="K2586" t="s">
        <v>1168</v>
      </c>
      <c r="M2586" s="2">
        <v>445</v>
      </c>
    </row>
    <row r="2587" spans="2:13" ht="12.75">
      <c r="B2587" s="276">
        <v>2500</v>
      </c>
      <c r="C2587" s="1" t="s">
        <v>1224</v>
      </c>
      <c r="D2587" s="1" t="s">
        <v>781</v>
      </c>
      <c r="E2587" s="1" t="s">
        <v>1225</v>
      </c>
      <c r="F2587" s="61" t="s">
        <v>1239</v>
      </c>
      <c r="G2587" s="30" t="s">
        <v>118</v>
      </c>
      <c r="H2587" s="6">
        <f t="shared" si="98"/>
        <v>-18900</v>
      </c>
      <c r="I2587" s="25">
        <v>5</v>
      </c>
      <c r="K2587" t="s">
        <v>1168</v>
      </c>
      <c r="M2587" s="2">
        <v>445</v>
      </c>
    </row>
    <row r="2588" spans="2:13" ht="12.75">
      <c r="B2588" s="276">
        <v>1200</v>
      </c>
      <c r="C2588" s="1" t="s">
        <v>1224</v>
      </c>
      <c r="D2588" s="1" t="s">
        <v>781</v>
      </c>
      <c r="E2588" s="1" t="s">
        <v>1225</v>
      </c>
      <c r="F2588" s="61" t="s">
        <v>1240</v>
      </c>
      <c r="G2588" s="30" t="s">
        <v>118</v>
      </c>
      <c r="H2588" s="6">
        <f t="shared" si="98"/>
        <v>-20100</v>
      </c>
      <c r="I2588" s="25">
        <v>2.4</v>
      </c>
      <c r="K2588" t="s">
        <v>1168</v>
      </c>
      <c r="M2588" s="2">
        <v>445</v>
      </c>
    </row>
    <row r="2589" spans="2:13" ht="12.75">
      <c r="B2589" s="276">
        <v>1600</v>
      </c>
      <c r="C2589" s="1" t="s">
        <v>1224</v>
      </c>
      <c r="D2589" s="1" t="s">
        <v>781</v>
      </c>
      <c r="E2589" s="1" t="s">
        <v>1225</v>
      </c>
      <c r="F2589" s="61" t="s">
        <v>1241</v>
      </c>
      <c r="G2589" s="30" t="s">
        <v>212</v>
      </c>
      <c r="H2589" s="6">
        <f t="shared" si="98"/>
        <v>-21700</v>
      </c>
      <c r="I2589" s="25">
        <v>3.2</v>
      </c>
      <c r="K2589" t="s">
        <v>1168</v>
      </c>
      <c r="M2589" s="2">
        <v>445</v>
      </c>
    </row>
    <row r="2590" spans="2:13" ht="12.75">
      <c r="B2590" s="276">
        <v>4000</v>
      </c>
      <c r="C2590" s="1" t="s">
        <v>1224</v>
      </c>
      <c r="D2590" s="1" t="s">
        <v>781</v>
      </c>
      <c r="E2590" s="1" t="s">
        <v>1225</v>
      </c>
      <c r="F2590" s="61" t="s">
        <v>1242</v>
      </c>
      <c r="G2590" s="30" t="s">
        <v>206</v>
      </c>
      <c r="H2590" s="6">
        <f t="shared" si="98"/>
        <v>-25700</v>
      </c>
      <c r="I2590" s="25">
        <v>8</v>
      </c>
      <c r="K2590" t="s">
        <v>1168</v>
      </c>
      <c r="M2590" s="2">
        <v>445</v>
      </c>
    </row>
    <row r="2591" spans="2:13" ht="12.75">
      <c r="B2591" s="276">
        <v>3000</v>
      </c>
      <c r="C2591" s="1" t="s">
        <v>1224</v>
      </c>
      <c r="D2591" s="1" t="s">
        <v>781</v>
      </c>
      <c r="E2591" s="1" t="s">
        <v>1225</v>
      </c>
      <c r="F2591" s="61" t="s">
        <v>1243</v>
      </c>
      <c r="G2591" s="30" t="s">
        <v>206</v>
      </c>
      <c r="H2591" s="6">
        <f t="shared" si="98"/>
        <v>-28700</v>
      </c>
      <c r="I2591" s="25">
        <v>6</v>
      </c>
      <c r="K2591" t="s">
        <v>1168</v>
      </c>
      <c r="M2591" s="2">
        <v>445</v>
      </c>
    </row>
    <row r="2592" spans="2:13" ht="12.75">
      <c r="B2592" s="276">
        <v>500</v>
      </c>
      <c r="C2592" s="1" t="s">
        <v>1224</v>
      </c>
      <c r="D2592" s="1" t="s">
        <v>781</v>
      </c>
      <c r="E2592" s="1" t="s">
        <v>1225</v>
      </c>
      <c r="F2592" s="61" t="s">
        <v>1244</v>
      </c>
      <c r="G2592" s="30" t="s">
        <v>220</v>
      </c>
      <c r="H2592" s="6">
        <f t="shared" si="98"/>
        <v>-29200</v>
      </c>
      <c r="I2592" s="25">
        <v>1</v>
      </c>
      <c r="K2592" t="s">
        <v>1168</v>
      </c>
      <c r="M2592" s="2">
        <v>445</v>
      </c>
    </row>
    <row r="2593" spans="2:13" ht="12.75">
      <c r="B2593" s="276">
        <v>1000</v>
      </c>
      <c r="C2593" s="1" t="s">
        <v>1224</v>
      </c>
      <c r="D2593" s="1" t="s">
        <v>781</v>
      </c>
      <c r="E2593" s="1" t="s">
        <v>1225</v>
      </c>
      <c r="F2593" s="61" t="s">
        <v>1245</v>
      </c>
      <c r="G2593" s="30" t="s">
        <v>220</v>
      </c>
      <c r="H2593" s="6">
        <f t="shared" si="98"/>
        <v>-30200</v>
      </c>
      <c r="I2593" s="25">
        <v>2</v>
      </c>
      <c r="K2593" t="s">
        <v>1168</v>
      </c>
      <c r="M2593" s="2">
        <v>445</v>
      </c>
    </row>
    <row r="2594" spans="2:13" ht="12.75">
      <c r="B2594" s="276">
        <v>2500</v>
      </c>
      <c r="C2594" s="1" t="s">
        <v>1224</v>
      </c>
      <c r="D2594" s="1" t="s">
        <v>781</v>
      </c>
      <c r="E2594" s="1" t="s">
        <v>1225</v>
      </c>
      <c r="F2594" s="61" t="s">
        <v>1246</v>
      </c>
      <c r="G2594" s="30" t="s">
        <v>244</v>
      </c>
      <c r="H2594" s="6">
        <f t="shared" si="98"/>
        <v>-32700</v>
      </c>
      <c r="I2594" s="25">
        <v>5</v>
      </c>
      <c r="K2594" t="s">
        <v>1168</v>
      </c>
      <c r="M2594" s="2">
        <v>445</v>
      </c>
    </row>
    <row r="2595" spans="2:13" ht="12.75">
      <c r="B2595" s="276">
        <v>2000</v>
      </c>
      <c r="C2595" s="1" t="s">
        <v>1224</v>
      </c>
      <c r="D2595" s="1" t="s">
        <v>781</v>
      </c>
      <c r="E2595" s="1" t="s">
        <v>1225</v>
      </c>
      <c r="F2595" s="61" t="s">
        <v>1247</v>
      </c>
      <c r="G2595" s="30" t="s">
        <v>244</v>
      </c>
      <c r="H2595" s="6">
        <f t="shared" si="98"/>
        <v>-34700</v>
      </c>
      <c r="I2595" s="25">
        <v>4</v>
      </c>
      <c r="K2595" t="s">
        <v>1168</v>
      </c>
      <c r="M2595" s="2">
        <v>445</v>
      </c>
    </row>
    <row r="2596" spans="2:13" ht="12.75">
      <c r="B2596" s="276">
        <v>2000</v>
      </c>
      <c r="C2596" s="1" t="s">
        <v>1224</v>
      </c>
      <c r="D2596" s="1" t="s">
        <v>781</v>
      </c>
      <c r="E2596" s="1" t="s">
        <v>1225</v>
      </c>
      <c r="F2596" s="61" t="s">
        <v>1248</v>
      </c>
      <c r="G2596" s="30" t="s">
        <v>256</v>
      </c>
      <c r="H2596" s="6">
        <f t="shared" si="98"/>
        <v>-36700</v>
      </c>
      <c r="I2596" s="25">
        <v>4</v>
      </c>
      <c r="K2596" t="s">
        <v>1168</v>
      </c>
      <c r="M2596" s="2">
        <v>445</v>
      </c>
    </row>
    <row r="2597" spans="2:13" ht="12.75">
      <c r="B2597" s="276">
        <v>1300</v>
      </c>
      <c r="C2597" s="1" t="s">
        <v>1224</v>
      </c>
      <c r="D2597" s="1" t="s">
        <v>781</v>
      </c>
      <c r="E2597" s="1" t="s">
        <v>1225</v>
      </c>
      <c r="F2597" s="61" t="s">
        <v>1249</v>
      </c>
      <c r="G2597" s="30" t="s">
        <v>260</v>
      </c>
      <c r="H2597" s="6">
        <f t="shared" si="98"/>
        <v>-38000</v>
      </c>
      <c r="I2597" s="25">
        <v>2.6</v>
      </c>
      <c r="K2597" t="s">
        <v>1168</v>
      </c>
      <c r="M2597" s="2">
        <v>445</v>
      </c>
    </row>
    <row r="2598" spans="2:13" ht="12.75">
      <c r="B2598" s="276">
        <v>2000</v>
      </c>
      <c r="C2598" s="1" t="s">
        <v>1224</v>
      </c>
      <c r="D2598" s="1" t="s">
        <v>781</v>
      </c>
      <c r="E2598" s="1" t="s">
        <v>1225</v>
      </c>
      <c r="F2598" s="61" t="s">
        <v>1250</v>
      </c>
      <c r="G2598" s="30" t="s">
        <v>262</v>
      </c>
      <c r="H2598" s="6">
        <f t="shared" si="98"/>
        <v>-40000</v>
      </c>
      <c r="I2598" s="25">
        <v>4</v>
      </c>
      <c r="K2598" t="s">
        <v>1168</v>
      </c>
      <c r="M2598" s="2">
        <v>445</v>
      </c>
    </row>
    <row r="2599" spans="2:13" ht="12.75">
      <c r="B2599" s="276">
        <v>1600</v>
      </c>
      <c r="C2599" s="1" t="s">
        <v>1224</v>
      </c>
      <c r="D2599" s="1" t="s">
        <v>781</v>
      </c>
      <c r="E2599" s="1" t="s">
        <v>1225</v>
      </c>
      <c r="F2599" s="61" t="s">
        <v>1251</v>
      </c>
      <c r="G2599" s="30" t="s">
        <v>262</v>
      </c>
      <c r="H2599" s="6">
        <f t="shared" si="98"/>
        <v>-41600</v>
      </c>
      <c r="I2599" s="25">
        <v>3.2</v>
      </c>
      <c r="K2599" t="s">
        <v>1168</v>
      </c>
      <c r="M2599" s="2">
        <v>445</v>
      </c>
    </row>
    <row r="2600" spans="2:13" ht="12.75">
      <c r="B2600" s="276">
        <v>2000</v>
      </c>
      <c r="C2600" s="1" t="s">
        <v>1224</v>
      </c>
      <c r="D2600" s="1" t="s">
        <v>781</v>
      </c>
      <c r="E2600" s="1" t="s">
        <v>1225</v>
      </c>
      <c r="F2600" s="61" t="s">
        <v>1252</v>
      </c>
      <c r="G2600" s="30" t="s">
        <v>264</v>
      </c>
      <c r="H2600" s="6">
        <f t="shared" si="98"/>
        <v>-43600</v>
      </c>
      <c r="I2600" s="25">
        <v>4</v>
      </c>
      <c r="K2600" t="s">
        <v>1168</v>
      </c>
      <c r="M2600" s="2">
        <v>445</v>
      </c>
    </row>
    <row r="2601" spans="2:13" ht="12.75">
      <c r="B2601" s="276">
        <v>4500</v>
      </c>
      <c r="C2601" s="1" t="s">
        <v>1224</v>
      </c>
      <c r="D2601" s="1" t="s">
        <v>781</v>
      </c>
      <c r="E2601" s="1" t="s">
        <v>1225</v>
      </c>
      <c r="F2601" s="61" t="s">
        <v>1253</v>
      </c>
      <c r="G2601" s="30" t="s">
        <v>264</v>
      </c>
      <c r="H2601" s="6">
        <f t="shared" si="98"/>
        <v>-48100</v>
      </c>
      <c r="I2601" s="25">
        <v>9</v>
      </c>
      <c r="K2601" t="s">
        <v>1168</v>
      </c>
      <c r="M2601" s="2">
        <v>445</v>
      </c>
    </row>
    <row r="2602" spans="2:13" ht="12.75">
      <c r="B2602" s="276">
        <v>1600</v>
      </c>
      <c r="C2602" s="1" t="s">
        <v>1224</v>
      </c>
      <c r="D2602" s="1" t="s">
        <v>781</v>
      </c>
      <c r="E2602" s="1" t="s">
        <v>1225</v>
      </c>
      <c r="F2602" s="61" t="s">
        <v>1254</v>
      </c>
      <c r="G2602" s="30" t="s">
        <v>266</v>
      </c>
      <c r="H2602" s="6">
        <f t="shared" si="98"/>
        <v>-49700</v>
      </c>
      <c r="I2602" s="25">
        <v>3.2</v>
      </c>
      <c r="K2602" t="s">
        <v>1168</v>
      </c>
      <c r="M2602" s="2">
        <v>445</v>
      </c>
    </row>
    <row r="2603" spans="2:13" ht="12.75">
      <c r="B2603" s="276">
        <v>2500</v>
      </c>
      <c r="C2603" s="1" t="s">
        <v>1224</v>
      </c>
      <c r="D2603" s="1" t="s">
        <v>781</v>
      </c>
      <c r="E2603" s="1" t="s">
        <v>1225</v>
      </c>
      <c r="F2603" s="61" t="s">
        <v>1255</v>
      </c>
      <c r="G2603" s="30" t="s">
        <v>266</v>
      </c>
      <c r="H2603" s="6">
        <f t="shared" si="98"/>
        <v>-52200</v>
      </c>
      <c r="I2603" s="25">
        <v>5</v>
      </c>
      <c r="K2603" t="s">
        <v>1168</v>
      </c>
      <c r="M2603" s="2">
        <v>445</v>
      </c>
    </row>
    <row r="2604" spans="2:13" ht="12.75">
      <c r="B2604" s="276">
        <v>2000</v>
      </c>
      <c r="C2604" s="1" t="s">
        <v>1224</v>
      </c>
      <c r="D2604" s="1" t="s">
        <v>781</v>
      </c>
      <c r="E2604" s="1" t="s">
        <v>1225</v>
      </c>
      <c r="F2604" s="61" t="s">
        <v>1256</v>
      </c>
      <c r="G2604" s="30" t="s">
        <v>328</v>
      </c>
      <c r="H2604" s="6">
        <f aca="true" t="shared" si="100" ref="H2604:H2622">H2603-B2604</f>
        <v>-54200</v>
      </c>
      <c r="I2604" s="25">
        <v>4</v>
      </c>
      <c r="K2604" t="s">
        <v>1168</v>
      </c>
      <c r="M2604" s="2">
        <v>445</v>
      </c>
    </row>
    <row r="2605" spans="2:13" ht="12.75">
      <c r="B2605" s="276">
        <v>1300</v>
      </c>
      <c r="C2605" s="1" t="s">
        <v>1224</v>
      </c>
      <c r="D2605" s="1" t="s">
        <v>781</v>
      </c>
      <c r="E2605" s="1" t="s">
        <v>1225</v>
      </c>
      <c r="F2605" s="61" t="s">
        <v>1257</v>
      </c>
      <c r="G2605" s="30" t="s">
        <v>328</v>
      </c>
      <c r="H2605" s="6">
        <f t="shared" si="100"/>
        <v>-55500</v>
      </c>
      <c r="I2605" s="25">
        <v>2.6</v>
      </c>
      <c r="K2605" t="s">
        <v>1168</v>
      </c>
      <c r="M2605" s="2">
        <v>445</v>
      </c>
    </row>
    <row r="2606" spans="2:13" ht="12.75">
      <c r="B2606" s="276">
        <v>1000</v>
      </c>
      <c r="C2606" s="1" t="s">
        <v>1224</v>
      </c>
      <c r="D2606" s="1" t="s">
        <v>781</v>
      </c>
      <c r="E2606" s="1" t="s">
        <v>1225</v>
      </c>
      <c r="F2606" s="61" t="s">
        <v>1258</v>
      </c>
      <c r="G2606" s="30" t="s">
        <v>328</v>
      </c>
      <c r="H2606" s="6">
        <f t="shared" si="100"/>
        <v>-56500</v>
      </c>
      <c r="I2606" s="25">
        <v>2</v>
      </c>
      <c r="K2606" t="s">
        <v>1168</v>
      </c>
      <c r="M2606" s="2">
        <v>445</v>
      </c>
    </row>
    <row r="2607" spans="2:13" ht="12.75">
      <c r="B2607" s="276">
        <v>1300</v>
      </c>
      <c r="C2607" s="1" t="s">
        <v>1224</v>
      </c>
      <c r="D2607" s="1" t="s">
        <v>781</v>
      </c>
      <c r="E2607" s="1" t="s">
        <v>1225</v>
      </c>
      <c r="F2607" s="61" t="s">
        <v>1259</v>
      </c>
      <c r="G2607" s="30" t="s">
        <v>328</v>
      </c>
      <c r="H2607" s="6">
        <f t="shared" si="100"/>
        <v>-57800</v>
      </c>
      <c r="I2607" s="25">
        <v>2.6</v>
      </c>
      <c r="K2607" t="s">
        <v>1168</v>
      </c>
      <c r="M2607" s="2">
        <v>445</v>
      </c>
    </row>
    <row r="2608" spans="2:13" ht="12.75">
      <c r="B2608" s="276">
        <v>3500</v>
      </c>
      <c r="C2608" s="1" t="s">
        <v>1224</v>
      </c>
      <c r="D2608" s="1" t="s">
        <v>781</v>
      </c>
      <c r="E2608" s="1" t="s">
        <v>1225</v>
      </c>
      <c r="F2608" s="61" t="s">
        <v>1260</v>
      </c>
      <c r="G2608" s="30" t="s">
        <v>328</v>
      </c>
      <c r="H2608" s="6">
        <f t="shared" si="100"/>
        <v>-61300</v>
      </c>
      <c r="I2608" s="25">
        <v>7</v>
      </c>
      <c r="K2608" t="s">
        <v>1168</v>
      </c>
      <c r="M2608" s="2">
        <v>445</v>
      </c>
    </row>
    <row r="2609" spans="2:13" ht="12.75">
      <c r="B2609" s="276">
        <v>1600</v>
      </c>
      <c r="C2609" s="1" t="s">
        <v>1224</v>
      </c>
      <c r="D2609" s="1" t="s">
        <v>781</v>
      </c>
      <c r="E2609" s="1" t="s">
        <v>1225</v>
      </c>
      <c r="F2609" s="61" t="s">
        <v>1261</v>
      </c>
      <c r="G2609" s="30" t="s">
        <v>330</v>
      </c>
      <c r="H2609" s="6">
        <f t="shared" si="100"/>
        <v>-62900</v>
      </c>
      <c r="I2609" s="25">
        <v>3.2</v>
      </c>
      <c r="K2609" t="s">
        <v>1168</v>
      </c>
      <c r="M2609" s="2">
        <v>445</v>
      </c>
    </row>
    <row r="2610" spans="2:13" ht="12.75">
      <c r="B2610" s="276">
        <v>2000</v>
      </c>
      <c r="C2610" s="1" t="s">
        <v>1224</v>
      </c>
      <c r="D2610" s="1" t="s">
        <v>781</v>
      </c>
      <c r="E2610" s="1" t="s">
        <v>1225</v>
      </c>
      <c r="F2610" s="61" t="s">
        <v>1262</v>
      </c>
      <c r="G2610" s="30" t="s">
        <v>330</v>
      </c>
      <c r="H2610" s="6">
        <f t="shared" si="100"/>
        <v>-64900</v>
      </c>
      <c r="I2610" s="25">
        <v>4</v>
      </c>
      <c r="K2610" t="s">
        <v>1168</v>
      </c>
      <c r="M2610" s="2">
        <v>445</v>
      </c>
    </row>
    <row r="2611" spans="2:13" ht="12.75">
      <c r="B2611" s="276">
        <v>2500</v>
      </c>
      <c r="C2611" s="1" t="s">
        <v>1224</v>
      </c>
      <c r="D2611" s="1" t="s">
        <v>781</v>
      </c>
      <c r="E2611" s="1" t="s">
        <v>1225</v>
      </c>
      <c r="F2611" s="61" t="s">
        <v>1263</v>
      </c>
      <c r="G2611" s="30" t="s">
        <v>330</v>
      </c>
      <c r="H2611" s="6">
        <f t="shared" si="100"/>
        <v>-67400</v>
      </c>
      <c r="I2611" s="25">
        <v>5</v>
      </c>
      <c r="K2611" t="s">
        <v>1168</v>
      </c>
      <c r="M2611" s="2">
        <v>445</v>
      </c>
    </row>
    <row r="2612" spans="2:13" ht="12.75">
      <c r="B2612" s="276">
        <v>1300</v>
      </c>
      <c r="C2612" s="1" t="s">
        <v>1224</v>
      </c>
      <c r="D2612" s="1" t="s">
        <v>781</v>
      </c>
      <c r="E2612" s="1" t="s">
        <v>1225</v>
      </c>
      <c r="F2612" s="61" t="s">
        <v>1264</v>
      </c>
      <c r="G2612" s="30" t="s">
        <v>334</v>
      </c>
      <c r="H2612" s="6">
        <f t="shared" si="100"/>
        <v>-68700</v>
      </c>
      <c r="I2612" s="25">
        <v>2.6</v>
      </c>
      <c r="K2612" t="s">
        <v>1168</v>
      </c>
      <c r="M2612" s="2">
        <v>445</v>
      </c>
    </row>
    <row r="2613" spans="2:13" ht="12.75">
      <c r="B2613" s="276">
        <v>1300</v>
      </c>
      <c r="C2613" s="1" t="s">
        <v>1224</v>
      </c>
      <c r="D2613" s="1" t="s">
        <v>781</v>
      </c>
      <c r="E2613" s="1" t="s">
        <v>1225</v>
      </c>
      <c r="F2613" s="61" t="s">
        <v>1265</v>
      </c>
      <c r="G2613" s="30" t="s">
        <v>372</v>
      </c>
      <c r="H2613" s="6">
        <f t="shared" si="100"/>
        <v>-70000</v>
      </c>
      <c r="I2613" s="25">
        <v>2.6</v>
      </c>
      <c r="K2613" t="s">
        <v>1168</v>
      </c>
      <c r="M2613" s="2">
        <v>445</v>
      </c>
    </row>
    <row r="2614" spans="2:13" ht="12.75">
      <c r="B2614" s="276">
        <v>1300</v>
      </c>
      <c r="C2614" s="1" t="s">
        <v>1224</v>
      </c>
      <c r="D2614" s="1" t="s">
        <v>781</v>
      </c>
      <c r="E2614" s="1" t="s">
        <v>1225</v>
      </c>
      <c r="F2614" s="61" t="s">
        <v>1266</v>
      </c>
      <c r="G2614" s="30" t="s">
        <v>372</v>
      </c>
      <c r="H2614" s="6">
        <f t="shared" si="100"/>
        <v>-71300</v>
      </c>
      <c r="I2614" s="25">
        <v>2.6</v>
      </c>
      <c r="K2614" t="s">
        <v>1168</v>
      </c>
      <c r="M2614" s="2">
        <v>445</v>
      </c>
    </row>
    <row r="2615" spans="2:13" ht="12.75">
      <c r="B2615" s="276">
        <v>2500</v>
      </c>
      <c r="C2615" s="1" t="s">
        <v>1224</v>
      </c>
      <c r="D2615" s="1" t="s">
        <v>781</v>
      </c>
      <c r="E2615" s="1" t="s">
        <v>1225</v>
      </c>
      <c r="F2615" s="61" t="s">
        <v>1267</v>
      </c>
      <c r="G2615" s="30" t="s">
        <v>372</v>
      </c>
      <c r="H2615" s="6">
        <f t="shared" si="100"/>
        <v>-73800</v>
      </c>
      <c r="I2615" s="25">
        <v>5</v>
      </c>
      <c r="K2615" t="s">
        <v>1168</v>
      </c>
      <c r="M2615" s="2">
        <v>445</v>
      </c>
    </row>
    <row r="2616" spans="2:13" ht="12.75">
      <c r="B2616" s="276">
        <v>1600</v>
      </c>
      <c r="C2616" s="1" t="s">
        <v>1224</v>
      </c>
      <c r="D2616" s="1" t="s">
        <v>781</v>
      </c>
      <c r="E2616" s="1" t="s">
        <v>1225</v>
      </c>
      <c r="F2616" s="61" t="s">
        <v>1268</v>
      </c>
      <c r="G2616" s="30" t="s">
        <v>372</v>
      </c>
      <c r="H2616" s="6">
        <f t="shared" si="100"/>
        <v>-75400</v>
      </c>
      <c r="I2616" s="25">
        <v>3.2</v>
      </c>
      <c r="K2616" t="s">
        <v>1168</v>
      </c>
      <c r="M2616" s="2">
        <v>445</v>
      </c>
    </row>
    <row r="2617" spans="2:13" ht="12.75">
      <c r="B2617" s="276">
        <v>2000</v>
      </c>
      <c r="C2617" s="1" t="s">
        <v>1224</v>
      </c>
      <c r="D2617" s="1" t="s">
        <v>781</v>
      </c>
      <c r="E2617" s="1" t="s">
        <v>1225</v>
      </c>
      <c r="F2617" s="61" t="s">
        <v>1269</v>
      </c>
      <c r="G2617" s="30" t="s">
        <v>374</v>
      </c>
      <c r="H2617" s="6">
        <f t="shared" si="100"/>
        <v>-77400</v>
      </c>
      <c r="I2617" s="25">
        <v>4</v>
      </c>
      <c r="K2617" t="s">
        <v>1168</v>
      </c>
      <c r="M2617" s="2">
        <v>445</v>
      </c>
    </row>
    <row r="2618" spans="2:13" ht="12.75">
      <c r="B2618" s="276">
        <v>1300</v>
      </c>
      <c r="C2618" s="1" t="s">
        <v>1224</v>
      </c>
      <c r="D2618" s="1" t="s">
        <v>781</v>
      </c>
      <c r="E2618" s="1" t="s">
        <v>1225</v>
      </c>
      <c r="F2618" s="61" t="s">
        <v>1270</v>
      </c>
      <c r="G2618" s="30" t="s">
        <v>374</v>
      </c>
      <c r="H2618" s="6">
        <f t="shared" si="100"/>
        <v>-78700</v>
      </c>
      <c r="I2618" s="25">
        <v>2.6</v>
      </c>
      <c r="K2618" t="s">
        <v>1168</v>
      </c>
      <c r="M2618" s="2">
        <v>445</v>
      </c>
    </row>
    <row r="2619" spans="2:13" ht="12.75">
      <c r="B2619" s="276">
        <v>1300</v>
      </c>
      <c r="C2619" s="1" t="s">
        <v>1224</v>
      </c>
      <c r="D2619" s="1" t="s">
        <v>781</v>
      </c>
      <c r="E2619" s="1" t="s">
        <v>1225</v>
      </c>
      <c r="F2619" s="61" t="s">
        <v>1271</v>
      </c>
      <c r="G2619" s="30" t="s">
        <v>374</v>
      </c>
      <c r="H2619" s="6">
        <f t="shared" si="100"/>
        <v>-80000</v>
      </c>
      <c r="I2619" s="25">
        <v>2.6</v>
      </c>
      <c r="K2619" t="s">
        <v>1168</v>
      </c>
      <c r="M2619" s="2">
        <v>445</v>
      </c>
    </row>
    <row r="2620" spans="2:13" ht="12.75">
      <c r="B2620" s="276">
        <v>2000</v>
      </c>
      <c r="C2620" s="1" t="s">
        <v>1224</v>
      </c>
      <c r="D2620" s="1" t="s">
        <v>781</v>
      </c>
      <c r="E2620" s="1" t="s">
        <v>1225</v>
      </c>
      <c r="F2620" s="61" t="s">
        <v>1272</v>
      </c>
      <c r="G2620" s="30" t="s">
        <v>420</v>
      </c>
      <c r="H2620" s="6">
        <f t="shared" si="100"/>
        <v>-82000</v>
      </c>
      <c r="I2620" s="25">
        <v>4</v>
      </c>
      <c r="K2620" t="s">
        <v>1168</v>
      </c>
      <c r="M2620" s="2">
        <v>445</v>
      </c>
    </row>
    <row r="2621" spans="2:13" ht="12.75">
      <c r="B2621" s="276">
        <v>1600</v>
      </c>
      <c r="C2621" s="1" t="s">
        <v>1224</v>
      </c>
      <c r="D2621" s="1" t="s">
        <v>781</v>
      </c>
      <c r="E2621" s="1" t="s">
        <v>1225</v>
      </c>
      <c r="F2621" s="61" t="s">
        <v>1273</v>
      </c>
      <c r="G2621" s="30" t="s">
        <v>432</v>
      </c>
      <c r="H2621" s="6">
        <f t="shared" si="100"/>
        <v>-83600</v>
      </c>
      <c r="I2621" s="25">
        <v>3.2</v>
      </c>
      <c r="K2621" t="s">
        <v>1168</v>
      </c>
      <c r="M2621" s="2">
        <v>445</v>
      </c>
    </row>
    <row r="2622" spans="1:13" s="59" customFormat="1" ht="12.75">
      <c r="A2622" s="1"/>
      <c r="B2622" s="276">
        <v>500</v>
      </c>
      <c r="C2622" s="1" t="s">
        <v>1224</v>
      </c>
      <c r="D2622" s="1" t="s">
        <v>781</v>
      </c>
      <c r="E2622" s="1" t="s">
        <v>1225</v>
      </c>
      <c r="F2622" s="61" t="s">
        <v>1274</v>
      </c>
      <c r="G2622" s="30" t="s">
        <v>432</v>
      </c>
      <c r="H2622" s="6">
        <f t="shared" si="100"/>
        <v>-84100</v>
      </c>
      <c r="I2622" s="25">
        <v>1</v>
      </c>
      <c r="J2622"/>
      <c r="K2622" t="s">
        <v>1168</v>
      </c>
      <c r="L2622"/>
      <c r="M2622" s="2">
        <v>445</v>
      </c>
    </row>
    <row r="2623" spans="1:13" ht="12.75">
      <c r="A2623" s="14"/>
      <c r="B2623" s="286">
        <f>SUM(B2574:B2622)</f>
        <v>84100</v>
      </c>
      <c r="C2623" s="14" t="s">
        <v>1224</v>
      </c>
      <c r="D2623" s="14"/>
      <c r="E2623" s="14"/>
      <c r="F2623" s="69"/>
      <c r="G2623" s="21"/>
      <c r="H2623" s="57">
        <v>0</v>
      </c>
      <c r="I2623" s="58">
        <f aca="true" t="shared" si="101" ref="I2623:I2640">+B2623/M2623</f>
        <v>188.98876404494382</v>
      </c>
      <c r="J2623" s="59"/>
      <c r="K2623" s="59"/>
      <c r="L2623" s="59"/>
      <c r="M2623" s="2">
        <v>445</v>
      </c>
    </row>
    <row r="2624" spans="8:13" ht="12.75">
      <c r="H2624" s="6">
        <f>H2623-B2624</f>
        <v>0</v>
      </c>
      <c r="I2624" s="25">
        <f t="shared" si="101"/>
        <v>0</v>
      </c>
      <c r="M2624" s="2">
        <v>445</v>
      </c>
    </row>
    <row r="2625" spans="1:13" s="18" customFormat="1" ht="12.75">
      <c r="A2625" s="1"/>
      <c r="B2625" s="6"/>
      <c r="C2625" s="1"/>
      <c r="D2625" s="1"/>
      <c r="E2625" s="1"/>
      <c r="F2625" s="61"/>
      <c r="G2625" s="30"/>
      <c r="H2625" s="6">
        <f>H2624-B2625</f>
        <v>0</v>
      </c>
      <c r="I2625" s="25">
        <f t="shared" si="101"/>
        <v>0</v>
      </c>
      <c r="J2625"/>
      <c r="K2625"/>
      <c r="L2625"/>
      <c r="M2625" s="2">
        <v>445</v>
      </c>
    </row>
    <row r="2626" spans="1:13" s="18" customFormat="1" ht="12.75">
      <c r="A2626" s="15"/>
      <c r="B2626" s="119">
        <v>23000</v>
      </c>
      <c r="C2626" s="15" t="s">
        <v>1275</v>
      </c>
      <c r="D2626" s="15" t="s">
        <v>781</v>
      </c>
      <c r="E2626" s="15" t="s">
        <v>1276</v>
      </c>
      <c r="F2626" s="33" t="s">
        <v>541</v>
      </c>
      <c r="G2626" s="32" t="s">
        <v>432</v>
      </c>
      <c r="H2626" s="31">
        <f>H2625-B2626</f>
        <v>-23000</v>
      </c>
      <c r="I2626" s="42">
        <f t="shared" si="101"/>
        <v>51.68539325842696</v>
      </c>
      <c r="M2626" s="2">
        <v>445</v>
      </c>
    </row>
    <row r="2627" spans="1:13" s="59" customFormat="1" ht="12.75">
      <c r="A2627" s="15"/>
      <c r="B2627" s="119">
        <v>0</v>
      </c>
      <c r="C2627" s="15" t="s">
        <v>1275</v>
      </c>
      <c r="D2627" s="15" t="s">
        <v>781</v>
      </c>
      <c r="E2627" s="15" t="s">
        <v>1277</v>
      </c>
      <c r="F2627" s="33" t="s">
        <v>541</v>
      </c>
      <c r="G2627" s="32" t="s">
        <v>432</v>
      </c>
      <c r="H2627" s="31">
        <f>H2626-B2627</f>
        <v>-23000</v>
      </c>
      <c r="I2627" s="42">
        <f t="shared" si="101"/>
        <v>0</v>
      </c>
      <c r="J2627" s="18"/>
      <c r="K2627" s="18"/>
      <c r="L2627" s="18"/>
      <c r="M2627" s="2">
        <v>445</v>
      </c>
    </row>
    <row r="2628" spans="1:13" ht="12.75">
      <c r="A2628" s="14"/>
      <c r="B2628" s="117">
        <f>SUM(B2626:B2627)</f>
        <v>23000</v>
      </c>
      <c r="C2628" s="14" t="s">
        <v>1275</v>
      </c>
      <c r="D2628" s="14"/>
      <c r="E2628" s="14"/>
      <c r="F2628" s="69"/>
      <c r="G2628" s="21"/>
      <c r="H2628" s="57">
        <v>0</v>
      </c>
      <c r="I2628" s="58">
        <f t="shared" si="101"/>
        <v>51.68539325842696</v>
      </c>
      <c r="J2628" s="59"/>
      <c r="K2628" s="59"/>
      <c r="L2628" s="59"/>
      <c r="M2628" s="2">
        <v>445</v>
      </c>
    </row>
    <row r="2629" spans="8:13" ht="12.75">
      <c r="H2629" s="6">
        <f>H2628-B2629</f>
        <v>0</v>
      </c>
      <c r="I2629" s="25">
        <f t="shared" si="101"/>
        <v>0</v>
      </c>
      <c r="M2629" s="2">
        <v>445</v>
      </c>
    </row>
    <row r="2630" spans="8:13" ht="12.75">
      <c r="H2630" s="6">
        <f>H2629-B2630</f>
        <v>0</v>
      </c>
      <c r="I2630" s="25">
        <f t="shared" si="101"/>
        <v>0</v>
      </c>
      <c r="M2630" s="2">
        <v>445</v>
      </c>
    </row>
    <row r="2631" spans="1:13" ht="12.75">
      <c r="A2631" s="15"/>
      <c r="B2631" s="66">
        <v>175000</v>
      </c>
      <c r="C2631" s="15" t="s">
        <v>1278</v>
      </c>
      <c r="D2631" s="15" t="s">
        <v>781</v>
      </c>
      <c r="E2631" s="15" t="s">
        <v>1279</v>
      </c>
      <c r="F2631" s="33" t="s">
        <v>1280</v>
      </c>
      <c r="G2631" s="32" t="s">
        <v>106</v>
      </c>
      <c r="H2631" s="6">
        <f>H2630-B2631</f>
        <v>-175000</v>
      </c>
      <c r="I2631" s="25">
        <f t="shared" si="101"/>
        <v>393.2584269662921</v>
      </c>
      <c r="J2631" s="18"/>
      <c r="K2631" s="18"/>
      <c r="L2631" s="18"/>
      <c r="M2631" s="2">
        <v>445</v>
      </c>
    </row>
    <row r="2632" spans="1:13" ht="12.75">
      <c r="A2632" s="15"/>
      <c r="B2632" s="119">
        <v>40502</v>
      </c>
      <c r="C2632" s="15" t="s">
        <v>1281</v>
      </c>
      <c r="D2632" s="15" t="s">
        <v>781</v>
      </c>
      <c r="E2632" s="15" t="s">
        <v>1282</v>
      </c>
      <c r="F2632" s="120" t="s">
        <v>1280</v>
      </c>
      <c r="G2632" s="32" t="s">
        <v>262</v>
      </c>
      <c r="H2632" s="6">
        <f>H2631-B2632</f>
        <v>-215502</v>
      </c>
      <c r="I2632" s="25">
        <f t="shared" si="101"/>
        <v>91.01573033707865</v>
      </c>
      <c r="J2632" s="18"/>
      <c r="K2632" s="18" t="s">
        <v>1168</v>
      </c>
      <c r="L2632" s="18"/>
      <c r="M2632" s="2">
        <v>445</v>
      </c>
    </row>
    <row r="2633" spans="1:13" s="64" customFormat="1" ht="12.75">
      <c r="A2633" s="15"/>
      <c r="B2633" s="119">
        <v>22199</v>
      </c>
      <c r="C2633" s="15" t="s">
        <v>1283</v>
      </c>
      <c r="D2633" s="15" t="s">
        <v>781</v>
      </c>
      <c r="E2633" s="15" t="s">
        <v>1282</v>
      </c>
      <c r="F2633" s="120" t="s">
        <v>1280</v>
      </c>
      <c r="G2633" s="32" t="s">
        <v>212</v>
      </c>
      <c r="H2633" s="6">
        <f>H2632-B2633</f>
        <v>-237701</v>
      </c>
      <c r="I2633" s="25">
        <f t="shared" si="101"/>
        <v>49.885393258426966</v>
      </c>
      <c r="J2633" s="18"/>
      <c r="K2633" s="18" t="s">
        <v>1168</v>
      </c>
      <c r="L2633" s="18"/>
      <c r="M2633" s="2">
        <v>445</v>
      </c>
    </row>
    <row r="2634" spans="1:13" ht="12.75">
      <c r="A2634" s="14"/>
      <c r="B2634" s="53">
        <f>SUM(B2631:B2633)</f>
        <v>237701</v>
      </c>
      <c r="C2634" s="14"/>
      <c r="D2634" s="14"/>
      <c r="E2634" s="14" t="s">
        <v>1284</v>
      </c>
      <c r="F2634" s="69"/>
      <c r="G2634" s="21"/>
      <c r="H2634" s="57">
        <v>0</v>
      </c>
      <c r="I2634" s="58">
        <f t="shared" si="101"/>
        <v>534.1595505617978</v>
      </c>
      <c r="J2634" s="59"/>
      <c r="K2634" s="59"/>
      <c r="L2634" s="59"/>
      <c r="M2634" s="2">
        <v>445</v>
      </c>
    </row>
    <row r="2635" spans="8:13" ht="12.75">
      <c r="H2635" s="6">
        <f>H2634-B2635</f>
        <v>0</v>
      </c>
      <c r="I2635" s="25">
        <f t="shared" si="101"/>
        <v>0</v>
      </c>
      <c r="M2635" s="2">
        <v>445</v>
      </c>
    </row>
    <row r="2636" spans="8:13" ht="12.75">
      <c r="H2636" s="6">
        <f aca="true" t="shared" si="102" ref="H2636:H2663">H2635-B2636</f>
        <v>0</v>
      </c>
      <c r="I2636" s="25">
        <f t="shared" si="101"/>
        <v>0</v>
      </c>
      <c r="M2636" s="2">
        <v>445</v>
      </c>
    </row>
    <row r="2637" spans="8:13" ht="12.75">
      <c r="H2637" s="6">
        <f t="shared" si="102"/>
        <v>0</v>
      </c>
      <c r="I2637" s="25">
        <f t="shared" si="101"/>
        <v>0</v>
      </c>
      <c r="M2637" s="2">
        <v>445</v>
      </c>
    </row>
    <row r="2638" spans="1:13" s="59" customFormat="1" ht="12.75">
      <c r="A2638" s="1"/>
      <c r="B2638" s="6"/>
      <c r="C2638" s="1"/>
      <c r="D2638" s="1"/>
      <c r="E2638" s="1"/>
      <c r="F2638" s="61"/>
      <c r="G2638" s="30"/>
      <c r="H2638" s="6">
        <f t="shared" si="102"/>
        <v>0</v>
      </c>
      <c r="I2638" s="25">
        <f t="shared" si="101"/>
        <v>0</v>
      </c>
      <c r="J2638"/>
      <c r="K2638"/>
      <c r="L2638"/>
      <c r="M2638" s="2">
        <v>445</v>
      </c>
    </row>
    <row r="2639" spans="1:13" ht="12.75">
      <c r="A2639" s="14"/>
      <c r="B2639" s="286">
        <f>+B2646+B2650+B2664+B2673</f>
        <v>293090</v>
      </c>
      <c r="C2639" s="14" t="s">
        <v>1423</v>
      </c>
      <c r="D2639" s="14"/>
      <c r="E2639" s="14" t="s">
        <v>1300</v>
      </c>
      <c r="F2639" s="69"/>
      <c r="G2639" s="21"/>
      <c r="H2639" s="57">
        <f t="shared" si="102"/>
        <v>-293090</v>
      </c>
      <c r="I2639" s="58">
        <f t="shared" si="101"/>
        <v>658.629213483146</v>
      </c>
      <c r="J2639" s="59"/>
      <c r="K2639" s="59"/>
      <c r="L2639" s="59"/>
      <c r="M2639" s="2">
        <v>445</v>
      </c>
    </row>
    <row r="2640" spans="2:13" ht="12.75">
      <c r="B2640" s="276"/>
      <c r="H2640" s="6">
        <v>0</v>
      </c>
      <c r="I2640" s="25">
        <f t="shared" si="101"/>
        <v>0</v>
      </c>
      <c r="M2640" s="2">
        <v>445</v>
      </c>
    </row>
    <row r="2641" spans="2:13" ht="12.75">
      <c r="B2641" s="276"/>
      <c r="H2641" s="6">
        <f aca="true" t="shared" si="103" ref="H2641:H2648">H2640-B2641</f>
        <v>0</v>
      </c>
      <c r="I2641" s="25">
        <f aca="true" t="shared" si="104" ref="I2641:I2647">+B2641/M2641</f>
        <v>0</v>
      </c>
      <c r="M2641" s="2">
        <v>445</v>
      </c>
    </row>
    <row r="2642" spans="2:13" ht="12.75">
      <c r="B2642" s="276">
        <v>180000</v>
      </c>
      <c r="C2642" s="1" t="s">
        <v>1367</v>
      </c>
      <c r="D2642" s="1" t="s">
        <v>781</v>
      </c>
      <c r="E2642" s="1" t="s">
        <v>1300</v>
      </c>
      <c r="F2642" s="61" t="s">
        <v>1369</v>
      </c>
      <c r="H2642" s="6">
        <f t="shared" si="103"/>
        <v>-180000</v>
      </c>
      <c r="I2642" s="25">
        <f t="shared" si="104"/>
        <v>404.4943820224719</v>
      </c>
      <c r="M2642" s="2">
        <v>445</v>
      </c>
    </row>
    <row r="2643" spans="1:13" s="18" customFormat="1" ht="12.75">
      <c r="A2643" s="1"/>
      <c r="B2643" s="276">
        <v>35000</v>
      </c>
      <c r="C2643" s="1" t="s">
        <v>1368</v>
      </c>
      <c r="D2643" s="1" t="s">
        <v>781</v>
      </c>
      <c r="E2643" s="1" t="s">
        <v>1300</v>
      </c>
      <c r="F2643" s="61" t="s">
        <v>1370</v>
      </c>
      <c r="G2643" s="30" t="s">
        <v>70</v>
      </c>
      <c r="H2643" s="6">
        <f t="shared" si="103"/>
        <v>-215000</v>
      </c>
      <c r="I2643" s="25">
        <f t="shared" si="104"/>
        <v>78.65168539325843</v>
      </c>
      <c r="J2643"/>
      <c r="K2643"/>
      <c r="L2643"/>
      <c r="M2643" s="2">
        <v>445</v>
      </c>
    </row>
    <row r="2644" spans="1:13" s="18" customFormat="1" ht="12.75">
      <c r="A2644" s="15"/>
      <c r="B2644" s="292">
        <v>500</v>
      </c>
      <c r="C2644" s="15" t="s">
        <v>1366</v>
      </c>
      <c r="D2644" s="15" t="s">
        <v>781</v>
      </c>
      <c r="E2644" s="15" t="s">
        <v>1300</v>
      </c>
      <c r="F2644" s="33" t="s">
        <v>960</v>
      </c>
      <c r="G2644" s="32" t="s">
        <v>70</v>
      </c>
      <c r="H2644" s="31">
        <f t="shared" si="103"/>
        <v>-215500</v>
      </c>
      <c r="I2644" s="42">
        <f t="shared" si="104"/>
        <v>1.1235955056179776</v>
      </c>
      <c r="K2644" s="18" t="s">
        <v>932</v>
      </c>
      <c r="M2644" s="2">
        <v>445</v>
      </c>
    </row>
    <row r="2645" spans="1:13" s="59" customFormat="1" ht="12.75">
      <c r="A2645" s="15"/>
      <c r="B2645" s="292">
        <v>500</v>
      </c>
      <c r="C2645" s="15" t="s">
        <v>1366</v>
      </c>
      <c r="D2645" s="15" t="s">
        <v>781</v>
      </c>
      <c r="E2645" s="15" t="s">
        <v>1300</v>
      </c>
      <c r="F2645" s="33" t="s">
        <v>961</v>
      </c>
      <c r="G2645" s="32" t="s">
        <v>72</v>
      </c>
      <c r="H2645" s="31">
        <f t="shared" si="103"/>
        <v>-216000</v>
      </c>
      <c r="I2645" s="42">
        <f t="shared" si="104"/>
        <v>1.1235955056179776</v>
      </c>
      <c r="J2645" s="18"/>
      <c r="K2645" s="18" t="s">
        <v>932</v>
      </c>
      <c r="L2645" s="18"/>
      <c r="M2645" s="2">
        <v>445</v>
      </c>
    </row>
    <row r="2646" spans="1:13" ht="12.75">
      <c r="A2646" s="14"/>
      <c r="B2646" s="286">
        <f>SUM(B2642:B2645)</f>
        <v>216000</v>
      </c>
      <c r="C2646" s="14" t="s">
        <v>962</v>
      </c>
      <c r="D2646" s="14"/>
      <c r="E2646" s="14"/>
      <c r="F2646" s="69"/>
      <c r="G2646" s="21"/>
      <c r="H2646" s="57">
        <v>0</v>
      </c>
      <c r="I2646" s="58">
        <f t="shared" si="104"/>
        <v>485.39325842696627</v>
      </c>
      <c r="J2646" s="59"/>
      <c r="K2646" s="59"/>
      <c r="L2646" s="59"/>
      <c r="M2646" s="2">
        <v>445</v>
      </c>
    </row>
    <row r="2647" spans="2:13" ht="12.75">
      <c r="B2647" s="276"/>
      <c r="H2647" s="6">
        <f t="shared" si="103"/>
        <v>0</v>
      </c>
      <c r="I2647" s="25">
        <f t="shared" si="104"/>
        <v>0</v>
      </c>
      <c r="M2647" s="2">
        <v>445</v>
      </c>
    </row>
    <row r="2648" spans="1:13" s="18" customFormat="1" ht="12.75">
      <c r="A2648" s="1"/>
      <c r="B2648" s="276"/>
      <c r="C2648" s="1"/>
      <c r="D2648" s="1"/>
      <c r="E2648" s="1"/>
      <c r="F2648" s="61"/>
      <c r="G2648" s="30"/>
      <c r="H2648" s="6">
        <f t="shared" si="103"/>
        <v>0</v>
      </c>
      <c r="I2648" s="25">
        <f aca="true" t="shared" si="105" ref="I2648:I2653">+B2648/M2648</f>
        <v>0</v>
      </c>
      <c r="J2648"/>
      <c r="K2648"/>
      <c r="L2648"/>
      <c r="M2648" s="2">
        <v>445</v>
      </c>
    </row>
    <row r="2649" spans="1:13" s="59" customFormat="1" ht="12.75">
      <c r="A2649" s="15"/>
      <c r="B2649" s="292">
        <v>12000</v>
      </c>
      <c r="C2649" s="15" t="s">
        <v>975</v>
      </c>
      <c r="D2649" s="15" t="s">
        <v>781</v>
      </c>
      <c r="E2649" s="15" t="s">
        <v>1300</v>
      </c>
      <c r="F2649" s="33" t="s">
        <v>986</v>
      </c>
      <c r="G2649" s="32" t="s">
        <v>72</v>
      </c>
      <c r="H2649" s="31">
        <f>H2648-B2649</f>
        <v>-12000</v>
      </c>
      <c r="I2649" s="42">
        <f t="shared" si="105"/>
        <v>26.96629213483146</v>
      </c>
      <c r="J2649" s="18"/>
      <c r="K2649" s="18" t="s">
        <v>932</v>
      </c>
      <c r="L2649" s="18"/>
      <c r="M2649" s="2">
        <v>445</v>
      </c>
    </row>
    <row r="2650" spans="1:13" ht="12.75">
      <c r="A2650" s="14"/>
      <c r="B2650" s="286">
        <f>SUM(B2649)</f>
        <v>12000</v>
      </c>
      <c r="C2650" s="14" t="s">
        <v>38</v>
      </c>
      <c r="D2650" s="14"/>
      <c r="E2650" s="14"/>
      <c r="F2650" s="69"/>
      <c r="G2650" s="21"/>
      <c r="H2650" s="57">
        <v>0</v>
      </c>
      <c r="I2650" s="58">
        <f t="shared" si="105"/>
        <v>26.96629213483146</v>
      </c>
      <c r="J2650" s="59"/>
      <c r="K2650" s="59"/>
      <c r="L2650" s="59"/>
      <c r="M2650" s="2">
        <v>445</v>
      </c>
    </row>
    <row r="2651" spans="2:13" ht="12.75">
      <c r="B2651" s="276"/>
      <c r="H2651" s="6">
        <f t="shared" si="102"/>
        <v>0</v>
      </c>
      <c r="I2651" s="25">
        <f t="shared" si="105"/>
        <v>0</v>
      </c>
      <c r="M2651" s="2">
        <v>445</v>
      </c>
    </row>
    <row r="2652" spans="1:13" s="18" customFormat="1" ht="12.75">
      <c r="A2652" s="1"/>
      <c r="B2652" s="276"/>
      <c r="C2652" s="1"/>
      <c r="D2652" s="1"/>
      <c r="E2652" s="1"/>
      <c r="F2652" s="61"/>
      <c r="G2652" s="30"/>
      <c r="H2652" s="6">
        <f t="shared" si="102"/>
        <v>0</v>
      </c>
      <c r="I2652" s="25">
        <f t="shared" si="105"/>
        <v>0</v>
      </c>
      <c r="J2652"/>
      <c r="K2652"/>
      <c r="L2652"/>
      <c r="M2652" s="2">
        <v>445</v>
      </c>
    </row>
    <row r="2653" spans="1:13" s="18" customFormat="1" ht="12.75">
      <c r="A2653" s="15"/>
      <c r="B2653" s="292">
        <v>1000</v>
      </c>
      <c r="C2653" s="15" t="s">
        <v>40</v>
      </c>
      <c r="D2653" s="15" t="s">
        <v>781</v>
      </c>
      <c r="E2653" s="15" t="s">
        <v>1300</v>
      </c>
      <c r="F2653" s="33" t="s">
        <v>970</v>
      </c>
      <c r="G2653" s="32" t="s">
        <v>432</v>
      </c>
      <c r="H2653" s="31">
        <f t="shared" si="102"/>
        <v>-1000</v>
      </c>
      <c r="I2653" s="42">
        <f t="shared" si="105"/>
        <v>2.247191011235955</v>
      </c>
      <c r="K2653" s="18" t="s">
        <v>919</v>
      </c>
      <c r="M2653" s="2">
        <v>445</v>
      </c>
    </row>
    <row r="2654" spans="1:13" s="18" customFormat="1" ht="12.75">
      <c r="A2654" s="15"/>
      <c r="B2654" s="292">
        <v>3500</v>
      </c>
      <c r="C2654" s="15" t="s">
        <v>40</v>
      </c>
      <c r="D2654" s="15" t="s">
        <v>781</v>
      </c>
      <c r="E2654" s="15" t="s">
        <v>1300</v>
      </c>
      <c r="F2654" s="33" t="s">
        <v>971</v>
      </c>
      <c r="G2654" s="33" t="s">
        <v>70</v>
      </c>
      <c r="H2654" s="31">
        <f t="shared" si="102"/>
        <v>-4500</v>
      </c>
      <c r="I2654" s="42">
        <v>7</v>
      </c>
      <c r="K2654" s="18" t="s">
        <v>932</v>
      </c>
      <c r="M2654" s="2">
        <v>445</v>
      </c>
    </row>
    <row r="2655" spans="1:13" s="18" customFormat="1" ht="12.75">
      <c r="A2655" s="15"/>
      <c r="B2655" s="292">
        <v>2250</v>
      </c>
      <c r="C2655" s="35" t="s">
        <v>40</v>
      </c>
      <c r="D2655" s="15" t="s">
        <v>781</v>
      </c>
      <c r="E2655" s="15" t="s">
        <v>1300</v>
      </c>
      <c r="F2655" s="33" t="s">
        <v>972</v>
      </c>
      <c r="G2655" s="33" t="s">
        <v>70</v>
      </c>
      <c r="H2655" s="31">
        <f t="shared" si="102"/>
        <v>-6750</v>
      </c>
      <c r="I2655" s="42">
        <v>4.5</v>
      </c>
      <c r="K2655" s="18" t="s">
        <v>932</v>
      </c>
      <c r="M2655" s="2">
        <v>445</v>
      </c>
    </row>
    <row r="2656" spans="1:13" s="18" customFormat="1" ht="12.75">
      <c r="A2656" s="15"/>
      <c r="B2656" s="292">
        <v>1000</v>
      </c>
      <c r="C2656" s="15" t="s">
        <v>40</v>
      </c>
      <c r="D2656" s="15" t="s">
        <v>781</v>
      </c>
      <c r="E2656" s="15" t="s">
        <v>1300</v>
      </c>
      <c r="F2656" s="33" t="s">
        <v>971</v>
      </c>
      <c r="G2656" s="32" t="s">
        <v>70</v>
      </c>
      <c r="H2656" s="31">
        <f t="shared" si="102"/>
        <v>-7750</v>
      </c>
      <c r="I2656" s="42">
        <v>2</v>
      </c>
      <c r="K2656" s="18" t="s">
        <v>932</v>
      </c>
      <c r="M2656" s="2">
        <v>445</v>
      </c>
    </row>
    <row r="2657" spans="1:13" s="18" customFormat="1" ht="12.75">
      <c r="A2657" s="15"/>
      <c r="B2657" s="292">
        <v>1050</v>
      </c>
      <c r="C2657" s="15" t="s">
        <v>40</v>
      </c>
      <c r="D2657" s="15" t="s">
        <v>781</v>
      </c>
      <c r="E2657" s="15" t="s">
        <v>1300</v>
      </c>
      <c r="F2657" s="33" t="s">
        <v>965</v>
      </c>
      <c r="G2657" s="32" t="s">
        <v>70</v>
      </c>
      <c r="H2657" s="31">
        <f t="shared" si="102"/>
        <v>-8800</v>
      </c>
      <c r="I2657" s="42">
        <v>2.1</v>
      </c>
      <c r="K2657" s="18" t="s">
        <v>932</v>
      </c>
      <c r="M2657" s="2">
        <v>445</v>
      </c>
    </row>
    <row r="2658" spans="1:13" s="18" customFormat="1" ht="12.75">
      <c r="A2658" s="15"/>
      <c r="B2658" s="292">
        <v>1050</v>
      </c>
      <c r="C2658" s="15" t="s">
        <v>40</v>
      </c>
      <c r="D2658" s="15" t="s">
        <v>781</v>
      </c>
      <c r="E2658" s="15" t="s">
        <v>1300</v>
      </c>
      <c r="F2658" s="33" t="s">
        <v>965</v>
      </c>
      <c r="G2658" s="32" t="s">
        <v>70</v>
      </c>
      <c r="H2658" s="31">
        <f t="shared" si="102"/>
        <v>-9850</v>
      </c>
      <c r="I2658" s="42">
        <v>2.1</v>
      </c>
      <c r="K2658" s="18" t="s">
        <v>932</v>
      </c>
      <c r="M2658" s="2">
        <v>445</v>
      </c>
    </row>
    <row r="2659" spans="1:13" s="18" customFormat="1" ht="12.75">
      <c r="A2659" s="15"/>
      <c r="B2659" s="292">
        <v>3500</v>
      </c>
      <c r="C2659" s="15" t="s">
        <v>973</v>
      </c>
      <c r="D2659" s="15" t="s">
        <v>781</v>
      </c>
      <c r="E2659" s="15" t="s">
        <v>1300</v>
      </c>
      <c r="F2659" s="33" t="s">
        <v>965</v>
      </c>
      <c r="G2659" s="32" t="s">
        <v>70</v>
      </c>
      <c r="H2659" s="31">
        <f t="shared" si="102"/>
        <v>-13350</v>
      </c>
      <c r="I2659" s="42">
        <v>7</v>
      </c>
      <c r="K2659" s="18" t="s">
        <v>932</v>
      </c>
      <c r="M2659" s="2">
        <v>445</v>
      </c>
    </row>
    <row r="2660" spans="1:13" s="18" customFormat="1" ht="12.75">
      <c r="A2660" s="15"/>
      <c r="B2660" s="292">
        <v>2500</v>
      </c>
      <c r="C2660" s="15" t="s">
        <v>40</v>
      </c>
      <c r="D2660" s="15" t="s">
        <v>781</v>
      </c>
      <c r="E2660" s="15" t="s">
        <v>1300</v>
      </c>
      <c r="F2660" s="33" t="s">
        <v>965</v>
      </c>
      <c r="G2660" s="32" t="s">
        <v>70</v>
      </c>
      <c r="H2660" s="31">
        <f t="shared" si="102"/>
        <v>-15850</v>
      </c>
      <c r="I2660" s="42">
        <v>5</v>
      </c>
      <c r="K2660" s="18" t="s">
        <v>932</v>
      </c>
      <c r="M2660" s="2">
        <v>445</v>
      </c>
    </row>
    <row r="2661" spans="1:13" s="18" customFormat="1" ht="12.75">
      <c r="A2661" s="15"/>
      <c r="B2661" s="292">
        <v>3250</v>
      </c>
      <c r="C2661" s="15" t="s">
        <v>973</v>
      </c>
      <c r="D2661" s="15" t="s">
        <v>781</v>
      </c>
      <c r="E2661" s="15" t="s">
        <v>1300</v>
      </c>
      <c r="F2661" s="33" t="s">
        <v>965</v>
      </c>
      <c r="G2661" s="32" t="s">
        <v>70</v>
      </c>
      <c r="H2661" s="31">
        <f t="shared" si="102"/>
        <v>-19100</v>
      </c>
      <c r="I2661" s="42">
        <v>6.5</v>
      </c>
      <c r="K2661" s="18" t="s">
        <v>932</v>
      </c>
      <c r="M2661" s="2">
        <v>445</v>
      </c>
    </row>
    <row r="2662" spans="1:13" s="18" customFormat="1" ht="12.75">
      <c r="A2662" s="15"/>
      <c r="B2662" s="292">
        <v>490</v>
      </c>
      <c r="C2662" s="40" t="s">
        <v>40</v>
      </c>
      <c r="D2662" s="15" t="s">
        <v>781</v>
      </c>
      <c r="E2662" s="15" t="s">
        <v>1300</v>
      </c>
      <c r="F2662" s="33" t="s">
        <v>965</v>
      </c>
      <c r="G2662" s="32" t="s">
        <v>70</v>
      </c>
      <c r="H2662" s="31">
        <f t="shared" si="102"/>
        <v>-19590</v>
      </c>
      <c r="I2662" s="42">
        <v>0.98</v>
      </c>
      <c r="K2662" s="18" t="s">
        <v>932</v>
      </c>
      <c r="M2662" s="2">
        <v>445</v>
      </c>
    </row>
    <row r="2663" spans="1:13" s="59" customFormat="1" ht="12.75">
      <c r="A2663" s="15"/>
      <c r="B2663" s="292">
        <v>3500</v>
      </c>
      <c r="C2663" s="15" t="s">
        <v>40</v>
      </c>
      <c r="D2663" s="15" t="s">
        <v>781</v>
      </c>
      <c r="E2663" s="15" t="s">
        <v>1300</v>
      </c>
      <c r="F2663" s="33" t="s">
        <v>974</v>
      </c>
      <c r="G2663" s="32" t="s">
        <v>72</v>
      </c>
      <c r="H2663" s="31">
        <f t="shared" si="102"/>
        <v>-23090</v>
      </c>
      <c r="I2663" s="42">
        <v>7</v>
      </c>
      <c r="J2663" s="18"/>
      <c r="K2663" s="18" t="s">
        <v>932</v>
      </c>
      <c r="L2663" s="18"/>
      <c r="M2663" s="2">
        <v>445</v>
      </c>
    </row>
    <row r="2664" spans="1:13" ht="12.75">
      <c r="A2664" s="14"/>
      <c r="B2664" s="286">
        <f>SUM(B2653:B2663)</f>
        <v>23090</v>
      </c>
      <c r="C2664" s="14" t="s">
        <v>40</v>
      </c>
      <c r="D2664" s="14"/>
      <c r="E2664" s="14"/>
      <c r="F2664" s="69"/>
      <c r="G2664" s="21"/>
      <c r="H2664" s="57">
        <v>0</v>
      </c>
      <c r="I2664" s="58">
        <v>8</v>
      </c>
      <c r="J2664" s="59"/>
      <c r="K2664" s="59"/>
      <c r="L2664" s="59"/>
      <c r="M2664" s="2">
        <v>445</v>
      </c>
    </row>
    <row r="2665" spans="2:13" ht="12.75">
      <c r="B2665" s="276"/>
      <c r="H2665" s="31">
        <f aca="true" t="shared" si="106" ref="H2665:H2672">H2664-B2665</f>
        <v>0</v>
      </c>
      <c r="I2665" s="42">
        <v>9</v>
      </c>
      <c r="M2665" s="2">
        <v>445</v>
      </c>
    </row>
    <row r="2666" spans="1:13" s="18" customFormat="1" ht="12.75">
      <c r="A2666" s="1"/>
      <c r="B2666" s="276"/>
      <c r="C2666" s="1"/>
      <c r="D2666" s="1"/>
      <c r="E2666" s="1"/>
      <c r="F2666" s="61"/>
      <c r="G2666" s="30"/>
      <c r="H2666" s="31">
        <f t="shared" si="106"/>
        <v>0</v>
      </c>
      <c r="I2666" s="42">
        <v>10</v>
      </c>
      <c r="J2666"/>
      <c r="K2666"/>
      <c r="L2666"/>
      <c r="M2666" s="2">
        <v>445</v>
      </c>
    </row>
    <row r="2667" spans="1:13" s="18" customFormat="1" ht="12.75">
      <c r="A2667" s="15"/>
      <c r="B2667" s="292">
        <v>2000</v>
      </c>
      <c r="C2667" s="15" t="s">
        <v>982</v>
      </c>
      <c r="D2667" s="15" t="s">
        <v>781</v>
      </c>
      <c r="E2667" s="15" t="s">
        <v>1300</v>
      </c>
      <c r="F2667" s="33" t="s">
        <v>983</v>
      </c>
      <c r="G2667" s="32" t="s">
        <v>72</v>
      </c>
      <c r="H2667" s="31">
        <f t="shared" si="106"/>
        <v>-2000</v>
      </c>
      <c r="I2667" s="42">
        <v>4</v>
      </c>
      <c r="K2667" s="18" t="s">
        <v>932</v>
      </c>
      <c r="M2667" s="2">
        <v>445</v>
      </c>
    </row>
    <row r="2668" spans="1:13" s="18" customFormat="1" ht="12.75">
      <c r="A2668" s="15"/>
      <c r="B2668" s="292">
        <v>10000</v>
      </c>
      <c r="C2668" s="15" t="s">
        <v>984</v>
      </c>
      <c r="D2668" s="15" t="s">
        <v>781</v>
      </c>
      <c r="E2668" s="15" t="s">
        <v>1300</v>
      </c>
      <c r="F2668" s="33" t="s">
        <v>985</v>
      </c>
      <c r="G2668" s="32" t="s">
        <v>72</v>
      </c>
      <c r="H2668" s="31">
        <f t="shared" si="106"/>
        <v>-12000</v>
      </c>
      <c r="I2668" s="42">
        <v>20</v>
      </c>
      <c r="K2668" s="18" t="s">
        <v>932</v>
      </c>
      <c r="M2668" s="2">
        <v>445</v>
      </c>
    </row>
    <row r="2669" spans="1:13" s="18" customFormat="1" ht="12.75">
      <c r="A2669" s="15"/>
      <c r="B2669" s="292">
        <v>12000</v>
      </c>
      <c r="C2669" s="15" t="s">
        <v>987</v>
      </c>
      <c r="D2669" s="15" t="s">
        <v>781</v>
      </c>
      <c r="E2669" s="15" t="s">
        <v>1300</v>
      </c>
      <c r="F2669" s="33" t="s">
        <v>988</v>
      </c>
      <c r="G2669" s="32" t="s">
        <v>72</v>
      </c>
      <c r="H2669" s="31">
        <f t="shared" si="106"/>
        <v>-24000</v>
      </c>
      <c r="I2669" s="42">
        <v>24</v>
      </c>
      <c r="K2669" s="18" t="s">
        <v>932</v>
      </c>
      <c r="M2669" s="2">
        <v>445</v>
      </c>
    </row>
    <row r="2670" spans="1:13" s="18" customFormat="1" ht="12.75">
      <c r="A2670" s="15"/>
      <c r="B2670" s="292">
        <v>5000</v>
      </c>
      <c r="C2670" s="15" t="s">
        <v>989</v>
      </c>
      <c r="D2670" s="15" t="s">
        <v>781</v>
      </c>
      <c r="E2670" s="15" t="s">
        <v>1300</v>
      </c>
      <c r="F2670" s="33" t="s">
        <v>990</v>
      </c>
      <c r="G2670" s="32" t="s">
        <v>72</v>
      </c>
      <c r="H2670" s="31">
        <f t="shared" si="106"/>
        <v>-29000</v>
      </c>
      <c r="I2670" s="42">
        <v>10</v>
      </c>
      <c r="K2670" s="18" t="s">
        <v>932</v>
      </c>
      <c r="M2670" s="2">
        <v>445</v>
      </c>
    </row>
    <row r="2671" spans="1:13" s="18" customFormat="1" ht="12.75">
      <c r="A2671" s="15"/>
      <c r="B2671" s="292">
        <v>3000</v>
      </c>
      <c r="C2671" s="15" t="s">
        <v>991</v>
      </c>
      <c r="D2671" s="15" t="s">
        <v>781</v>
      </c>
      <c r="E2671" s="15" t="s">
        <v>1300</v>
      </c>
      <c r="F2671" s="33" t="s">
        <v>992</v>
      </c>
      <c r="G2671" s="32" t="s">
        <v>72</v>
      </c>
      <c r="H2671" s="31">
        <f t="shared" si="106"/>
        <v>-32000</v>
      </c>
      <c r="I2671" s="42">
        <v>6</v>
      </c>
      <c r="K2671" s="18" t="s">
        <v>932</v>
      </c>
      <c r="M2671" s="2">
        <v>445</v>
      </c>
    </row>
    <row r="2672" spans="1:13" s="59" customFormat="1" ht="12.75">
      <c r="A2672" s="15"/>
      <c r="B2672" s="292">
        <v>10000</v>
      </c>
      <c r="C2672" s="15" t="s">
        <v>1301</v>
      </c>
      <c r="D2672" s="15" t="s">
        <v>781</v>
      </c>
      <c r="E2672" s="15" t="s">
        <v>1300</v>
      </c>
      <c r="F2672" s="33" t="s">
        <v>993</v>
      </c>
      <c r="G2672" s="32" t="s">
        <v>72</v>
      </c>
      <c r="H2672" s="31">
        <f t="shared" si="106"/>
        <v>-42000</v>
      </c>
      <c r="I2672" s="42">
        <v>20</v>
      </c>
      <c r="J2672" s="18"/>
      <c r="K2672" s="18" t="s">
        <v>932</v>
      </c>
      <c r="L2672" s="18"/>
      <c r="M2672" s="2">
        <v>445</v>
      </c>
    </row>
    <row r="2673" spans="1:13" s="18" customFormat="1" ht="12.75">
      <c r="A2673" s="14"/>
      <c r="B2673" s="286">
        <f>SUM(B2667:B2672)</f>
        <v>42000</v>
      </c>
      <c r="C2673" s="14" t="s">
        <v>1424</v>
      </c>
      <c r="D2673" s="14"/>
      <c r="E2673" s="14"/>
      <c r="F2673" s="69"/>
      <c r="G2673" s="21"/>
      <c r="H2673" s="57">
        <v>0</v>
      </c>
      <c r="I2673" s="58">
        <v>21</v>
      </c>
      <c r="J2673" s="59"/>
      <c r="K2673" s="59"/>
      <c r="L2673" s="59"/>
      <c r="M2673" s="2">
        <v>445</v>
      </c>
    </row>
    <row r="2674" spans="1:13" s="18" customFormat="1" ht="12.75">
      <c r="A2674" s="15"/>
      <c r="B2674" s="31"/>
      <c r="C2674" s="15"/>
      <c r="D2674" s="15"/>
      <c r="E2674" s="15"/>
      <c r="F2674" s="33"/>
      <c r="G2674" s="32"/>
      <c r="H2674" s="31">
        <f>H2673-B2674</f>
        <v>0</v>
      </c>
      <c r="I2674" s="42">
        <v>22</v>
      </c>
      <c r="M2674" s="2">
        <v>445</v>
      </c>
    </row>
    <row r="2675" spans="1:13" s="18" customFormat="1" ht="12.75">
      <c r="A2675" s="15"/>
      <c r="B2675" s="31"/>
      <c r="C2675" s="15"/>
      <c r="D2675" s="15"/>
      <c r="E2675" s="15"/>
      <c r="F2675" s="33"/>
      <c r="G2675" s="32"/>
      <c r="H2675" s="31">
        <f>H2674-B2675</f>
        <v>0</v>
      </c>
      <c r="I2675" s="42">
        <v>23</v>
      </c>
      <c r="M2675" s="2">
        <v>445</v>
      </c>
    </row>
    <row r="2676" spans="1:13" ht="12.75">
      <c r="A2676" s="15"/>
      <c r="B2676" s="31"/>
      <c r="C2676" s="15"/>
      <c r="D2676" s="15"/>
      <c r="E2676" s="15"/>
      <c r="F2676" s="33"/>
      <c r="G2676" s="32"/>
      <c r="H2676" s="31">
        <f>H2675-B2676</f>
        <v>0</v>
      </c>
      <c r="I2676" s="42">
        <v>24</v>
      </c>
      <c r="J2676" s="18"/>
      <c r="K2676" s="18"/>
      <c r="L2676" s="18"/>
      <c r="M2676" s="2">
        <v>445</v>
      </c>
    </row>
    <row r="2677" spans="2:13" ht="12.75">
      <c r="B2677" s="119">
        <v>150000</v>
      </c>
      <c r="C2677" s="1" t="s">
        <v>1285</v>
      </c>
      <c r="D2677" s="1" t="s">
        <v>508</v>
      </c>
      <c r="F2677" s="61" t="s">
        <v>541</v>
      </c>
      <c r="G2677" s="32" t="s">
        <v>206</v>
      </c>
      <c r="H2677" s="6">
        <f>H2673-B2677</f>
        <v>-150000</v>
      </c>
      <c r="I2677" s="25">
        <f aca="true" t="shared" si="107" ref="I2677:I2683">+B2677/M2677</f>
        <v>337.07865168539325</v>
      </c>
      <c r="M2677" s="2">
        <v>445</v>
      </c>
    </row>
    <row r="2678" spans="1:13" ht="12.75">
      <c r="A2678" s="14"/>
      <c r="B2678" s="117">
        <f>SUM(B2677)</f>
        <v>150000</v>
      </c>
      <c r="C2678" s="14" t="s">
        <v>603</v>
      </c>
      <c r="D2678" s="14"/>
      <c r="E2678" s="14"/>
      <c r="F2678" s="69"/>
      <c r="G2678" s="21"/>
      <c r="H2678" s="57">
        <v>0</v>
      </c>
      <c r="I2678" s="58">
        <f t="shared" si="107"/>
        <v>337.07865168539325</v>
      </c>
      <c r="J2678" s="59"/>
      <c r="K2678" s="59"/>
      <c r="L2678" s="59"/>
      <c r="M2678" s="2">
        <v>445</v>
      </c>
    </row>
    <row r="2679" spans="8:13" ht="12.75">
      <c r="H2679" s="6">
        <f>H2678-B2679</f>
        <v>0</v>
      </c>
      <c r="I2679" s="25">
        <f t="shared" si="107"/>
        <v>0</v>
      </c>
      <c r="M2679" s="2">
        <v>445</v>
      </c>
    </row>
    <row r="2680" spans="8:13" ht="12.75">
      <c r="H2680" s="6">
        <f>H2679-B2680</f>
        <v>0</v>
      </c>
      <c r="I2680" s="25">
        <f t="shared" si="107"/>
        <v>0</v>
      </c>
      <c r="M2680" s="2">
        <v>445</v>
      </c>
    </row>
    <row r="2681" spans="8:13" ht="12.75">
      <c r="H2681" s="6">
        <f>H2680-B2681</f>
        <v>0</v>
      </c>
      <c r="I2681" s="25">
        <f t="shared" si="107"/>
        <v>0</v>
      </c>
      <c r="M2681" s="2">
        <v>445</v>
      </c>
    </row>
    <row r="2682" spans="1:13" s="52" customFormat="1" ht="13.5" thickBot="1">
      <c r="A2682" s="1"/>
      <c r="B2682" s="6"/>
      <c r="C2682" s="1"/>
      <c r="D2682" s="1"/>
      <c r="E2682" s="1"/>
      <c r="F2682" s="61"/>
      <c r="G2682" s="30"/>
      <c r="H2682" s="6">
        <f>H2681-B2682</f>
        <v>0</v>
      </c>
      <c r="I2682" s="25">
        <f t="shared" si="107"/>
        <v>0</v>
      </c>
      <c r="J2682"/>
      <c r="K2682"/>
      <c r="L2682"/>
      <c r="M2682" s="2">
        <v>445</v>
      </c>
    </row>
    <row r="2683" spans="1:13" ht="13.5" thickBot="1">
      <c r="A2683" s="48"/>
      <c r="B2683" s="74">
        <f>+B19</f>
        <v>11190991</v>
      </c>
      <c r="C2683" s="47" t="s">
        <v>1323</v>
      </c>
      <c r="D2683" s="48"/>
      <c r="E2683" s="45"/>
      <c r="F2683" s="93"/>
      <c r="G2683" s="49"/>
      <c r="H2683" s="143">
        <f>H2682-B2683</f>
        <v>-11190991</v>
      </c>
      <c r="I2683" s="145">
        <f t="shared" si="107"/>
        <v>25148.294382022472</v>
      </c>
      <c r="J2683" s="146"/>
      <c r="K2683" s="52">
        <v>460</v>
      </c>
      <c r="L2683" s="52"/>
      <c r="M2683" s="2">
        <v>445</v>
      </c>
    </row>
    <row r="2684" spans="2:13" ht="12.75">
      <c r="B2684" s="36"/>
      <c r="C2684" s="15"/>
      <c r="D2684" s="15"/>
      <c r="E2684" s="37"/>
      <c r="G2684" s="38"/>
      <c r="H2684" s="6">
        <v>0</v>
      </c>
      <c r="I2684" s="25">
        <v>0</v>
      </c>
      <c r="J2684" s="25"/>
      <c r="K2684" s="2">
        <v>460</v>
      </c>
      <c r="M2684" s="2">
        <v>445</v>
      </c>
    </row>
    <row r="2685" spans="1:13" ht="12.75">
      <c r="A2685" s="15"/>
      <c r="B2685" s="147" t="s">
        <v>1324</v>
      </c>
      <c r="C2685" s="148" t="s">
        <v>1325</v>
      </c>
      <c r="D2685" s="148"/>
      <c r="E2685" s="148"/>
      <c r="F2685" s="295"/>
      <c r="G2685" s="149"/>
      <c r="H2685" s="147"/>
      <c r="I2685" s="150" t="s">
        <v>1319</v>
      </c>
      <c r="J2685" s="151"/>
      <c r="K2685" s="2">
        <v>490</v>
      </c>
      <c r="M2685" s="2">
        <v>445</v>
      </c>
    </row>
    <row r="2686" spans="1:13" s="161" customFormat="1" ht="12.75">
      <c r="A2686" s="15"/>
      <c r="B2686" s="152">
        <v>0</v>
      </c>
      <c r="C2686" s="153" t="s">
        <v>1326</v>
      </c>
      <c r="D2686" s="153" t="s">
        <v>1327</v>
      </c>
      <c r="E2686" s="154" t="s">
        <v>1363</v>
      </c>
      <c r="F2686" s="295"/>
      <c r="G2686" s="155"/>
      <c r="H2686" s="147">
        <f aca="true" t="shared" si="108" ref="H2686:H2691">H2685-B2686</f>
        <v>0</v>
      </c>
      <c r="I2686" s="150">
        <f aca="true" t="shared" si="109" ref="I2686:I2694">+B2686/M2686</f>
        <v>0</v>
      </c>
      <c r="J2686" s="156"/>
      <c r="K2686" s="2">
        <v>490</v>
      </c>
      <c r="L2686"/>
      <c r="M2686" s="2">
        <v>445</v>
      </c>
    </row>
    <row r="2687" spans="1:13" s="166" customFormat="1" ht="12.75">
      <c r="A2687" s="157"/>
      <c r="B2687" s="158">
        <f>+B1919</f>
        <v>2826975</v>
      </c>
      <c r="C2687" s="159" t="s">
        <v>1328</v>
      </c>
      <c r="D2687" s="159" t="s">
        <v>1327</v>
      </c>
      <c r="E2687" s="159" t="s">
        <v>1363</v>
      </c>
      <c r="F2687" s="295"/>
      <c r="G2687" s="160"/>
      <c r="H2687" s="147">
        <f t="shared" si="108"/>
        <v>-2826975</v>
      </c>
      <c r="I2687" s="150">
        <f t="shared" si="109"/>
        <v>6352.752808988764</v>
      </c>
      <c r="J2687" s="151"/>
      <c r="K2687" s="2">
        <v>490</v>
      </c>
      <c r="L2687" s="161"/>
      <c r="M2687" s="2">
        <v>445</v>
      </c>
    </row>
    <row r="2688" spans="1:13" s="166" customFormat="1" ht="12.75">
      <c r="A2688" s="162"/>
      <c r="B2688" s="163">
        <f>+B2678+B2633+B2632++B2628+B2571+B2542+B2506+B2473+B2469+B2440+B2435+B1564+B1569+B1623+B1778+B1811+B1867+B1884+B1299+B1305+B1309+B1329+B1336+B1342+B1348+B1368+B1394+B1401+B1407+B2393</f>
        <v>2988626</v>
      </c>
      <c r="C2688" s="164" t="s">
        <v>1329</v>
      </c>
      <c r="D2688" s="164" t="s">
        <v>1327</v>
      </c>
      <c r="E2688" s="164" t="s">
        <v>1363</v>
      </c>
      <c r="F2688" s="295"/>
      <c r="G2688" s="165"/>
      <c r="H2688" s="147">
        <f t="shared" si="108"/>
        <v>-5815601</v>
      </c>
      <c r="I2688" s="150">
        <f t="shared" si="109"/>
        <v>6716.013483146067</v>
      </c>
      <c r="J2688" s="151"/>
      <c r="K2688" s="2">
        <v>490</v>
      </c>
      <c r="M2688" s="2">
        <v>445</v>
      </c>
    </row>
    <row r="2689" spans="1:13" s="166" customFormat="1" ht="12.75">
      <c r="A2689" s="162"/>
      <c r="B2689" s="167">
        <f>+B1901+B1431</f>
        <v>186500</v>
      </c>
      <c r="C2689" s="168" t="s">
        <v>1330</v>
      </c>
      <c r="D2689" s="168" t="s">
        <v>1327</v>
      </c>
      <c r="E2689" s="168" t="s">
        <v>1363</v>
      </c>
      <c r="F2689" s="295"/>
      <c r="G2689" s="165"/>
      <c r="H2689" s="147">
        <f t="shared" si="108"/>
        <v>-6002101</v>
      </c>
      <c r="I2689" s="150">
        <f t="shared" si="109"/>
        <v>419.1011235955056</v>
      </c>
      <c r="J2689" s="151"/>
      <c r="K2689" s="2">
        <v>490</v>
      </c>
      <c r="M2689" s="2">
        <v>445</v>
      </c>
    </row>
    <row r="2690" spans="1:13" s="166" customFormat="1" ht="12.75">
      <c r="A2690" s="162"/>
      <c r="B2690" s="169">
        <v>0</v>
      </c>
      <c r="C2690" s="170" t="s">
        <v>1331</v>
      </c>
      <c r="D2690" s="170" t="s">
        <v>1327</v>
      </c>
      <c r="E2690" s="170" t="s">
        <v>1363</v>
      </c>
      <c r="F2690" s="295"/>
      <c r="G2690" s="165"/>
      <c r="H2690" s="147">
        <f t="shared" si="108"/>
        <v>-6002101</v>
      </c>
      <c r="I2690" s="150">
        <f t="shared" si="109"/>
        <v>0</v>
      </c>
      <c r="J2690" s="151"/>
      <c r="K2690" s="43">
        <v>490</v>
      </c>
      <c r="M2690" s="2">
        <v>445</v>
      </c>
    </row>
    <row r="2691" spans="1:13" s="166" customFormat="1" ht="12.75">
      <c r="A2691" s="162"/>
      <c r="B2691" s="171">
        <f>+B2631+B608+B654+B704+B759+B802+B848+B911+B962+B1005+B1045+B1120+B1163+B1221+B1266+B1278+B1911+B1912</f>
        <v>2352000</v>
      </c>
      <c r="C2691" s="172" t="s">
        <v>1332</v>
      </c>
      <c r="D2691" s="172" t="s">
        <v>1327</v>
      </c>
      <c r="E2691" s="172" t="s">
        <v>1363</v>
      </c>
      <c r="F2691" s="295"/>
      <c r="G2691" s="165"/>
      <c r="H2691" s="147">
        <f t="shared" si="108"/>
        <v>-8354101</v>
      </c>
      <c r="I2691" s="150">
        <f t="shared" si="109"/>
        <v>5285.393258426966</v>
      </c>
      <c r="J2691" s="151"/>
      <c r="K2691" s="43">
        <v>490</v>
      </c>
      <c r="M2691" s="2">
        <v>445</v>
      </c>
    </row>
    <row r="2692" spans="1:13" ht="12.75">
      <c r="A2692" s="162"/>
      <c r="B2692" s="173">
        <f>+B1895+B1905+B1909+B1910+B1913+B25+B73+B105+B148+B191+B252+B312+B350+B379+B431+B472+B526</f>
        <v>1912700</v>
      </c>
      <c r="C2692" s="174" t="s">
        <v>1333</v>
      </c>
      <c r="D2692" s="175" t="s">
        <v>1327</v>
      </c>
      <c r="E2692" s="175" t="s">
        <v>1363</v>
      </c>
      <c r="F2692" s="295"/>
      <c r="G2692" s="165"/>
      <c r="H2692" s="180">
        <f>H2691-B2692</f>
        <v>-10266801</v>
      </c>
      <c r="I2692" s="150">
        <f>+B2692/M2692</f>
        <v>4298.202247191011</v>
      </c>
      <c r="J2692" s="151"/>
      <c r="K2692" s="43"/>
      <c r="L2692" s="166"/>
      <c r="M2692" s="2">
        <v>445</v>
      </c>
    </row>
    <row r="2693" spans="1:13" s="166" customFormat="1" ht="12.75">
      <c r="A2693" s="162"/>
      <c r="B2693" s="293">
        <f>+B2639+B2623+B2398+B2389+B1292+B1315+B1325+B1355+B1363+B1375+B1390+B1415+B1425</f>
        <v>924190</v>
      </c>
      <c r="C2693" s="277" t="s">
        <v>1419</v>
      </c>
      <c r="D2693" s="294" t="s">
        <v>1327</v>
      </c>
      <c r="E2693" s="294" t="s">
        <v>1363</v>
      </c>
      <c r="F2693" s="295"/>
      <c r="G2693" s="165"/>
      <c r="H2693" s="180">
        <f>H2692-B2693</f>
        <v>-11190991</v>
      </c>
      <c r="I2693" s="150">
        <f>+B2693/M2693</f>
        <v>2076.8314606741574</v>
      </c>
      <c r="J2693" s="151"/>
      <c r="K2693" s="43"/>
      <c r="M2693" s="2">
        <v>445</v>
      </c>
    </row>
    <row r="2694" spans="1:13" ht="12.75">
      <c r="A2694" s="15"/>
      <c r="B2694" s="176">
        <f>SUM(B2686:B2693)</f>
        <v>11190991</v>
      </c>
      <c r="C2694" s="177" t="s">
        <v>1334</v>
      </c>
      <c r="D2694" s="178"/>
      <c r="E2694" s="178"/>
      <c r="F2694" s="295"/>
      <c r="G2694" s="179"/>
      <c r="H2694" s="180"/>
      <c r="I2694" s="181">
        <f t="shared" si="109"/>
        <v>25148.294382022472</v>
      </c>
      <c r="J2694" s="182"/>
      <c r="K2694" s="43">
        <v>490</v>
      </c>
      <c r="M2694" s="2">
        <v>445</v>
      </c>
    </row>
    <row r="2695" spans="1:13" ht="12.75">
      <c r="A2695" s="15"/>
      <c r="I2695" s="25"/>
      <c r="J2695" s="25"/>
      <c r="K2695" s="43"/>
      <c r="M2695" s="43"/>
    </row>
    <row r="2696" spans="1:13" ht="12.75">
      <c r="A2696" s="15"/>
      <c r="B2696" s="183">
        <v>-1130067.6</v>
      </c>
      <c r="C2696" s="184" t="s">
        <v>1326</v>
      </c>
      <c r="D2696" s="185" t="s">
        <v>1335</v>
      </c>
      <c r="E2696" s="184"/>
      <c r="F2696" s="330"/>
      <c r="G2696" s="186"/>
      <c r="H2696" s="6">
        <f aca="true" t="shared" si="110" ref="H2696:H2702">H2695-B2696</f>
        <v>1130067.6</v>
      </c>
      <c r="I2696" s="25">
        <f aca="true" t="shared" si="111" ref="I2696:I2706">+B2696/M2696</f>
        <v>-2282.9648484848485</v>
      </c>
      <c r="J2696" s="25"/>
      <c r="K2696" s="43">
        <v>495</v>
      </c>
      <c r="M2696" s="43">
        <v>495</v>
      </c>
    </row>
    <row r="2697" spans="1:13" ht="12.75">
      <c r="A2697" s="15"/>
      <c r="B2697" s="183">
        <v>-2838723</v>
      </c>
      <c r="C2697" s="184" t="s">
        <v>1326</v>
      </c>
      <c r="D2697" s="184" t="s">
        <v>1336</v>
      </c>
      <c r="E2697" s="184"/>
      <c r="F2697" s="330"/>
      <c r="G2697" s="186"/>
      <c r="H2697" s="6">
        <f t="shared" si="110"/>
        <v>3968790.6</v>
      </c>
      <c r="I2697" s="25">
        <f t="shared" si="111"/>
        <v>-5914.00625</v>
      </c>
      <c r="J2697" s="25"/>
      <c r="K2697" s="43">
        <v>480</v>
      </c>
      <c r="M2697" s="43">
        <v>480</v>
      </c>
    </row>
    <row r="2698" spans="1:13" ht="12.75">
      <c r="A2698" s="15"/>
      <c r="B2698" s="183">
        <v>1038968</v>
      </c>
      <c r="C2698" s="184" t="s">
        <v>1326</v>
      </c>
      <c r="D2698" s="184" t="s">
        <v>1337</v>
      </c>
      <c r="E2698" s="184"/>
      <c r="F2698" s="330"/>
      <c r="G2698" s="186"/>
      <c r="H2698" s="6">
        <f t="shared" si="110"/>
        <v>2929822.6</v>
      </c>
      <c r="I2698" s="25">
        <f t="shared" si="111"/>
        <v>2164.516666666667</v>
      </c>
      <c r="J2698" s="25"/>
      <c r="K2698" s="43">
        <v>480</v>
      </c>
      <c r="M2698" s="43">
        <v>480</v>
      </c>
    </row>
    <row r="2699" spans="1:13" ht="12.75">
      <c r="A2699" s="15"/>
      <c r="B2699" s="183">
        <v>3951891</v>
      </c>
      <c r="C2699" s="184" t="s">
        <v>1326</v>
      </c>
      <c r="D2699" s="184" t="s">
        <v>1338</v>
      </c>
      <c r="E2699" s="184"/>
      <c r="F2699" s="330"/>
      <c r="G2699" s="186"/>
      <c r="H2699" s="6">
        <f t="shared" si="110"/>
        <v>-1022068.3999999999</v>
      </c>
      <c r="I2699" s="25">
        <f t="shared" si="111"/>
        <v>8148.228865979381</v>
      </c>
      <c r="J2699" s="25"/>
      <c r="K2699" s="43">
        <v>485</v>
      </c>
      <c r="M2699" s="43">
        <v>485</v>
      </c>
    </row>
    <row r="2700" spans="1:13" ht="12.75">
      <c r="A2700" s="15"/>
      <c r="B2700" s="183">
        <v>715029</v>
      </c>
      <c r="C2700" s="184" t="s">
        <v>1326</v>
      </c>
      <c r="D2700" s="184" t="s">
        <v>1339</v>
      </c>
      <c r="E2700" s="184"/>
      <c r="F2700" s="330"/>
      <c r="G2700" s="186"/>
      <c r="H2700" s="6">
        <f t="shared" si="110"/>
        <v>-1737097.4</v>
      </c>
      <c r="I2700" s="25">
        <f t="shared" si="111"/>
        <v>1459.2428571428572</v>
      </c>
      <c r="J2700" s="25"/>
      <c r="K2700" s="43">
        <v>490</v>
      </c>
      <c r="M2700" s="43">
        <v>490</v>
      </c>
    </row>
    <row r="2701" spans="1:13" ht="12.75">
      <c r="A2701" s="15"/>
      <c r="B2701" s="183">
        <v>-2325776</v>
      </c>
      <c r="C2701" s="184" t="s">
        <v>1326</v>
      </c>
      <c r="D2701" s="184" t="s">
        <v>1340</v>
      </c>
      <c r="E2701" s="184"/>
      <c r="F2701" s="330"/>
      <c r="G2701" s="186"/>
      <c r="H2701" s="6">
        <f t="shared" si="110"/>
        <v>588678.6000000001</v>
      </c>
      <c r="I2701" s="25">
        <f t="shared" si="111"/>
        <v>-4746.481632653061</v>
      </c>
      <c r="J2701" s="25"/>
      <c r="K2701" s="43">
        <v>490</v>
      </c>
      <c r="M2701" s="43">
        <v>490</v>
      </c>
    </row>
    <row r="2702" spans="1:13" ht="12.75">
      <c r="A2702" s="15"/>
      <c r="B2702" s="183">
        <v>166900</v>
      </c>
      <c r="C2702" s="184" t="s">
        <v>1326</v>
      </c>
      <c r="D2702" s="184" t="s">
        <v>1341</v>
      </c>
      <c r="E2702" s="184"/>
      <c r="F2702" s="330"/>
      <c r="G2702" s="186"/>
      <c r="H2702" s="6">
        <f t="shared" si="110"/>
        <v>421778.6000000001</v>
      </c>
      <c r="I2702" s="25">
        <f t="shared" si="111"/>
        <v>340.61224489795916</v>
      </c>
      <c r="J2702" s="25"/>
      <c r="K2702" s="43">
        <v>490</v>
      </c>
      <c r="M2702" s="43">
        <v>490</v>
      </c>
    </row>
    <row r="2703" spans="1:13" ht="12.75">
      <c r="A2703" s="15"/>
      <c r="B2703" s="183">
        <v>235000</v>
      </c>
      <c r="C2703" s="184" t="s">
        <v>1326</v>
      </c>
      <c r="D2703" s="184" t="s">
        <v>1342</v>
      </c>
      <c r="E2703" s="184"/>
      <c r="F2703" s="330"/>
      <c r="G2703" s="186"/>
      <c r="H2703" s="6">
        <f>H2702-B2703</f>
        <v>186778.6000000001</v>
      </c>
      <c r="I2703" s="25">
        <f t="shared" si="111"/>
        <v>489.5833333333333</v>
      </c>
      <c r="J2703" s="25"/>
      <c r="K2703" s="43">
        <v>480</v>
      </c>
      <c r="M2703" s="43">
        <v>480</v>
      </c>
    </row>
    <row r="2704" spans="1:13" ht="12.75">
      <c r="A2704" s="15"/>
      <c r="B2704" s="183">
        <v>141050</v>
      </c>
      <c r="C2704" s="184" t="s">
        <v>1326</v>
      </c>
      <c r="D2704" s="184" t="s">
        <v>1343</v>
      </c>
      <c r="E2704" s="184"/>
      <c r="F2704" s="330"/>
      <c r="G2704" s="186"/>
      <c r="H2704" s="6">
        <f>H2703-B2704</f>
        <v>45728.60000000009</v>
      </c>
      <c r="I2704" s="25">
        <f>+B2704/M2704</f>
        <v>296.94736842105266</v>
      </c>
      <c r="J2704" s="25"/>
      <c r="K2704" s="43">
        <v>475</v>
      </c>
      <c r="M2704" s="43">
        <v>475</v>
      </c>
    </row>
    <row r="2705" spans="1:13" s="59" customFormat="1" ht="12.75">
      <c r="A2705" s="15"/>
      <c r="B2705" s="183">
        <v>46500</v>
      </c>
      <c r="C2705" s="184" t="s">
        <v>1326</v>
      </c>
      <c r="D2705" s="184" t="s">
        <v>1344</v>
      </c>
      <c r="E2705" s="184"/>
      <c r="F2705" s="330"/>
      <c r="G2705" s="186"/>
      <c r="H2705" s="6">
        <f>H2704-B2705</f>
        <v>-771.3999999999069</v>
      </c>
      <c r="I2705" s="25">
        <f>+B2705/M2705</f>
        <v>101.08695652173913</v>
      </c>
      <c r="J2705" s="25"/>
      <c r="K2705" s="43">
        <v>460</v>
      </c>
      <c r="L2705" s="18"/>
      <c r="M2705" s="43">
        <v>460</v>
      </c>
    </row>
    <row r="2706" spans="1:13" ht="12.75">
      <c r="A2706" s="14"/>
      <c r="B2706" s="187">
        <f>SUM(B2696:B2705)</f>
        <v>771.3999999999069</v>
      </c>
      <c r="C2706" s="188" t="s">
        <v>1326</v>
      </c>
      <c r="D2706" s="188" t="s">
        <v>1403</v>
      </c>
      <c r="E2706" s="188"/>
      <c r="F2706" s="69" t="s">
        <v>1345</v>
      </c>
      <c r="G2706" s="189"/>
      <c r="H2706" s="190"/>
      <c r="I2706" s="58">
        <f t="shared" si="111"/>
        <v>1.7334831460672064</v>
      </c>
      <c r="J2706" s="58"/>
      <c r="K2706" s="94">
        <v>447</v>
      </c>
      <c r="L2706" s="59"/>
      <c r="M2706" s="94">
        <v>445</v>
      </c>
    </row>
    <row r="2707" spans="1:13" ht="12.75">
      <c r="A2707" s="15"/>
      <c r="B2707" s="191"/>
      <c r="C2707" s="185"/>
      <c r="D2707" s="185"/>
      <c r="E2707" s="185"/>
      <c r="F2707" s="33"/>
      <c r="G2707" s="192"/>
      <c r="H2707" s="31"/>
      <c r="I2707" s="25"/>
      <c r="J2707" s="25"/>
      <c r="K2707" s="43"/>
      <c r="M2707" s="43"/>
    </row>
    <row r="2708" spans="1:13" s="18" customFormat="1" ht="12.75">
      <c r="A2708" s="15"/>
      <c r="B2708" s="193"/>
      <c r="C2708" s="194"/>
      <c r="D2708" s="194"/>
      <c r="E2708" s="194"/>
      <c r="F2708" s="33"/>
      <c r="G2708" s="195"/>
      <c r="H2708" s="31"/>
      <c r="I2708" s="42"/>
      <c r="J2708" s="42"/>
      <c r="K2708" s="43"/>
      <c r="L2708"/>
      <c r="M2708" s="43"/>
    </row>
    <row r="2709" spans="1:13" ht="12.75">
      <c r="A2709" s="15"/>
      <c r="B2709" s="44"/>
      <c r="C2709" s="196"/>
      <c r="D2709" s="196"/>
      <c r="E2709" s="196"/>
      <c r="F2709" s="33"/>
      <c r="G2709" s="197"/>
      <c r="H2709" s="198"/>
      <c r="I2709" s="199"/>
      <c r="J2709" s="199"/>
      <c r="K2709" s="43"/>
      <c r="L2709" s="18"/>
      <c r="M2709" s="43"/>
    </row>
    <row r="2710" spans="1:13" s="203" customFormat="1" ht="12.75">
      <c r="A2710" s="1"/>
      <c r="B2710" s="6"/>
      <c r="C2710" s="1"/>
      <c r="D2710" s="1"/>
      <c r="E2710" s="1"/>
      <c r="F2710" s="61"/>
      <c r="G2710" s="30"/>
      <c r="H2710" s="6"/>
      <c r="I2710" s="25"/>
      <c r="J2710" s="25"/>
      <c r="K2710" s="43"/>
      <c r="L2710"/>
      <c r="M2710" s="43"/>
    </row>
    <row r="2711" spans="1:13" s="203" customFormat="1" ht="12.75">
      <c r="A2711" s="157"/>
      <c r="B2711" s="200">
        <v>-84</v>
      </c>
      <c r="C2711" s="157"/>
      <c r="D2711" s="157" t="s">
        <v>1335</v>
      </c>
      <c r="E2711" s="157"/>
      <c r="F2711" s="33"/>
      <c r="G2711" s="201"/>
      <c r="H2711" s="6">
        <f aca="true" t="shared" si="112" ref="H2711:H2723">H2710-B2711</f>
        <v>84</v>
      </c>
      <c r="I2711" s="25">
        <f aca="true" t="shared" si="113" ref="I2711:I2728">+B2711/M2711</f>
        <v>-0.1696969696969697</v>
      </c>
      <c r="J2711" s="42"/>
      <c r="K2711" s="202">
        <v>495</v>
      </c>
      <c r="M2711" s="202">
        <v>495</v>
      </c>
    </row>
    <row r="2712" spans="1:13" s="203" customFormat="1" ht="12.75">
      <c r="A2712" s="157"/>
      <c r="B2712" s="200">
        <v>-1632797</v>
      </c>
      <c r="C2712" s="157" t="s">
        <v>1328</v>
      </c>
      <c r="D2712" s="157" t="s">
        <v>1336</v>
      </c>
      <c r="E2712" s="157"/>
      <c r="F2712" s="33"/>
      <c r="G2712" s="201"/>
      <c r="H2712" s="6">
        <f t="shared" si="112"/>
        <v>1632881</v>
      </c>
      <c r="I2712" s="25">
        <f t="shared" si="113"/>
        <v>-3401.6604166666666</v>
      </c>
      <c r="J2712" s="42"/>
      <c r="K2712" s="202">
        <v>480</v>
      </c>
      <c r="M2712" s="202">
        <v>480</v>
      </c>
    </row>
    <row r="2713" spans="1:13" s="203" customFormat="1" ht="12.75">
      <c r="A2713" s="157"/>
      <c r="B2713" s="200">
        <v>1692290</v>
      </c>
      <c r="C2713" s="157" t="s">
        <v>1328</v>
      </c>
      <c r="D2713" s="157" t="s">
        <v>1337</v>
      </c>
      <c r="E2713" s="157"/>
      <c r="F2713" s="33"/>
      <c r="G2713" s="201"/>
      <c r="H2713" s="6">
        <f t="shared" si="112"/>
        <v>-59409</v>
      </c>
      <c r="I2713" s="25">
        <f t="shared" si="113"/>
        <v>3525.6041666666665</v>
      </c>
      <c r="J2713" s="42"/>
      <c r="K2713" s="202">
        <v>480</v>
      </c>
      <c r="M2713" s="202">
        <v>480</v>
      </c>
    </row>
    <row r="2714" spans="1:13" s="203" customFormat="1" ht="12.75">
      <c r="A2714" s="157"/>
      <c r="B2714" s="200">
        <v>-1625822</v>
      </c>
      <c r="C2714" s="157" t="s">
        <v>1328</v>
      </c>
      <c r="D2714" s="157" t="s">
        <v>1346</v>
      </c>
      <c r="E2714" s="157"/>
      <c r="F2714" s="33"/>
      <c r="G2714" s="201"/>
      <c r="H2714" s="6">
        <f t="shared" si="112"/>
        <v>1566413</v>
      </c>
      <c r="I2714" s="25">
        <f t="shared" si="113"/>
        <v>-3352.2103092783505</v>
      </c>
      <c r="J2714" s="42"/>
      <c r="K2714" s="202">
        <v>485</v>
      </c>
      <c r="M2714" s="202">
        <v>485</v>
      </c>
    </row>
    <row r="2715" spans="1:13" s="203" customFormat="1" ht="12.75">
      <c r="A2715" s="157"/>
      <c r="B2715" s="200">
        <v>2016575</v>
      </c>
      <c r="C2715" s="157" t="s">
        <v>1328</v>
      </c>
      <c r="D2715" s="157" t="s">
        <v>1347</v>
      </c>
      <c r="E2715" s="157"/>
      <c r="F2715" s="33"/>
      <c r="G2715" s="201"/>
      <c r="H2715" s="6">
        <f t="shared" si="112"/>
        <v>-450162</v>
      </c>
      <c r="I2715" s="25">
        <f t="shared" si="113"/>
        <v>4157.886597938144</v>
      </c>
      <c r="J2715" s="42"/>
      <c r="K2715" s="202">
        <v>485</v>
      </c>
      <c r="M2715" s="202">
        <v>485</v>
      </c>
    </row>
    <row r="2716" spans="1:13" s="203" customFormat="1" ht="12.75">
      <c r="A2716" s="157"/>
      <c r="B2716" s="200">
        <v>-1632171</v>
      </c>
      <c r="C2716" s="157" t="s">
        <v>1328</v>
      </c>
      <c r="D2716" s="157" t="s">
        <v>1348</v>
      </c>
      <c r="E2716" s="157"/>
      <c r="F2716" s="33"/>
      <c r="G2716" s="201"/>
      <c r="H2716" s="6">
        <f t="shared" si="112"/>
        <v>1182009</v>
      </c>
      <c r="I2716" s="25">
        <f t="shared" si="113"/>
        <v>-3330.9612244897958</v>
      </c>
      <c r="J2716" s="42"/>
      <c r="K2716" s="202">
        <v>490</v>
      </c>
      <c r="M2716" s="202">
        <v>490</v>
      </c>
    </row>
    <row r="2717" spans="1:13" s="203" customFormat="1" ht="12.75">
      <c r="A2717" s="157"/>
      <c r="B2717" s="200">
        <v>1646625</v>
      </c>
      <c r="C2717" s="157" t="s">
        <v>1328</v>
      </c>
      <c r="D2717" s="157" t="s">
        <v>1339</v>
      </c>
      <c r="E2717" s="157"/>
      <c r="F2717" s="33"/>
      <c r="G2717" s="201"/>
      <c r="H2717" s="6">
        <f t="shared" si="112"/>
        <v>-464616</v>
      </c>
      <c r="I2717" s="25">
        <f t="shared" si="113"/>
        <v>3360.4591836734694</v>
      </c>
      <c r="J2717" s="42"/>
      <c r="K2717" s="202">
        <v>490</v>
      </c>
      <c r="M2717" s="202">
        <v>490</v>
      </c>
    </row>
    <row r="2718" spans="1:13" s="203" customFormat="1" ht="12.75">
      <c r="A2718" s="157"/>
      <c r="B2718" s="200">
        <v>-1651098</v>
      </c>
      <c r="C2718" s="157" t="s">
        <v>1328</v>
      </c>
      <c r="D2718" s="157" t="s">
        <v>1340</v>
      </c>
      <c r="E2718" s="157"/>
      <c r="F2718" s="33"/>
      <c r="G2718" s="201"/>
      <c r="H2718" s="6">
        <f t="shared" si="112"/>
        <v>1186482</v>
      </c>
      <c r="I2718" s="25">
        <f t="shared" si="113"/>
        <v>-3369.587755102041</v>
      </c>
      <c r="J2718" s="42"/>
      <c r="K2718" s="202">
        <v>490</v>
      </c>
      <c r="M2718" s="202">
        <v>490</v>
      </c>
    </row>
    <row r="2719" spans="1:13" s="203" customFormat="1" ht="12.75">
      <c r="A2719" s="157"/>
      <c r="B2719" s="200">
        <v>1435284</v>
      </c>
      <c r="C2719" s="157" t="s">
        <v>1328</v>
      </c>
      <c r="D2719" s="157" t="s">
        <v>1341</v>
      </c>
      <c r="E2719" s="157"/>
      <c r="F2719" s="33"/>
      <c r="G2719" s="201"/>
      <c r="H2719" s="6">
        <f t="shared" si="112"/>
        <v>-248802</v>
      </c>
      <c r="I2719" s="25">
        <f t="shared" si="113"/>
        <v>2929.1510204081633</v>
      </c>
      <c r="J2719" s="42"/>
      <c r="K2719" s="202">
        <v>490</v>
      </c>
      <c r="M2719" s="202">
        <v>490</v>
      </c>
    </row>
    <row r="2720" spans="1:13" s="203" customFormat="1" ht="12.75">
      <c r="A2720" s="157"/>
      <c r="B2720" s="200">
        <v>-1651505</v>
      </c>
      <c r="C2720" s="157" t="s">
        <v>1328</v>
      </c>
      <c r="D2720" s="157" t="s">
        <v>1349</v>
      </c>
      <c r="E2720" s="157"/>
      <c r="F2720" s="33"/>
      <c r="G2720" s="201"/>
      <c r="H2720" s="6">
        <f t="shared" si="112"/>
        <v>1402703</v>
      </c>
      <c r="I2720" s="25">
        <f t="shared" si="113"/>
        <v>-3440.6354166666665</v>
      </c>
      <c r="J2720" s="42"/>
      <c r="K2720" s="202">
        <v>480</v>
      </c>
      <c r="M2720" s="202">
        <v>480</v>
      </c>
    </row>
    <row r="2721" spans="1:13" s="203" customFormat="1" ht="12.75">
      <c r="A2721" s="157"/>
      <c r="B2721" s="200">
        <v>1947525</v>
      </c>
      <c r="C2721" s="157" t="s">
        <v>1328</v>
      </c>
      <c r="D2721" s="157" t="s">
        <v>1342</v>
      </c>
      <c r="E2721" s="157"/>
      <c r="F2721" s="33"/>
      <c r="G2721" s="201"/>
      <c r="H2721" s="6">
        <f t="shared" si="112"/>
        <v>-544822</v>
      </c>
      <c r="I2721" s="25">
        <f t="shared" si="113"/>
        <v>4057.34375</v>
      </c>
      <c r="J2721" s="42"/>
      <c r="K2721" s="202">
        <v>480</v>
      </c>
      <c r="M2721" s="202">
        <v>480</v>
      </c>
    </row>
    <row r="2722" spans="1:13" s="203" customFormat="1" ht="12.75">
      <c r="A2722" s="157"/>
      <c r="B2722" s="200">
        <v>-1640906</v>
      </c>
      <c r="C2722" s="157" t="s">
        <v>1328</v>
      </c>
      <c r="D2722" s="157" t="s">
        <v>1350</v>
      </c>
      <c r="E2722" s="157"/>
      <c r="F2722" s="33"/>
      <c r="G2722" s="201"/>
      <c r="H2722" s="6">
        <f t="shared" si="112"/>
        <v>1096084</v>
      </c>
      <c r="I2722" s="25">
        <f aca="true" t="shared" si="114" ref="I2722:I2727">+B2722/M2722</f>
        <v>-3454.538947368421</v>
      </c>
      <c r="J2722" s="42"/>
      <c r="K2722" s="202">
        <v>475</v>
      </c>
      <c r="M2722" s="202">
        <v>475</v>
      </c>
    </row>
    <row r="2723" spans="1:13" s="203" customFormat="1" ht="12.75">
      <c r="A2723" s="157"/>
      <c r="B2723" s="200">
        <v>1395145</v>
      </c>
      <c r="C2723" s="157" t="s">
        <v>1328</v>
      </c>
      <c r="D2723" s="157" t="s">
        <v>1343</v>
      </c>
      <c r="E2723" s="157"/>
      <c r="F2723" s="33"/>
      <c r="G2723" s="201"/>
      <c r="H2723" s="6">
        <f t="shared" si="112"/>
        <v>-299061</v>
      </c>
      <c r="I2723" s="25">
        <f t="shared" si="114"/>
        <v>2937.1473684210528</v>
      </c>
      <c r="J2723" s="42"/>
      <c r="K2723" s="202">
        <v>475</v>
      </c>
      <c r="M2723" s="202">
        <v>475</v>
      </c>
    </row>
    <row r="2724" spans="1:13" s="203" customFormat="1" ht="12.75">
      <c r="A2724" s="157"/>
      <c r="B2724" s="200">
        <v>-1588288</v>
      </c>
      <c r="C2724" s="157" t="s">
        <v>1328</v>
      </c>
      <c r="D2724" s="157" t="s">
        <v>1351</v>
      </c>
      <c r="E2724" s="157"/>
      <c r="F2724" s="33"/>
      <c r="G2724" s="201"/>
      <c r="H2724" s="6">
        <f>H2723-B2724</f>
        <v>1289227</v>
      </c>
      <c r="I2724" s="25">
        <f t="shared" si="114"/>
        <v>-3452.8</v>
      </c>
      <c r="J2724" s="42"/>
      <c r="K2724" s="202">
        <v>460</v>
      </c>
      <c r="M2724" s="202">
        <v>460</v>
      </c>
    </row>
    <row r="2725" spans="1:13" s="207" customFormat="1" ht="12.75">
      <c r="A2725" s="157"/>
      <c r="B2725" s="200">
        <v>1174975</v>
      </c>
      <c r="C2725" s="157" t="s">
        <v>1328</v>
      </c>
      <c r="D2725" s="157" t="s">
        <v>1344</v>
      </c>
      <c r="E2725" s="157"/>
      <c r="F2725" s="33"/>
      <c r="G2725" s="201"/>
      <c r="H2725" s="6">
        <f>H2724-B2725</f>
        <v>114252</v>
      </c>
      <c r="I2725" s="25">
        <f t="shared" si="114"/>
        <v>2554.2934782608695</v>
      </c>
      <c r="J2725" s="42"/>
      <c r="K2725" s="202">
        <v>460</v>
      </c>
      <c r="L2725" s="203"/>
      <c r="M2725" s="202">
        <v>460</v>
      </c>
    </row>
    <row r="2726" spans="1:13" s="207" customFormat="1" ht="12.75">
      <c r="A2726" s="157"/>
      <c r="B2726" s="200">
        <v>-1588948</v>
      </c>
      <c r="C2726" s="157" t="s">
        <v>1328</v>
      </c>
      <c r="D2726" s="157" t="s">
        <v>1402</v>
      </c>
      <c r="E2726" s="157"/>
      <c r="F2726" s="33"/>
      <c r="G2726" s="201"/>
      <c r="H2726" s="6">
        <f>H2725-B2726</f>
        <v>1703200</v>
      </c>
      <c r="I2726" s="25">
        <f t="shared" si="114"/>
        <v>-3570.6696629213484</v>
      </c>
      <c r="J2726" s="42"/>
      <c r="K2726" s="202">
        <v>447</v>
      </c>
      <c r="L2726" s="203"/>
      <c r="M2726" s="202">
        <v>445</v>
      </c>
    </row>
    <row r="2727" spans="1:13" s="207" customFormat="1" ht="12.75">
      <c r="A2727" s="157"/>
      <c r="B2727" s="200">
        <f>+B2687</f>
        <v>2826975</v>
      </c>
      <c r="C2727" s="157" t="s">
        <v>1328</v>
      </c>
      <c r="D2727" s="157" t="s">
        <v>1401</v>
      </c>
      <c r="E2727" s="157"/>
      <c r="F2727" s="33"/>
      <c r="G2727" s="201"/>
      <c r="H2727" s="6">
        <f>H2726-B2727</f>
        <v>-1123775</v>
      </c>
      <c r="I2727" s="25">
        <f t="shared" si="114"/>
        <v>6352.752808988764</v>
      </c>
      <c r="J2727" s="42"/>
      <c r="K2727" s="202">
        <v>447</v>
      </c>
      <c r="L2727" s="203"/>
      <c r="M2727" s="202">
        <v>445</v>
      </c>
    </row>
    <row r="2728" spans="1:13" ht="12.75">
      <c r="A2728" s="204"/>
      <c r="B2728" s="205">
        <f>SUM(B2711:B2727)</f>
        <v>1123775</v>
      </c>
      <c r="C2728" s="204" t="s">
        <v>1328</v>
      </c>
      <c r="D2728" s="204" t="s">
        <v>1403</v>
      </c>
      <c r="E2728" s="204"/>
      <c r="F2728" s="69"/>
      <c r="G2728" s="206"/>
      <c r="H2728" s="57"/>
      <c r="I2728" s="58">
        <f t="shared" si="113"/>
        <v>2525.3370786516853</v>
      </c>
      <c r="J2728" s="58"/>
      <c r="K2728" s="94">
        <v>447</v>
      </c>
      <c r="L2728" s="207"/>
      <c r="M2728" s="94">
        <v>445</v>
      </c>
    </row>
    <row r="2729" spans="9:13" ht="12.75">
      <c r="I2729" s="25"/>
      <c r="J2729" s="42"/>
      <c r="K2729" s="202"/>
      <c r="L2729" s="18"/>
      <c r="M2729" s="202"/>
    </row>
    <row r="2730" spans="9:13" ht="12.75">
      <c r="I2730" s="25"/>
      <c r="J2730" s="25"/>
      <c r="K2730" s="43"/>
      <c r="M2730" s="43"/>
    </row>
    <row r="2731" spans="1:13" s="18" customFormat="1" ht="12.75">
      <c r="A2731" s="162"/>
      <c r="B2731" s="131"/>
      <c r="C2731" s="162"/>
      <c r="D2731" s="162"/>
      <c r="E2731" s="162"/>
      <c r="F2731" s="33"/>
      <c r="G2731" s="209"/>
      <c r="H2731" s="6"/>
      <c r="I2731" s="210"/>
      <c r="J2731" s="210"/>
      <c r="K2731" s="211"/>
      <c r="L2731" s="212"/>
      <c r="M2731" s="211"/>
    </row>
    <row r="2732" spans="1:13" s="18" customFormat="1" ht="12.75">
      <c r="A2732" s="15"/>
      <c r="B2732" s="119">
        <v>1734162</v>
      </c>
      <c r="C2732" s="213" t="s">
        <v>1353</v>
      </c>
      <c r="D2732" s="213" t="s">
        <v>1339</v>
      </c>
      <c r="E2732" s="196"/>
      <c r="F2732" s="33"/>
      <c r="G2732" s="197"/>
      <c r="H2732" s="6">
        <f aca="true" t="shared" si="115" ref="H2732:H2737">H2731-B2732</f>
        <v>-1734162</v>
      </c>
      <c r="I2732" s="25">
        <f aca="true" t="shared" si="116" ref="I2732:I2738">+B2732/M2732</f>
        <v>3539.1061224489795</v>
      </c>
      <c r="J2732" s="42"/>
      <c r="K2732" s="43">
        <v>490</v>
      </c>
      <c r="M2732" s="43">
        <v>490</v>
      </c>
    </row>
    <row r="2733" spans="1:13" s="18" customFormat="1" ht="12.75">
      <c r="A2733" s="15"/>
      <c r="B2733" s="119">
        <v>2236604</v>
      </c>
      <c r="C2733" s="213" t="s">
        <v>1353</v>
      </c>
      <c r="D2733" s="213" t="s">
        <v>1341</v>
      </c>
      <c r="E2733" s="196"/>
      <c r="F2733" s="33"/>
      <c r="G2733" s="197"/>
      <c r="H2733" s="6">
        <f t="shared" si="115"/>
        <v>-3970766</v>
      </c>
      <c r="I2733" s="25">
        <f t="shared" si="116"/>
        <v>4564.497959183674</v>
      </c>
      <c r="J2733" s="42"/>
      <c r="K2733" s="43">
        <v>490</v>
      </c>
      <c r="M2733" s="43">
        <v>490</v>
      </c>
    </row>
    <row r="2734" spans="1:13" s="18" customFormat="1" ht="12.75">
      <c r="A2734" s="15"/>
      <c r="B2734" s="119">
        <v>2610748</v>
      </c>
      <c r="C2734" s="213" t="s">
        <v>1353</v>
      </c>
      <c r="D2734" s="213" t="s">
        <v>1342</v>
      </c>
      <c r="E2734" s="196"/>
      <c r="F2734" s="33"/>
      <c r="G2734" s="197"/>
      <c r="H2734" s="6">
        <f t="shared" si="115"/>
        <v>-6581514</v>
      </c>
      <c r="I2734" s="25">
        <f t="shared" si="116"/>
        <v>5439.058333333333</v>
      </c>
      <c r="J2734" s="42"/>
      <c r="K2734" s="43">
        <v>480</v>
      </c>
      <c r="M2734" s="43">
        <v>480</v>
      </c>
    </row>
    <row r="2735" spans="1:13" s="18" customFormat="1" ht="12.75">
      <c r="A2735" s="15"/>
      <c r="B2735" s="119">
        <v>2513138</v>
      </c>
      <c r="C2735" s="213" t="s">
        <v>1353</v>
      </c>
      <c r="D2735" s="213" t="s">
        <v>1343</v>
      </c>
      <c r="E2735" s="196"/>
      <c r="F2735" s="33"/>
      <c r="G2735" s="197"/>
      <c r="H2735" s="6">
        <f t="shared" si="115"/>
        <v>-9094652</v>
      </c>
      <c r="I2735" s="25">
        <f t="shared" si="116"/>
        <v>5290.816842105263</v>
      </c>
      <c r="J2735" s="42"/>
      <c r="K2735" s="43">
        <v>475</v>
      </c>
      <c r="M2735" s="43">
        <v>475</v>
      </c>
    </row>
    <row r="2736" spans="1:13" s="59" customFormat="1" ht="12.75">
      <c r="A2736" s="15"/>
      <c r="B2736" s="119">
        <v>2512823</v>
      </c>
      <c r="C2736" s="213" t="s">
        <v>1353</v>
      </c>
      <c r="D2736" s="213" t="s">
        <v>1344</v>
      </c>
      <c r="E2736" s="196"/>
      <c r="F2736" s="33"/>
      <c r="G2736" s="197"/>
      <c r="H2736" s="6">
        <f t="shared" si="115"/>
        <v>-11607475</v>
      </c>
      <c r="I2736" s="25">
        <f>+B2736/M2736</f>
        <v>5462.658695652174</v>
      </c>
      <c r="J2736" s="42"/>
      <c r="K2736" s="43">
        <v>460</v>
      </c>
      <c r="L2736" s="18"/>
      <c r="M2736" s="43">
        <v>460</v>
      </c>
    </row>
    <row r="2737" spans="1:13" s="59" customFormat="1" ht="12.75">
      <c r="A2737" s="15"/>
      <c r="B2737" s="119">
        <f>+B2688</f>
        <v>2988626</v>
      </c>
      <c r="C2737" s="213" t="s">
        <v>1353</v>
      </c>
      <c r="D2737" s="213" t="s">
        <v>1401</v>
      </c>
      <c r="E2737" s="196"/>
      <c r="F2737" s="33"/>
      <c r="G2737" s="197"/>
      <c r="H2737" s="6">
        <f t="shared" si="115"/>
        <v>-14596101</v>
      </c>
      <c r="I2737" s="25">
        <f>+B2737/M2737</f>
        <v>6716.013483146067</v>
      </c>
      <c r="J2737" s="42"/>
      <c r="K2737" s="43">
        <v>447</v>
      </c>
      <c r="L2737" s="18"/>
      <c r="M2737" s="43">
        <v>445</v>
      </c>
    </row>
    <row r="2738" spans="1:13" ht="12.75">
      <c r="A2738" s="14"/>
      <c r="B2738" s="214">
        <f>SUM(B2732:B2737)</f>
        <v>14596101</v>
      </c>
      <c r="C2738" s="215" t="s">
        <v>1353</v>
      </c>
      <c r="D2738" s="215" t="s">
        <v>1404</v>
      </c>
      <c r="E2738" s="216"/>
      <c r="F2738" s="69"/>
      <c r="G2738" s="217"/>
      <c r="H2738" s="218"/>
      <c r="I2738" s="219">
        <f t="shared" si="116"/>
        <v>32800.22696629213</v>
      </c>
      <c r="J2738" s="220"/>
      <c r="K2738" s="94">
        <v>447</v>
      </c>
      <c r="L2738" s="59"/>
      <c r="M2738" s="94">
        <v>445</v>
      </c>
    </row>
    <row r="2739" spans="9:13" ht="12.75">
      <c r="I2739" s="25"/>
      <c r="J2739" s="25"/>
      <c r="K2739" s="43"/>
      <c r="L2739" s="18"/>
      <c r="M2739" s="43"/>
    </row>
    <row r="2740" spans="9:13" ht="12.75">
      <c r="I2740" s="25"/>
      <c r="J2740" s="25"/>
      <c r="K2740" s="43"/>
      <c r="M2740" s="43"/>
    </row>
    <row r="2741" spans="9:13" ht="12.75">
      <c r="I2741" s="25"/>
      <c r="J2741" s="25"/>
      <c r="K2741" s="43"/>
      <c r="M2741" s="43"/>
    </row>
    <row r="2742" spans="2:13" ht="12.75">
      <c r="B2742" s="9">
        <v>-4717657</v>
      </c>
      <c r="C2742" s="221" t="s">
        <v>1330</v>
      </c>
      <c r="D2742" s="221" t="s">
        <v>1354</v>
      </c>
      <c r="E2742" s="221"/>
      <c r="F2742" s="61" t="s">
        <v>1355</v>
      </c>
      <c r="G2742" s="222" t="s">
        <v>1356</v>
      </c>
      <c r="H2742" s="6">
        <f aca="true" t="shared" si="117" ref="H2742:H2747">H2741-B2742</f>
        <v>4717657</v>
      </c>
      <c r="I2742" s="25">
        <f aca="true" t="shared" si="118" ref="I2742:I2752">+B2742/M2742</f>
        <v>-9530.620202020202</v>
      </c>
      <c r="J2742" s="25"/>
      <c r="K2742" s="43">
        <v>495</v>
      </c>
      <c r="M2742" s="43">
        <v>495</v>
      </c>
    </row>
    <row r="2743" spans="2:13" ht="12.75">
      <c r="B2743" s="9">
        <v>1181750</v>
      </c>
      <c r="C2743" s="221" t="s">
        <v>1330</v>
      </c>
      <c r="D2743" s="221" t="s">
        <v>1352</v>
      </c>
      <c r="E2743" s="221"/>
      <c r="G2743" s="222"/>
      <c r="H2743" s="6">
        <f t="shared" si="117"/>
        <v>3535907</v>
      </c>
      <c r="I2743" s="25">
        <f t="shared" si="118"/>
        <v>2387.373737373737</v>
      </c>
      <c r="J2743" s="25"/>
      <c r="K2743" s="43">
        <v>495</v>
      </c>
      <c r="M2743" s="43">
        <v>495</v>
      </c>
    </row>
    <row r="2744" spans="2:13" ht="12.75">
      <c r="B2744" s="9">
        <v>1132300</v>
      </c>
      <c r="C2744" s="221" t="s">
        <v>1330</v>
      </c>
      <c r="D2744" s="221" t="s">
        <v>1337</v>
      </c>
      <c r="E2744" s="221"/>
      <c r="G2744" s="222"/>
      <c r="H2744" s="6">
        <f t="shared" si="117"/>
        <v>2403607</v>
      </c>
      <c r="I2744" s="25">
        <f t="shared" si="118"/>
        <v>2358.9583333333335</v>
      </c>
      <c r="J2744" s="25"/>
      <c r="K2744" s="43">
        <v>480</v>
      </c>
      <c r="M2744" s="43">
        <v>480</v>
      </c>
    </row>
    <row r="2745" spans="2:13" ht="12.75">
      <c r="B2745" s="9">
        <v>513350</v>
      </c>
      <c r="C2745" s="221" t="s">
        <v>1330</v>
      </c>
      <c r="D2745" s="221" t="s">
        <v>1347</v>
      </c>
      <c r="E2745" s="221"/>
      <c r="G2745" s="222"/>
      <c r="H2745" s="6">
        <f t="shared" si="117"/>
        <v>1890257</v>
      </c>
      <c r="I2745" s="25">
        <f t="shared" si="118"/>
        <v>1058.4536082474226</v>
      </c>
      <c r="J2745" s="25"/>
      <c r="K2745" s="43">
        <v>485</v>
      </c>
      <c r="M2745" s="43">
        <v>485</v>
      </c>
    </row>
    <row r="2746" spans="2:13" ht="12.75">
      <c r="B2746" s="9">
        <v>292900</v>
      </c>
      <c r="C2746" s="221" t="s">
        <v>1330</v>
      </c>
      <c r="D2746" s="221" t="s">
        <v>1339</v>
      </c>
      <c r="E2746" s="221"/>
      <c r="G2746" s="222"/>
      <c r="H2746" s="6">
        <f t="shared" si="117"/>
        <v>1597357</v>
      </c>
      <c r="I2746" s="25">
        <f t="shared" si="118"/>
        <v>597.7551020408164</v>
      </c>
      <c r="J2746" s="25"/>
      <c r="K2746" s="43">
        <v>490</v>
      </c>
      <c r="M2746" s="43">
        <v>490</v>
      </c>
    </row>
    <row r="2747" spans="2:13" ht="12.75">
      <c r="B2747" s="44">
        <v>348000</v>
      </c>
      <c r="C2747" s="221" t="s">
        <v>1330</v>
      </c>
      <c r="D2747" s="221" t="s">
        <v>1341</v>
      </c>
      <c r="E2747" s="221"/>
      <c r="G2747" s="222"/>
      <c r="H2747" s="6">
        <f t="shared" si="117"/>
        <v>1249357</v>
      </c>
      <c r="I2747" s="25">
        <f t="shared" si="118"/>
        <v>710.204081632653</v>
      </c>
      <c r="J2747" s="25"/>
      <c r="K2747" s="43">
        <v>490</v>
      </c>
      <c r="M2747" s="43">
        <v>490</v>
      </c>
    </row>
    <row r="2748" spans="2:13" ht="12.75">
      <c r="B2748" s="44">
        <v>360700</v>
      </c>
      <c r="C2748" s="221" t="s">
        <v>1330</v>
      </c>
      <c r="D2748" s="221" t="s">
        <v>1342</v>
      </c>
      <c r="E2748" s="221"/>
      <c r="G2748" s="222"/>
      <c r="H2748" s="6">
        <f>H2747-B2748</f>
        <v>888657</v>
      </c>
      <c r="I2748" s="25">
        <f t="shared" si="118"/>
        <v>751.4583333333334</v>
      </c>
      <c r="J2748" s="25"/>
      <c r="K2748" s="43">
        <v>480</v>
      </c>
      <c r="M2748" s="43">
        <v>480</v>
      </c>
    </row>
    <row r="2749" spans="2:13" ht="12.75">
      <c r="B2749" s="44">
        <v>308868</v>
      </c>
      <c r="C2749" s="221" t="s">
        <v>1330</v>
      </c>
      <c r="D2749" s="221" t="s">
        <v>1343</v>
      </c>
      <c r="E2749" s="221"/>
      <c r="G2749" s="222"/>
      <c r="H2749" s="6">
        <f>H2748-B2749</f>
        <v>579789</v>
      </c>
      <c r="I2749" s="25">
        <f>+B2749/M2749</f>
        <v>650.2484210526316</v>
      </c>
      <c r="J2749" s="25"/>
      <c r="K2749" s="43">
        <v>475</v>
      </c>
      <c r="M2749" s="43">
        <v>475</v>
      </c>
    </row>
    <row r="2750" spans="1:13" s="59" customFormat="1" ht="12.75">
      <c r="A2750" s="1"/>
      <c r="B2750" s="44">
        <v>277200</v>
      </c>
      <c r="C2750" s="221" t="s">
        <v>1330</v>
      </c>
      <c r="D2750" s="221" t="s">
        <v>1344</v>
      </c>
      <c r="E2750" s="221"/>
      <c r="F2750" s="61"/>
      <c r="G2750" s="222"/>
      <c r="H2750" s="6">
        <f>H2749-B2750</f>
        <v>302589</v>
      </c>
      <c r="I2750" s="25">
        <f>+B2750/M2750</f>
        <v>602.6086956521739</v>
      </c>
      <c r="J2750" s="25"/>
      <c r="K2750" s="43">
        <v>460</v>
      </c>
      <c r="L2750"/>
      <c r="M2750" s="43">
        <v>460</v>
      </c>
    </row>
    <row r="2751" spans="1:13" s="59" customFormat="1" ht="12.75">
      <c r="A2751" s="1"/>
      <c r="B2751" s="44">
        <f>+B2689</f>
        <v>186500</v>
      </c>
      <c r="C2751" s="221" t="s">
        <v>1330</v>
      </c>
      <c r="D2751" s="221" t="s">
        <v>1401</v>
      </c>
      <c r="E2751" s="221"/>
      <c r="F2751" s="61"/>
      <c r="G2751" s="222"/>
      <c r="H2751" s="6">
        <f>H2750-B2751</f>
        <v>116089</v>
      </c>
      <c r="I2751" s="25">
        <f>+B2751/M2751</f>
        <v>419.1011235955056</v>
      </c>
      <c r="J2751" s="25"/>
      <c r="K2751" s="43">
        <v>447</v>
      </c>
      <c r="L2751"/>
      <c r="M2751" s="43">
        <v>445</v>
      </c>
    </row>
    <row r="2752" spans="1:13" s="18" customFormat="1" ht="12.75">
      <c r="A2752" s="14"/>
      <c r="B2752" s="60">
        <f>SUM(B2742:B2751)</f>
        <v>-116089</v>
      </c>
      <c r="C2752" s="216" t="s">
        <v>1330</v>
      </c>
      <c r="D2752" s="216" t="s">
        <v>1404</v>
      </c>
      <c r="E2752" s="216"/>
      <c r="F2752" s="69"/>
      <c r="G2752" s="217"/>
      <c r="H2752" s="57"/>
      <c r="I2752" s="58">
        <f t="shared" si="118"/>
        <v>-260.8741573033708</v>
      </c>
      <c r="J2752" s="58"/>
      <c r="K2752" s="94">
        <v>447</v>
      </c>
      <c r="L2752" s="59"/>
      <c r="M2752" s="94">
        <v>445</v>
      </c>
    </row>
    <row r="2753" spans="1:13" s="18" customFormat="1" ht="12.75">
      <c r="A2753" s="15"/>
      <c r="B2753" s="44"/>
      <c r="C2753" s="196"/>
      <c r="D2753" s="196"/>
      <c r="E2753" s="196"/>
      <c r="F2753" s="33"/>
      <c r="G2753" s="197"/>
      <c r="H2753" s="31"/>
      <c r="I2753" s="199"/>
      <c r="J2753" s="42"/>
      <c r="K2753" s="43"/>
      <c r="M2753" s="43"/>
    </row>
    <row r="2754" spans="1:13" ht="12.75">
      <c r="A2754" s="15"/>
      <c r="B2754" s="44"/>
      <c r="C2754" s="196"/>
      <c r="D2754" s="196"/>
      <c r="E2754" s="196"/>
      <c r="F2754" s="33"/>
      <c r="G2754" s="197"/>
      <c r="H2754" s="34"/>
      <c r="I2754" s="199"/>
      <c r="J2754" s="42"/>
      <c r="K2754" s="43"/>
      <c r="L2754" s="18"/>
      <c r="M2754" s="43"/>
    </row>
    <row r="2755" spans="1:13" s="225" customFormat="1" ht="12.75">
      <c r="A2755" s="1"/>
      <c r="B2755" s="6"/>
      <c r="C2755" s="1"/>
      <c r="D2755" s="1"/>
      <c r="E2755" s="1"/>
      <c r="F2755" s="61"/>
      <c r="G2755" s="30"/>
      <c r="H2755" s="62"/>
      <c r="I2755" s="223"/>
      <c r="J2755" s="25"/>
      <c r="K2755" s="43">
        <v>480</v>
      </c>
      <c r="L2755"/>
      <c r="M2755" s="43">
        <v>480</v>
      </c>
    </row>
    <row r="2756" spans="1:13" s="18" customFormat="1" ht="12.75">
      <c r="A2756" s="15"/>
      <c r="B2756" s="226"/>
      <c r="C2756" s="227"/>
      <c r="D2756" s="227"/>
      <c r="E2756" s="227"/>
      <c r="F2756" s="33"/>
      <c r="G2756" s="228"/>
      <c r="H2756" s="62"/>
      <c r="I2756" s="199"/>
      <c r="J2756" s="42"/>
      <c r="K2756" s="224"/>
      <c r="M2756" s="224"/>
    </row>
    <row r="2757" spans="1:13" s="236" customFormat="1" ht="12.75">
      <c r="A2757" s="15"/>
      <c r="B2757" s="226"/>
      <c r="C2757" s="227"/>
      <c r="D2757" s="227"/>
      <c r="E2757" s="227"/>
      <c r="F2757" s="33"/>
      <c r="G2757" s="228"/>
      <c r="H2757" s="34"/>
      <c r="I2757" s="199"/>
      <c r="J2757" s="42"/>
      <c r="K2757" s="224"/>
      <c r="L2757" s="18"/>
      <c r="M2757" s="224"/>
    </row>
    <row r="2758" spans="1:13" s="236" customFormat="1" ht="12.75">
      <c r="A2758" s="229"/>
      <c r="B2758" s="230">
        <v>1474406</v>
      </c>
      <c r="C2758" s="231" t="s">
        <v>1331</v>
      </c>
      <c r="D2758" s="232" t="s">
        <v>1347</v>
      </c>
      <c r="E2758" s="229"/>
      <c r="F2758" s="33"/>
      <c r="G2758" s="233"/>
      <c r="H2758" s="62">
        <f aca="true" t="shared" si="119" ref="H2758:H2763">H2757-B2758</f>
        <v>-1474406</v>
      </c>
      <c r="I2758" s="199">
        <f aca="true" t="shared" si="120" ref="I2758:I2766">+B2758/M2758</f>
        <v>3040.0123711340207</v>
      </c>
      <c r="J2758" s="234"/>
      <c r="K2758" s="235">
        <v>485</v>
      </c>
      <c r="M2758" s="235">
        <v>485</v>
      </c>
    </row>
    <row r="2759" spans="1:13" s="236" customFormat="1" ht="12.75">
      <c r="A2759" s="229"/>
      <c r="B2759" s="237">
        <v>0</v>
      </c>
      <c r="C2759" s="231" t="s">
        <v>1331</v>
      </c>
      <c r="D2759" s="232" t="s">
        <v>1339</v>
      </c>
      <c r="E2759" s="229"/>
      <c r="F2759" s="33"/>
      <c r="G2759" s="233"/>
      <c r="H2759" s="62">
        <f t="shared" si="119"/>
        <v>-1474406</v>
      </c>
      <c r="I2759" s="199">
        <f t="shared" si="120"/>
        <v>0</v>
      </c>
      <c r="J2759" s="234"/>
      <c r="K2759" s="235">
        <v>490</v>
      </c>
      <c r="M2759" s="235">
        <v>490</v>
      </c>
    </row>
    <row r="2760" spans="1:13" s="236" customFormat="1" ht="12.75">
      <c r="A2760" s="229"/>
      <c r="B2760" s="237">
        <v>-4650120</v>
      </c>
      <c r="C2760" s="231" t="s">
        <v>1331</v>
      </c>
      <c r="D2760" s="232" t="s">
        <v>1340</v>
      </c>
      <c r="E2760" s="229"/>
      <c r="F2760" s="33"/>
      <c r="G2760" s="233"/>
      <c r="H2760" s="62">
        <f t="shared" si="119"/>
        <v>3175714</v>
      </c>
      <c r="I2760" s="199">
        <f t="shared" si="120"/>
        <v>-9490.040816326531</v>
      </c>
      <c r="J2760" s="234"/>
      <c r="K2760" s="235">
        <v>490</v>
      </c>
      <c r="M2760" s="235">
        <v>490</v>
      </c>
    </row>
    <row r="2761" spans="1:13" s="236" customFormat="1" ht="12.75">
      <c r="A2761" s="229"/>
      <c r="B2761" s="230">
        <v>90000</v>
      </c>
      <c r="C2761" s="231" t="s">
        <v>1331</v>
      </c>
      <c r="D2761" s="232" t="s">
        <v>1341</v>
      </c>
      <c r="E2761" s="229"/>
      <c r="F2761" s="33"/>
      <c r="G2761" s="233"/>
      <c r="H2761" s="62">
        <f t="shared" si="119"/>
        <v>3085714</v>
      </c>
      <c r="I2761" s="199">
        <f t="shared" si="120"/>
        <v>183.6734693877551</v>
      </c>
      <c r="J2761" s="234"/>
      <c r="K2761" s="235">
        <v>490</v>
      </c>
      <c r="M2761" s="235">
        <v>490</v>
      </c>
    </row>
    <row r="2762" spans="1:13" s="236" customFormat="1" ht="12.75">
      <c r="A2762" s="229"/>
      <c r="B2762" s="230">
        <f>+B2690</f>
        <v>0</v>
      </c>
      <c r="C2762" s="231" t="s">
        <v>1331</v>
      </c>
      <c r="D2762" s="232" t="s">
        <v>1342</v>
      </c>
      <c r="E2762" s="229"/>
      <c r="F2762" s="33"/>
      <c r="G2762" s="233"/>
      <c r="H2762" s="62">
        <f t="shared" si="119"/>
        <v>3085714</v>
      </c>
      <c r="I2762" s="199">
        <f t="shared" si="120"/>
        <v>0</v>
      </c>
      <c r="J2762" s="234"/>
      <c r="K2762" s="235">
        <v>480</v>
      </c>
      <c r="M2762" s="235">
        <v>480</v>
      </c>
    </row>
    <row r="2763" spans="1:13" s="236" customFormat="1" ht="12.75">
      <c r="A2763" s="229"/>
      <c r="B2763" s="230">
        <f>+B2690</f>
        <v>0</v>
      </c>
      <c r="C2763" s="231" t="s">
        <v>1331</v>
      </c>
      <c r="D2763" s="232" t="s">
        <v>1343</v>
      </c>
      <c r="E2763" s="229"/>
      <c r="F2763" s="33"/>
      <c r="G2763" s="233"/>
      <c r="H2763" s="62">
        <f t="shared" si="119"/>
        <v>3085714</v>
      </c>
      <c r="I2763" s="199">
        <f>+B2763/M2763</f>
        <v>0</v>
      </c>
      <c r="J2763" s="234"/>
      <c r="K2763" s="235">
        <v>475</v>
      </c>
      <c r="M2763" s="235">
        <v>475</v>
      </c>
    </row>
    <row r="2764" spans="1:13" s="243" customFormat="1" ht="12.75">
      <c r="A2764" s="229"/>
      <c r="B2764" s="230">
        <v>0</v>
      </c>
      <c r="C2764" s="231" t="s">
        <v>1331</v>
      </c>
      <c r="D2764" s="232" t="s">
        <v>1344</v>
      </c>
      <c r="E2764" s="229"/>
      <c r="F2764" s="33"/>
      <c r="G2764" s="233"/>
      <c r="H2764" s="62">
        <f>H2763-B2764</f>
        <v>3085714</v>
      </c>
      <c r="I2764" s="199">
        <f>+B2764/M2764</f>
        <v>0</v>
      </c>
      <c r="J2764" s="234"/>
      <c r="K2764" s="235">
        <v>460</v>
      </c>
      <c r="L2764" s="236"/>
      <c r="M2764" s="235">
        <v>460</v>
      </c>
    </row>
    <row r="2765" spans="1:13" s="243" customFormat="1" ht="12.75">
      <c r="A2765" s="229"/>
      <c r="B2765" s="230">
        <v>0</v>
      </c>
      <c r="C2765" s="231" t="s">
        <v>1331</v>
      </c>
      <c r="D2765" s="232" t="s">
        <v>1401</v>
      </c>
      <c r="E2765" s="229"/>
      <c r="F2765" s="33"/>
      <c r="G2765" s="233"/>
      <c r="H2765" s="62">
        <f>H2764-B2765</f>
        <v>3085714</v>
      </c>
      <c r="I2765" s="199">
        <f>+B2765/M2765</f>
        <v>0</v>
      </c>
      <c r="J2765" s="234"/>
      <c r="K2765" s="235">
        <v>447</v>
      </c>
      <c r="L2765" s="236"/>
      <c r="M2765" s="235">
        <v>445</v>
      </c>
    </row>
    <row r="2766" spans="1:13" s="18" customFormat="1" ht="12.75">
      <c r="A2766" s="238"/>
      <c r="B2766" s="239">
        <f>SUM(B2758:B2765)</f>
        <v>-3085714</v>
      </c>
      <c r="C2766" s="238" t="s">
        <v>1357</v>
      </c>
      <c r="D2766" s="238" t="s">
        <v>1404</v>
      </c>
      <c r="E2766" s="238"/>
      <c r="F2766" s="69"/>
      <c r="G2766" s="240"/>
      <c r="H2766" s="53"/>
      <c r="I2766" s="220">
        <f t="shared" si="120"/>
        <v>-6934.188764044944</v>
      </c>
      <c r="J2766" s="241"/>
      <c r="K2766" s="242">
        <v>447</v>
      </c>
      <c r="L2766" s="243"/>
      <c r="M2766" s="242">
        <v>445</v>
      </c>
    </row>
    <row r="2767" spans="1:13" s="18" customFormat="1" ht="12.75">
      <c r="A2767" s="15"/>
      <c r="B2767" s="226"/>
      <c r="C2767" s="227"/>
      <c r="D2767" s="227"/>
      <c r="E2767" s="227"/>
      <c r="F2767" s="33"/>
      <c r="G2767" s="228"/>
      <c r="H2767" s="31"/>
      <c r="I2767" s="199"/>
      <c r="J2767" s="42"/>
      <c r="K2767" s="43"/>
      <c r="M2767" s="224"/>
    </row>
    <row r="2768" spans="1:13" s="250" customFormat="1" ht="12.75">
      <c r="A2768" s="15"/>
      <c r="B2768" s="226"/>
      <c r="C2768" s="227"/>
      <c r="D2768" s="227"/>
      <c r="E2768" s="227"/>
      <c r="F2768" s="33"/>
      <c r="G2768" s="228"/>
      <c r="H2768" s="31"/>
      <c r="I2768" s="199"/>
      <c r="J2768" s="42"/>
      <c r="K2768" s="43"/>
      <c r="L2768" s="18"/>
      <c r="M2768" s="224"/>
    </row>
    <row r="2769" spans="1:13" s="250" customFormat="1" ht="12.75">
      <c r="A2769" s="244"/>
      <c r="B2769" s="67"/>
      <c r="C2769" s="245"/>
      <c r="D2769" s="245"/>
      <c r="E2769" s="244"/>
      <c r="F2769" s="33"/>
      <c r="G2769" s="246"/>
      <c r="H2769" s="67"/>
      <c r="I2769" s="247"/>
      <c r="J2769" s="248"/>
      <c r="K2769" s="249"/>
      <c r="M2769" s="249"/>
    </row>
    <row r="2770" spans="1:13" s="250" customFormat="1" ht="12.75">
      <c r="A2770" s="244"/>
      <c r="B2770" s="251">
        <v>-12761734</v>
      </c>
      <c r="C2770" s="245" t="s">
        <v>1358</v>
      </c>
      <c r="D2770" s="245" t="s">
        <v>1340</v>
      </c>
      <c r="E2770" s="244"/>
      <c r="F2770" s="33"/>
      <c r="G2770" s="246"/>
      <c r="H2770" s="67">
        <f aca="true" t="shared" si="121" ref="H2770:H2775">H2769-B2770</f>
        <v>12761734</v>
      </c>
      <c r="I2770" s="247">
        <f aca="true" t="shared" si="122" ref="I2770:I2776">+B2770/M2770</f>
        <v>-26044.355102040816</v>
      </c>
      <c r="J2770" s="248"/>
      <c r="K2770" s="249">
        <v>490</v>
      </c>
      <c r="M2770" s="249">
        <v>490</v>
      </c>
    </row>
    <row r="2771" spans="1:13" s="250" customFormat="1" ht="12.75">
      <c r="A2771" s="244"/>
      <c r="B2771" s="67">
        <v>3191220</v>
      </c>
      <c r="C2771" s="245" t="s">
        <v>1358</v>
      </c>
      <c r="D2771" s="245" t="s">
        <v>1341</v>
      </c>
      <c r="E2771" s="244"/>
      <c r="F2771" s="33"/>
      <c r="G2771" s="246"/>
      <c r="H2771" s="67">
        <f t="shared" si="121"/>
        <v>9570514</v>
      </c>
      <c r="I2771" s="247">
        <f t="shared" si="122"/>
        <v>6512.693877551021</v>
      </c>
      <c r="J2771" s="248"/>
      <c r="K2771" s="249">
        <v>490</v>
      </c>
      <c r="M2771" s="249">
        <v>490</v>
      </c>
    </row>
    <row r="2772" spans="1:13" s="250" customFormat="1" ht="12.75">
      <c r="A2772" s="244"/>
      <c r="B2772" s="67">
        <v>2511135</v>
      </c>
      <c r="C2772" s="245" t="s">
        <v>1358</v>
      </c>
      <c r="D2772" s="245" t="s">
        <v>1342</v>
      </c>
      <c r="E2772" s="244"/>
      <c r="F2772" s="33"/>
      <c r="G2772" s="246"/>
      <c r="H2772" s="67">
        <f t="shared" si="121"/>
        <v>7059379</v>
      </c>
      <c r="I2772" s="247">
        <f t="shared" si="122"/>
        <v>5231.53125</v>
      </c>
      <c r="J2772" s="248"/>
      <c r="K2772" s="249">
        <v>480</v>
      </c>
      <c r="M2772" s="249">
        <v>480</v>
      </c>
    </row>
    <row r="2773" spans="1:13" s="250" customFormat="1" ht="12.75">
      <c r="A2773" s="244"/>
      <c r="B2773" s="67">
        <v>2578918</v>
      </c>
      <c r="C2773" s="245" t="s">
        <v>1358</v>
      </c>
      <c r="D2773" s="245" t="s">
        <v>1343</v>
      </c>
      <c r="E2773" s="244"/>
      <c r="F2773" s="33"/>
      <c r="G2773" s="246"/>
      <c r="H2773" s="67">
        <f t="shared" si="121"/>
        <v>4480461</v>
      </c>
      <c r="I2773" s="247">
        <f t="shared" si="122"/>
        <v>5429.301052631579</v>
      </c>
      <c r="J2773" s="248"/>
      <c r="K2773" s="249">
        <v>475</v>
      </c>
      <c r="M2773" s="249">
        <v>475</v>
      </c>
    </row>
    <row r="2774" spans="1:13" s="258" customFormat="1" ht="12.75">
      <c r="A2774" s="244"/>
      <c r="B2774" s="67">
        <v>2044700</v>
      </c>
      <c r="C2774" s="245" t="s">
        <v>1358</v>
      </c>
      <c r="D2774" s="245" t="s">
        <v>1344</v>
      </c>
      <c r="E2774" s="244"/>
      <c r="F2774" s="33"/>
      <c r="G2774" s="246"/>
      <c r="H2774" s="67">
        <f t="shared" si="121"/>
        <v>2435761</v>
      </c>
      <c r="I2774" s="247">
        <f t="shared" si="122"/>
        <v>4445</v>
      </c>
      <c r="J2774" s="248"/>
      <c r="K2774" s="249">
        <v>460</v>
      </c>
      <c r="L2774" s="250"/>
      <c r="M2774" s="249">
        <v>460</v>
      </c>
    </row>
    <row r="2775" spans="1:13" s="258" customFormat="1" ht="12.75">
      <c r="A2775" s="244"/>
      <c r="B2775" s="67">
        <f>+B2691</f>
        <v>2352000</v>
      </c>
      <c r="C2775" s="245" t="s">
        <v>1358</v>
      </c>
      <c r="D2775" s="245" t="s">
        <v>1401</v>
      </c>
      <c r="E2775" s="244"/>
      <c r="F2775" s="33"/>
      <c r="G2775" s="246"/>
      <c r="H2775" s="67">
        <f t="shared" si="121"/>
        <v>83761</v>
      </c>
      <c r="I2775" s="247">
        <f>+B2775/M2775</f>
        <v>5285.393258426966</v>
      </c>
      <c r="J2775" s="248"/>
      <c r="K2775" s="249">
        <v>447</v>
      </c>
      <c r="L2775" s="250"/>
      <c r="M2775" s="249">
        <v>445</v>
      </c>
    </row>
    <row r="2776" spans="1:13" s="18" customFormat="1" ht="12.75">
      <c r="A2776" s="252"/>
      <c r="B2776" s="253">
        <f>SUM(B2770:B2775)</f>
        <v>-83761</v>
      </c>
      <c r="C2776" s="252" t="s">
        <v>1358</v>
      </c>
      <c r="D2776" s="252" t="s">
        <v>1404</v>
      </c>
      <c r="E2776" s="252"/>
      <c r="F2776" s="69"/>
      <c r="G2776" s="254"/>
      <c r="H2776" s="68"/>
      <c r="I2776" s="255">
        <f t="shared" si="122"/>
        <v>-188.22696629213482</v>
      </c>
      <c r="J2776" s="256"/>
      <c r="K2776" s="257">
        <v>447</v>
      </c>
      <c r="L2776" s="258"/>
      <c r="M2776" s="257">
        <v>445</v>
      </c>
    </row>
    <row r="2777" spans="1:13" ht="12.75">
      <c r="A2777" s="15"/>
      <c r="B2777" s="226"/>
      <c r="C2777" s="227"/>
      <c r="D2777" s="227"/>
      <c r="E2777" s="227"/>
      <c r="F2777" s="33"/>
      <c r="G2777" s="228"/>
      <c r="H2777" s="31"/>
      <c r="I2777" s="199"/>
      <c r="J2777" s="42"/>
      <c r="K2777" s="43"/>
      <c r="L2777" s="18"/>
      <c r="M2777" s="224"/>
    </row>
    <row r="2778" spans="1:13" ht="12.75">
      <c r="A2778" s="15"/>
      <c r="B2778" s="226"/>
      <c r="C2778" s="227"/>
      <c r="D2778" s="227"/>
      <c r="E2778" s="227"/>
      <c r="F2778" s="33"/>
      <c r="G2778" s="228"/>
      <c r="H2778" s="31"/>
      <c r="I2778" s="42"/>
      <c r="J2778" s="42"/>
      <c r="K2778" s="43"/>
      <c r="L2778" s="18"/>
      <c r="M2778" s="43"/>
    </row>
    <row r="2779" spans="1:13" s="260" customFormat="1" ht="12.75">
      <c r="A2779" s="15"/>
      <c r="B2779" s="226"/>
      <c r="C2779" s="227"/>
      <c r="D2779" s="227"/>
      <c r="E2779" s="227"/>
      <c r="F2779" s="33"/>
      <c r="G2779" s="228"/>
      <c r="H2779" s="31"/>
      <c r="I2779" s="42"/>
      <c r="J2779" s="42"/>
      <c r="K2779" s="43"/>
      <c r="L2779" s="18"/>
      <c r="M2779" s="43"/>
    </row>
    <row r="2780" spans="1:13" s="260" customFormat="1" ht="12.75">
      <c r="A2780" s="35"/>
      <c r="B2780" s="261">
        <v>-28313914</v>
      </c>
      <c r="C2780" s="174" t="s">
        <v>1333</v>
      </c>
      <c r="D2780" s="174" t="s">
        <v>1350</v>
      </c>
      <c r="E2780" s="35"/>
      <c r="F2780" s="33"/>
      <c r="G2780" s="33"/>
      <c r="H2780" s="62"/>
      <c r="I2780" s="199"/>
      <c r="J2780" s="259"/>
      <c r="K2780" s="208"/>
      <c r="M2780" s="208"/>
    </row>
    <row r="2781" spans="1:13" s="212" customFormat="1" ht="12.75">
      <c r="A2781" s="162"/>
      <c r="B2781" s="261">
        <v>2256267.8</v>
      </c>
      <c r="C2781" s="174" t="s">
        <v>1333</v>
      </c>
      <c r="D2781" s="174" t="s">
        <v>1343</v>
      </c>
      <c r="E2781" s="162"/>
      <c r="F2781" s="33"/>
      <c r="G2781" s="209"/>
      <c r="H2781" s="261">
        <f>H2780-B2781</f>
        <v>-2256267.8</v>
      </c>
      <c r="I2781" s="262">
        <f>+B2781/M2781</f>
        <v>4750.03747368421</v>
      </c>
      <c r="J2781" s="210"/>
      <c r="K2781" s="211">
        <v>475</v>
      </c>
      <c r="M2781" s="211">
        <v>475</v>
      </c>
    </row>
    <row r="2782" spans="1:13" s="269" customFormat="1" ht="12.75">
      <c r="A2782" s="162"/>
      <c r="B2782" s="261">
        <v>1871519</v>
      </c>
      <c r="C2782" s="174" t="s">
        <v>1333</v>
      </c>
      <c r="D2782" s="174" t="s">
        <v>1344</v>
      </c>
      <c r="E2782" s="162"/>
      <c r="F2782" s="33"/>
      <c r="G2782" s="209"/>
      <c r="H2782" s="261">
        <f>H2781-B2782</f>
        <v>-4127786.8</v>
      </c>
      <c r="I2782" s="262">
        <f>+B2782/M2782</f>
        <v>4068.519565217391</v>
      </c>
      <c r="J2782" s="210"/>
      <c r="K2782" s="211">
        <v>460</v>
      </c>
      <c r="L2782" s="212"/>
      <c r="M2782" s="211">
        <v>460</v>
      </c>
    </row>
    <row r="2783" spans="1:13" s="269" customFormat="1" ht="12.75">
      <c r="A2783" s="162"/>
      <c r="B2783" s="261">
        <f>+B2692</f>
        <v>1912700</v>
      </c>
      <c r="C2783" s="174" t="s">
        <v>1333</v>
      </c>
      <c r="D2783" s="174" t="s">
        <v>1401</v>
      </c>
      <c r="E2783" s="162"/>
      <c r="F2783" s="33"/>
      <c r="G2783" s="209"/>
      <c r="H2783" s="261">
        <f>H2782-B2783</f>
        <v>-6040486.8</v>
      </c>
      <c r="I2783" s="262">
        <f>+B2783/M2783</f>
        <v>4298.202247191011</v>
      </c>
      <c r="J2783" s="210"/>
      <c r="K2783" s="211">
        <v>447</v>
      </c>
      <c r="L2783" s="212"/>
      <c r="M2783" s="211">
        <v>445</v>
      </c>
    </row>
    <row r="2784" spans="1:13" s="18" customFormat="1" ht="12.75">
      <c r="A2784" s="263"/>
      <c r="B2784" s="265">
        <f>SUM(B2780:B2783)</f>
        <v>-22273427.2</v>
      </c>
      <c r="C2784" s="263" t="s">
        <v>1333</v>
      </c>
      <c r="D2784" s="263" t="s">
        <v>1404</v>
      </c>
      <c r="E2784" s="263"/>
      <c r="F2784" s="69"/>
      <c r="G2784" s="264"/>
      <c r="H2784" s="265"/>
      <c r="I2784" s="266">
        <f>+B2784/M2784</f>
        <v>-50052.645393258426</v>
      </c>
      <c r="J2784" s="267"/>
      <c r="K2784" s="268">
        <v>447</v>
      </c>
      <c r="L2784" s="269"/>
      <c r="M2784" s="268">
        <v>445</v>
      </c>
    </row>
    <row r="2785" spans="1:13" ht="12.75">
      <c r="A2785" s="15"/>
      <c r="B2785" s="226"/>
      <c r="C2785" s="227"/>
      <c r="D2785" s="227"/>
      <c r="E2785" s="227"/>
      <c r="F2785" s="33"/>
      <c r="G2785" s="228"/>
      <c r="H2785" s="31"/>
      <c r="I2785" s="42"/>
      <c r="J2785" s="42"/>
      <c r="K2785" s="43"/>
      <c r="L2785" s="18"/>
      <c r="M2785" s="43"/>
    </row>
    <row r="2786" spans="1:13" ht="12.75">
      <c r="A2786" s="15"/>
      <c r="B2786" s="226"/>
      <c r="C2786" s="227"/>
      <c r="D2786" s="227"/>
      <c r="E2786" s="227"/>
      <c r="F2786" s="33"/>
      <c r="G2786" s="228"/>
      <c r="H2786" s="31"/>
      <c r="I2786" s="42"/>
      <c r="J2786" s="42"/>
      <c r="K2786" s="43"/>
      <c r="L2786" s="18"/>
      <c r="M2786" s="43"/>
    </row>
    <row r="2787" spans="1:13" ht="12.75">
      <c r="A2787" s="15"/>
      <c r="B2787" s="226"/>
      <c r="C2787" s="227"/>
      <c r="D2787" s="227"/>
      <c r="E2787" s="227"/>
      <c r="F2787" s="33"/>
      <c r="G2787" s="228"/>
      <c r="H2787" s="31"/>
      <c r="I2787" s="42"/>
      <c r="J2787" s="42"/>
      <c r="K2787" s="43"/>
      <c r="L2787" s="18"/>
      <c r="M2787" s="43"/>
    </row>
    <row r="2788" spans="1:13" s="282" customFormat="1" ht="12.75">
      <c r="A2788" s="275"/>
      <c r="B2788" s="276">
        <v>-2257177</v>
      </c>
      <c r="C2788" s="277" t="s">
        <v>1419</v>
      </c>
      <c r="D2788" s="277" t="s">
        <v>1351</v>
      </c>
      <c r="E2788" s="275"/>
      <c r="F2788" s="33"/>
      <c r="G2788" s="278"/>
      <c r="H2788" s="276">
        <f>H2785-B2788</f>
        <v>2257177</v>
      </c>
      <c r="I2788" s="279">
        <f>+B2788/M2788</f>
        <v>-4751.951578947368</v>
      </c>
      <c r="J2788" s="280"/>
      <c r="K2788" s="281">
        <v>475</v>
      </c>
      <c r="M2788" s="281">
        <v>475</v>
      </c>
    </row>
    <row r="2789" spans="1:13" s="282" customFormat="1" ht="12.75">
      <c r="A2789" s="275"/>
      <c r="B2789" s="276">
        <v>1138474</v>
      </c>
      <c r="C2789" s="277" t="s">
        <v>1419</v>
      </c>
      <c r="D2789" s="277" t="s">
        <v>1344</v>
      </c>
      <c r="E2789" s="275"/>
      <c r="F2789" s="33"/>
      <c r="G2789" s="278"/>
      <c r="H2789" s="276">
        <f>H2788-B2789</f>
        <v>1118703</v>
      </c>
      <c r="I2789" s="279">
        <f>+B2789/M2789</f>
        <v>2474.9434782608696</v>
      </c>
      <c r="J2789" s="280"/>
      <c r="K2789" s="281">
        <v>460</v>
      </c>
      <c r="M2789" s="281">
        <v>460</v>
      </c>
    </row>
    <row r="2790" spans="1:13" s="282" customFormat="1" ht="12.75">
      <c r="A2790" s="275"/>
      <c r="B2790" s="276">
        <f>+B2693</f>
        <v>924190</v>
      </c>
      <c r="C2790" s="277" t="s">
        <v>1419</v>
      </c>
      <c r="D2790" s="277" t="s">
        <v>1420</v>
      </c>
      <c r="E2790" s="275"/>
      <c r="F2790" s="33"/>
      <c r="G2790" s="278"/>
      <c r="H2790" s="276">
        <f>H2789-B2790</f>
        <v>194513</v>
      </c>
      <c r="I2790" s="279">
        <f>+B2790/M2790</f>
        <v>2076.8314606741574</v>
      </c>
      <c r="J2790" s="280"/>
      <c r="K2790" s="281">
        <v>447</v>
      </c>
      <c r="M2790" s="281">
        <v>445</v>
      </c>
    </row>
    <row r="2791" spans="1:13" s="290" customFormat="1" ht="12.75">
      <c r="A2791" s="283"/>
      <c r="B2791" s="284">
        <f>SUM(B2788:B2790)</f>
        <v>-194513</v>
      </c>
      <c r="C2791" s="283" t="s">
        <v>1419</v>
      </c>
      <c r="D2791" s="283" t="s">
        <v>1422</v>
      </c>
      <c r="E2791" s="283"/>
      <c r="F2791" s="69"/>
      <c r="G2791" s="285"/>
      <c r="H2791" s="286"/>
      <c r="I2791" s="287">
        <f>+B2791/M2791</f>
        <v>-437.1078651685393</v>
      </c>
      <c r="J2791" s="288"/>
      <c r="K2791" s="289">
        <v>447</v>
      </c>
      <c r="M2791" s="289">
        <v>445</v>
      </c>
    </row>
    <row r="2792" spans="1:13" s="282" customFormat="1" ht="12.75">
      <c r="A2792" s="275"/>
      <c r="B2792" s="291"/>
      <c r="C2792" s="275"/>
      <c r="D2792" s="275"/>
      <c r="E2792" s="275"/>
      <c r="F2792" s="33"/>
      <c r="G2792" s="278"/>
      <c r="H2792" s="292"/>
      <c r="I2792" s="279"/>
      <c r="J2792" s="280"/>
      <c r="K2792" s="281"/>
      <c r="M2792" s="281"/>
    </row>
    <row r="2793" spans="1:13" ht="13.5" thickBot="1">
      <c r="A2793" s="48"/>
      <c r="B2793" s="270">
        <v>525000</v>
      </c>
      <c r="C2793" s="118" t="s">
        <v>1359</v>
      </c>
      <c r="D2793" s="118"/>
      <c r="E2793" s="118"/>
      <c r="F2793" s="271"/>
      <c r="G2793" s="271"/>
      <c r="H2793" s="46"/>
      <c r="I2793" s="51">
        <f>+B2793/M2793</f>
        <v>1179.7752808988764</v>
      </c>
      <c r="J2793" s="51"/>
      <c r="K2793" s="43">
        <v>447</v>
      </c>
      <c r="M2793" s="43">
        <v>445</v>
      </c>
    </row>
    <row r="2794" spans="1:13" ht="12.75">
      <c r="A2794" s="15"/>
      <c r="B2794" s="272"/>
      <c r="I2794" s="25"/>
      <c r="J2794" s="25"/>
      <c r="K2794" s="43"/>
      <c r="M2794" s="43"/>
    </row>
    <row r="2795" spans="1:13" s="59" customFormat="1" ht="12.75">
      <c r="A2795" s="15"/>
      <c r="B2795" s="272">
        <v>525000</v>
      </c>
      <c r="C2795" s="1" t="s">
        <v>1360</v>
      </c>
      <c r="D2795" s="1" t="s">
        <v>1361</v>
      </c>
      <c r="E2795" s="1"/>
      <c r="F2795" s="61" t="s">
        <v>1362</v>
      </c>
      <c r="G2795" s="30" t="s">
        <v>106</v>
      </c>
      <c r="H2795" s="6">
        <v>-525000</v>
      </c>
      <c r="I2795" s="25">
        <f>+B2795/M2795</f>
        <v>1179.7752808988764</v>
      </c>
      <c r="J2795" s="25"/>
      <c r="K2795" s="43">
        <v>447</v>
      </c>
      <c r="L2795"/>
      <c r="M2795" s="43">
        <v>445</v>
      </c>
    </row>
    <row r="2796" spans="1:13" ht="12.75">
      <c r="A2796" s="14"/>
      <c r="B2796" s="73">
        <v>525000</v>
      </c>
      <c r="C2796" s="14"/>
      <c r="D2796" s="14" t="s">
        <v>1361</v>
      </c>
      <c r="E2796" s="14"/>
      <c r="F2796" s="69"/>
      <c r="G2796" s="21"/>
      <c r="H2796" s="57">
        <v>0</v>
      </c>
      <c r="I2796" s="58">
        <f>+B2796/M2796</f>
        <v>1179.7752808988764</v>
      </c>
      <c r="J2796" s="58"/>
      <c r="K2796" s="94">
        <v>447</v>
      </c>
      <c r="L2796" s="59"/>
      <c r="M2796" s="94">
        <v>445</v>
      </c>
    </row>
    <row r="2797" spans="1:13" ht="12.75" hidden="1">
      <c r="A2797" s="15"/>
      <c r="I2797" s="25"/>
      <c r="J2797" s="25"/>
      <c r="K2797" s="43"/>
      <c r="M2797" s="43"/>
    </row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/>
    <row r="3162" ht="12.75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/>
    <row r="320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IBMThinkCenter</cp:lastModifiedBy>
  <cp:lastPrinted>2004-04-21T05:05:51Z</cp:lastPrinted>
  <dcterms:created xsi:type="dcterms:W3CDTF">2002-09-25T18:25:46Z</dcterms:created>
  <dcterms:modified xsi:type="dcterms:W3CDTF">2001-01-02T15:46:23Z</dcterms:modified>
  <cp:category/>
  <cp:version/>
  <cp:contentType/>
  <cp:contentStatus/>
</cp:coreProperties>
</file>