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October 08-Summary" sheetId="1" r:id="rId1"/>
    <sheet name="October 08-Detailed" sheetId="2" r:id="rId2"/>
  </sheets>
  <definedNames>
    <definedName name="_xlnm.Print_Titles" localSheetId="1">'October 08-Detailed'!$1:$4</definedName>
    <definedName name="_xlnm.Print_Titles" localSheetId="0">'October 08-Summary'!$1:$4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i30: within manjo.</t>
        </r>
        <r>
          <rPr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>i30: Bought drinks to Mbange and Foo.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MEDIA</author>
    <author>Sone</author>
    <author>judithjounda</author>
    <author>media</author>
    <author>IRENE</author>
  </authors>
  <commentList>
    <comment ref="C3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39" authorId="0">
      <text>
        <r>
          <rPr>
            <b/>
            <sz val="8"/>
            <rFont val="Tahoma"/>
            <family val="0"/>
          </rPr>
          <t>i26: coordinating other investigators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24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4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4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4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4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53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285" authorId="0">
      <text>
        <r>
          <rPr>
            <b/>
            <sz val="8"/>
            <rFont val="Tahoma"/>
            <family val="0"/>
          </rPr>
          <t>i37: By Clando.</t>
        </r>
        <r>
          <rPr>
            <sz val="8"/>
            <rFont val="Tahoma"/>
            <family val="0"/>
          </rPr>
          <t xml:space="preserve">
</t>
        </r>
      </text>
    </comment>
    <comment ref="C286" authorId="0">
      <text>
        <r>
          <rPr>
            <b/>
            <sz val="8"/>
            <rFont val="Tahoma"/>
            <family val="0"/>
          </rPr>
          <t>i37: By Clando.</t>
        </r>
        <r>
          <rPr>
            <sz val="8"/>
            <rFont val="Tahoma"/>
            <family val="0"/>
          </rPr>
          <t xml:space="preserve">
</t>
        </r>
      </text>
    </comment>
    <comment ref="C319" authorId="0">
      <text>
        <r>
          <rPr>
            <b/>
            <sz val="8"/>
            <rFont val="Tahoma"/>
            <family val="0"/>
          </rPr>
          <t>i38: By bike</t>
        </r>
        <r>
          <rPr>
            <sz val="8"/>
            <rFont val="Tahoma"/>
            <family val="0"/>
          </rPr>
          <t xml:space="preserve">
</t>
        </r>
      </text>
    </comment>
    <comment ref="C339" authorId="0">
      <text>
        <r>
          <rPr>
            <b/>
            <sz val="8"/>
            <rFont val="Tahoma"/>
            <family val="0"/>
          </rPr>
          <t>i38: Mineral water.</t>
        </r>
        <r>
          <rPr>
            <sz val="8"/>
            <rFont val="Tahoma"/>
            <family val="0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0"/>
          </rPr>
          <t>i38: Mineral water.</t>
        </r>
        <r>
          <rPr>
            <sz val="8"/>
            <rFont val="Tahoma"/>
            <family val="0"/>
          </rPr>
          <t xml:space="preserve">
</t>
        </r>
      </text>
    </comment>
    <comment ref="C348" authorId="0">
      <text>
        <r>
          <rPr>
            <b/>
            <sz val="8"/>
            <rFont val="Tahoma"/>
            <family val="0"/>
          </rPr>
          <t>i38: 50x7=350f cfa Financial report.</t>
        </r>
        <r>
          <rPr>
            <sz val="8"/>
            <rFont val="Tahoma"/>
            <family val="0"/>
          </rPr>
          <t xml:space="preserve">
</t>
        </r>
      </text>
    </comment>
    <comment ref="C350" authorId="0">
      <text>
        <r>
          <rPr>
            <b/>
            <sz val="8"/>
            <rFont val="Tahoma"/>
            <family val="0"/>
          </rPr>
          <t>i38: financial report.</t>
        </r>
        <r>
          <rPr>
            <sz val="8"/>
            <rFont val="Tahoma"/>
            <family val="0"/>
          </rPr>
          <t xml:space="preserve">
</t>
        </r>
      </text>
    </comment>
    <comment ref="C392" authorId="0">
      <text>
        <r>
          <rPr>
            <b/>
            <sz val="8"/>
            <rFont val="Tahoma"/>
            <family val="0"/>
          </rPr>
          <t>i30: douala.</t>
        </r>
        <r>
          <rPr>
            <sz val="8"/>
            <rFont val="Tahoma"/>
            <family val="0"/>
          </rPr>
          <t xml:space="preserve">
</t>
        </r>
      </text>
    </comment>
    <comment ref="C394" authorId="0">
      <text>
        <r>
          <rPr>
            <b/>
            <sz val="8"/>
            <rFont val="Tahoma"/>
            <family val="0"/>
          </rPr>
          <t>i30: Douala.</t>
        </r>
        <r>
          <rPr>
            <sz val="8"/>
            <rFont val="Tahoma"/>
            <family val="0"/>
          </rPr>
          <t xml:space="preserve">
</t>
        </r>
      </text>
    </comment>
    <comment ref="C40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0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0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0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0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15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416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417" authorId="0">
      <text>
        <r>
          <rPr>
            <b/>
            <sz val="8"/>
            <rFont val="Tahoma"/>
            <family val="0"/>
          </rPr>
          <t>i30: within douala.</t>
        </r>
        <r>
          <rPr>
            <sz val="8"/>
            <rFont val="Tahoma"/>
            <family val="0"/>
          </rPr>
          <t xml:space="preserve">
</t>
        </r>
      </text>
    </comment>
    <comment ref="C418" authorId="0">
      <text>
        <r>
          <rPr>
            <b/>
            <sz val="8"/>
            <rFont val="Tahoma"/>
            <family val="0"/>
          </rPr>
          <t>i30: Within Douala.</t>
        </r>
        <r>
          <rPr>
            <sz val="8"/>
            <rFont val="Tahoma"/>
            <family val="0"/>
          </rPr>
          <t xml:space="preserve">
</t>
        </r>
      </text>
    </comment>
    <comment ref="C471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03" authorId="0">
      <text>
        <r>
          <rPr>
            <b/>
            <sz val="8"/>
            <rFont val="Tahoma"/>
            <family val="0"/>
          </rPr>
          <t>julius: communication credit to i25 for Douala Op</t>
        </r>
        <r>
          <rPr>
            <sz val="8"/>
            <rFont val="Tahoma"/>
            <family val="0"/>
          </rPr>
          <t xml:space="preserve">
</t>
        </r>
      </text>
    </comment>
    <comment ref="C504" authorId="0">
      <text>
        <r>
          <rPr>
            <b/>
            <sz val="8"/>
            <rFont val="Tahoma"/>
            <family val="0"/>
          </rPr>
          <t>julius: douala.</t>
        </r>
        <r>
          <rPr>
            <sz val="8"/>
            <rFont val="Tahoma"/>
            <family val="0"/>
          </rPr>
          <t xml:space="preserve">
</t>
        </r>
      </text>
    </comment>
    <comment ref="C505" authorId="0">
      <text>
        <r>
          <rPr>
            <b/>
            <sz val="8"/>
            <rFont val="Tahoma"/>
            <family val="0"/>
          </rPr>
          <t>julius: credit to i25 to assist in douala op.</t>
        </r>
        <r>
          <rPr>
            <sz val="8"/>
            <rFont val="Tahoma"/>
            <family val="0"/>
          </rPr>
          <t xml:space="preserve">
</t>
        </r>
      </text>
    </comment>
    <comment ref="C514" authorId="0">
      <text>
        <r>
          <rPr>
            <b/>
            <sz val="8"/>
            <rFont val="Tahoma"/>
            <family val="0"/>
          </rPr>
          <t>julius: local transport for 2 informers.</t>
        </r>
        <r>
          <rPr>
            <sz val="8"/>
            <rFont val="Tahoma"/>
            <family val="0"/>
          </rPr>
          <t xml:space="preserve">
</t>
        </r>
      </text>
    </comment>
    <comment ref="C515" authorId="0">
      <text>
        <r>
          <rPr>
            <b/>
            <sz val="8"/>
            <rFont val="Tahoma"/>
            <family val="0"/>
          </rPr>
          <t>julius: Covering sea port Nkomondo and village.</t>
        </r>
        <r>
          <rPr>
            <sz val="8"/>
            <rFont val="Tahoma"/>
            <family val="0"/>
          </rPr>
          <t xml:space="preserve">
</t>
        </r>
      </text>
    </comment>
    <comment ref="C516" authorId="0">
      <text>
        <r>
          <rPr>
            <b/>
            <sz val="8"/>
            <rFont val="Tahoma"/>
            <family val="0"/>
          </rPr>
          <t>julius: Hired taxi for surveillance at the port. From 8:30-2:pm</t>
        </r>
        <r>
          <rPr>
            <sz val="8"/>
            <rFont val="Tahoma"/>
            <family val="0"/>
          </rPr>
          <t xml:space="preserve">
</t>
        </r>
      </text>
    </comment>
    <comment ref="C54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7" authorId="0">
      <text>
        <r>
          <rPr>
            <b/>
            <sz val="8"/>
            <rFont val="Tahoma"/>
            <family val="0"/>
          </rPr>
          <t>i30: within manjo.</t>
        </r>
        <r>
          <rPr>
            <sz val="8"/>
            <rFont val="Tahoma"/>
            <family val="0"/>
          </rPr>
          <t xml:space="preserve">
</t>
        </r>
      </text>
    </comment>
    <comment ref="C627" authorId="0">
      <text>
        <r>
          <rPr>
            <b/>
            <sz val="8"/>
            <rFont val="Tahoma"/>
            <family val="0"/>
          </rPr>
          <t>i39: transport with dealer to carry chimpanzee.</t>
        </r>
        <r>
          <rPr>
            <sz val="8"/>
            <rFont val="Tahoma"/>
            <family val="0"/>
          </rPr>
          <t xml:space="preserve">
</t>
        </r>
      </text>
    </comment>
    <comment ref="C662" authorId="0">
      <text>
        <r>
          <rPr>
            <b/>
            <sz val="8"/>
            <rFont val="Tahoma"/>
            <family val="0"/>
          </rPr>
          <t>i38: By bike</t>
        </r>
        <r>
          <rPr>
            <sz val="8"/>
            <rFont val="Tahoma"/>
            <family val="0"/>
          </rPr>
          <t xml:space="preserve">
</t>
        </r>
      </text>
    </comment>
    <comment ref="C676" authorId="0">
      <text>
        <r>
          <rPr>
            <b/>
            <sz val="8"/>
            <rFont val="Tahoma"/>
            <family val="0"/>
          </rPr>
          <t>i38: Mineral water.</t>
        </r>
        <r>
          <rPr>
            <sz val="8"/>
            <rFont val="Tahoma"/>
            <family val="0"/>
          </rPr>
          <t xml:space="preserve">
</t>
        </r>
      </text>
    </comment>
    <comment ref="C681" authorId="0">
      <text>
        <r>
          <rPr>
            <b/>
            <sz val="8"/>
            <rFont val="Tahoma"/>
            <family val="0"/>
          </rPr>
          <t>i38: 6x50=300   financial report.</t>
        </r>
        <r>
          <rPr>
            <sz val="8"/>
            <rFont val="Tahoma"/>
            <family val="0"/>
          </rPr>
          <t xml:space="preserve">
</t>
        </r>
      </text>
    </comment>
    <comment ref="C690" authorId="1">
      <text>
        <r>
          <rPr>
            <b/>
            <sz val="8"/>
            <rFont val="Tahoma"/>
            <family val="0"/>
          </rPr>
          <t>i30: Bafoussam op</t>
        </r>
        <r>
          <rPr>
            <sz val="8"/>
            <rFont val="Tahoma"/>
            <family val="0"/>
          </rPr>
          <t xml:space="preserve">
</t>
        </r>
      </text>
    </comment>
    <comment ref="C692" authorId="1">
      <text>
        <r>
          <rPr>
            <b/>
            <sz val="8"/>
            <rFont val="Tahoma"/>
            <family val="0"/>
          </rPr>
          <t>i30: Bafoussam OP.</t>
        </r>
        <r>
          <rPr>
            <sz val="8"/>
            <rFont val="Tahoma"/>
            <family val="0"/>
          </rPr>
          <t xml:space="preserve">
</t>
        </r>
      </text>
    </comment>
    <comment ref="C70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0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08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0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0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1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2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3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4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5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8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20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21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22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26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729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731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733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764" authorId="1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C767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785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Clando for fast movement</t>
        </r>
      </text>
    </comment>
    <comment ref="C827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1 CITES Permit (colour printing) and e-mails between scammer and victim</t>
        </r>
      </text>
    </comment>
    <comment ref="C828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Photocopies of CITES permit and e-mails for case 3 case files - 1 for state Counsel, 1 for MINFOF Delegation, 1 for police</t>
        </r>
      </text>
    </comment>
    <comment ref="C859" authorId="0">
      <text>
        <r>
          <rPr>
            <b/>
            <sz val="8"/>
            <rFont val="Tahoma"/>
            <family val="0"/>
          </rPr>
          <t>i38: For posting of financial report.</t>
        </r>
        <r>
          <rPr>
            <sz val="8"/>
            <rFont val="Tahoma"/>
            <family val="0"/>
          </rPr>
          <t xml:space="preserve">
</t>
        </r>
      </text>
    </comment>
    <comment ref="C860" authorId="0">
      <text>
        <r>
          <rPr>
            <b/>
            <sz val="8"/>
            <rFont val="Tahoma"/>
            <family val="0"/>
          </rPr>
          <t>i38: Posting of financial report.</t>
        </r>
        <r>
          <rPr>
            <sz val="8"/>
            <rFont val="Tahoma"/>
            <family val="0"/>
          </rPr>
          <t xml:space="preserve">
</t>
        </r>
      </text>
    </comment>
    <comment ref="C871" authorId="1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875" authorId="0">
      <text>
        <r>
          <rPr>
            <b/>
            <sz val="8"/>
            <rFont val="Tahoma"/>
            <family val="0"/>
          </rPr>
          <t>i26: Yaounde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1083" authorId="0">
      <text>
        <r>
          <rPr>
            <b/>
            <sz val="8"/>
            <rFont val="Tahoma"/>
            <family val="0"/>
          </rPr>
          <t>i26: Douala.</t>
        </r>
        <r>
          <rPr>
            <sz val="8"/>
            <rFont val="Tahoma"/>
            <family val="0"/>
          </rPr>
          <t xml:space="preserve">
</t>
        </r>
      </text>
    </comment>
    <comment ref="C877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878" authorId="0">
      <text>
        <r>
          <rPr>
            <b/>
            <sz val="8"/>
            <rFont val="Tahoma"/>
            <family val="0"/>
          </rPr>
          <t>i26: Planning buea mission.</t>
        </r>
        <r>
          <rPr>
            <sz val="8"/>
            <rFont val="Tahoma"/>
            <family val="0"/>
          </rPr>
          <t xml:space="preserve">
</t>
        </r>
      </text>
    </comment>
    <comment ref="C880" authorId="0">
      <text>
        <r>
          <rPr>
            <b/>
            <sz val="8"/>
            <rFont val="Tahoma"/>
            <family val="0"/>
          </rPr>
          <t>i26: OP Abongbang.</t>
        </r>
        <r>
          <rPr>
            <sz val="8"/>
            <rFont val="Tahoma"/>
            <family val="0"/>
          </rPr>
          <t xml:space="preserve">
</t>
        </r>
      </text>
    </comment>
    <comment ref="C909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41" authorId="0">
      <text>
        <r>
          <rPr>
            <b/>
            <sz val="8"/>
            <rFont val="Tahoma"/>
            <family val="0"/>
          </rPr>
          <t>i26: Nkoabang OP.</t>
        </r>
        <r>
          <rPr>
            <sz val="8"/>
            <rFont val="Tahoma"/>
            <family val="0"/>
          </rPr>
          <t xml:space="preserve">
</t>
        </r>
      </text>
    </comment>
    <comment ref="C947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For MINFOF pick-up used during special mission / operation at Nkoabang/Nkomo-Yaounde</t>
        </r>
      </text>
    </comment>
    <comment ref="C952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Local transport during special mission / operation at Nkoabang/Nkomo-Yaounde</t>
        </r>
      </text>
    </comment>
    <comment ref="C958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during special mission / operation at Nkoabang/Nkomo-Yaounde</t>
        </r>
      </text>
    </comment>
    <comment ref="C980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1009" authorId="0">
      <text>
        <r>
          <rPr>
            <b/>
            <sz val="8"/>
            <rFont val="Tahoma"/>
            <family val="0"/>
          </rPr>
          <t>i39:</t>
        </r>
        <r>
          <rPr>
            <sz val="8"/>
            <rFont val="Tahoma"/>
            <family val="0"/>
          </rPr>
          <t xml:space="preserve">
 Posting of financial reprot.</t>
        </r>
      </text>
    </comment>
    <comment ref="C1020" authorId="0">
      <text>
        <r>
          <rPr>
            <b/>
            <sz val="8"/>
            <rFont val="Tahoma"/>
            <family val="0"/>
          </rPr>
          <t>i30: Op Abongbang.</t>
        </r>
        <r>
          <rPr>
            <sz val="8"/>
            <rFont val="Tahoma"/>
            <family val="0"/>
          </rPr>
          <t xml:space="preserve">
</t>
        </r>
      </text>
    </comment>
    <comment ref="C1021" authorId="0">
      <text>
        <r>
          <rPr>
            <b/>
            <sz val="8"/>
            <rFont val="Tahoma"/>
            <family val="0"/>
          </rPr>
          <t>julius: OP Abongbang.</t>
        </r>
        <r>
          <rPr>
            <sz val="8"/>
            <rFont val="Tahoma"/>
            <family val="0"/>
          </rPr>
          <t xml:space="preserve">
</t>
        </r>
      </text>
    </comment>
    <comment ref="C102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035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1036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1055" authorId="0">
      <text>
        <r>
          <rPr>
            <b/>
            <sz val="8"/>
            <rFont val="Tahoma"/>
            <family val="0"/>
          </rPr>
          <t>i30: mineral water.</t>
        </r>
        <r>
          <rPr>
            <sz val="8"/>
            <rFont val="Tahoma"/>
            <family val="0"/>
          </rPr>
          <t xml:space="preserve">
</t>
        </r>
      </text>
    </comment>
    <comment ref="C1057" authorId="0">
      <text>
        <r>
          <rPr>
            <b/>
            <sz val="8"/>
            <rFont val="Tahoma"/>
            <family val="0"/>
          </rPr>
          <t xml:space="preserve">i30: 4x500= 2000f cfa </t>
        </r>
        <r>
          <rPr>
            <sz val="8"/>
            <rFont val="Tahoma"/>
            <family val="0"/>
          </rPr>
          <t xml:space="preserve">
water to bath and drink</t>
        </r>
      </text>
    </comment>
    <comment ref="C1059" authorId="0">
      <text>
        <r>
          <rPr>
            <b/>
            <sz val="8"/>
            <rFont val="Tahoma"/>
            <family val="0"/>
          </rPr>
          <t>user:4x500= 2000f cfa 
water to bath and drink.</t>
        </r>
        <r>
          <rPr>
            <sz val="8"/>
            <rFont val="Tahoma"/>
            <family val="0"/>
          </rPr>
          <t xml:space="preserve">
</t>
        </r>
      </text>
    </comment>
    <comment ref="C1163" authorId="1">
      <text>
        <r>
          <rPr>
            <b/>
            <sz val="8"/>
            <rFont val="Tahoma"/>
            <family val="0"/>
          </rPr>
          <t>julius: Bertoua OP.</t>
        </r>
        <r>
          <rPr>
            <sz val="8"/>
            <rFont val="Tahoma"/>
            <family val="0"/>
          </rPr>
          <t xml:space="preserve">
</t>
        </r>
      </text>
    </comment>
    <comment ref="E1149" authorId="0">
      <text>
        <r>
          <rPr>
            <b/>
            <sz val="8"/>
            <rFont val="Tahoma"/>
            <family val="0"/>
          </rPr>
          <t>I39: Bonus of Bertoua operation</t>
        </r>
        <r>
          <rPr>
            <sz val="8"/>
            <rFont val="Tahoma"/>
            <family val="0"/>
          </rPr>
          <t xml:space="preserve">
</t>
        </r>
      </text>
    </comment>
    <comment ref="C1202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x12 at 12500 each for the Anti-Poaching Unit of MINFOF</t>
        </r>
      </text>
    </comment>
    <comment ref="C1203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x1 at 45000frsfor the Anti-Poaching Unit of MINFOF</t>
        </r>
      </text>
    </comment>
    <comment ref="C1204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x12 at 17.000frs each for the Anti-Poaching Unit of MINFOF</t>
        </r>
      </text>
    </comment>
    <comment ref="C1205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x12 at 5000 frs each for the Anti-Poaching Unit of MINFOF</t>
        </r>
      </text>
    </comment>
    <comment ref="C1206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x12 at 5000 frs each for the Anti-Poaching Unit of MINFOF</t>
        </r>
      </text>
    </comment>
    <comment ref="C1239" authorId="1">
      <text>
        <r>
          <rPr>
            <b/>
            <sz val="8"/>
            <rFont val="Tahoma"/>
            <family val="0"/>
          </rPr>
          <t>user: Bertoua OP.</t>
        </r>
        <r>
          <rPr>
            <sz val="8"/>
            <rFont val="Tahoma"/>
            <family val="0"/>
          </rPr>
          <t xml:space="preserve">
</t>
        </r>
      </text>
    </comment>
    <comment ref="C1243" authorId="0">
      <text>
        <r>
          <rPr>
            <b/>
            <sz val="8"/>
            <rFont val="Tahoma"/>
            <family val="0"/>
          </rPr>
          <t>user: Nkoabang OP.</t>
        </r>
        <r>
          <rPr>
            <sz val="8"/>
            <rFont val="Tahoma"/>
            <family val="0"/>
          </rPr>
          <t xml:space="preserve">
</t>
        </r>
      </text>
    </comment>
    <comment ref="C1260" authorId="0">
      <text>
        <r>
          <rPr>
            <b/>
            <sz val="8"/>
            <rFont val="Tahoma"/>
            <family val="0"/>
          </rPr>
          <t>alain: Op Douala.</t>
        </r>
        <r>
          <rPr>
            <sz val="8"/>
            <rFont val="Tahoma"/>
            <family val="0"/>
          </rPr>
          <t xml:space="preserve">
</t>
        </r>
      </text>
    </comment>
    <comment ref="C1261" authorId="0">
      <text>
        <r>
          <rPr>
            <b/>
            <sz val="8"/>
            <rFont val="Tahoma"/>
            <family val="0"/>
          </rPr>
          <t>alain: Douala.</t>
        </r>
        <r>
          <rPr>
            <sz val="8"/>
            <rFont val="Tahoma"/>
            <family val="0"/>
          </rPr>
          <t xml:space="preserve">
</t>
        </r>
      </text>
    </comment>
    <comment ref="C1265" authorId="1">
      <text>
        <r>
          <rPr>
            <b/>
            <sz val="8"/>
            <rFont val="Tahoma"/>
            <family val="0"/>
          </rPr>
          <t>alain: Kumba OP.</t>
        </r>
        <r>
          <rPr>
            <sz val="8"/>
            <rFont val="Tahoma"/>
            <family val="0"/>
          </rPr>
          <t xml:space="preserve">
</t>
        </r>
      </text>
    </comment>
    <comment ref="C1269" authorId="0">
      <text>
        <r>
          <rPr>
            <b/>
            <sz val="8"/>
            <rFont val="Tahoma"/>
            <family val="0"/>
          </rPr>
          <t>alain: Nkoabang Op</t>
        </r>
        <r>
          <rPr>
            <sz val="8"/>
            <rFont val="Tahoma"/>
            <family val="0"/>
          </rPr>
          <t xml:space="preserve">
</t>
        </r>
      </text>
    </comment>
    <comment ref="C1271" authorId="0">
      <text>
        <r>
          <rPr>
            <b/>
            <sz val="8"/>
            <rFont val="Tahoma"/>
            <family val="0"/>
          </rPr>
          <t>alain: anbongbang.</t>
        </r>
        <r>
          <rPr>
            <sz val="8"/>
            <rFont val="Tahoma"/>
            <family val="0"/>
          </rPr>
          <t xml:space="preserve">
</t>
        </r>
      </text>
    </comment>
    <comment ref="C1272" authorId="0">
      <text>
        <r>
          <rPr>
            <b/>
            <sz val="8"/>
            <rFont val="Tahoma"/>
            <family val="0"/>
          </rPr>
          <t>alain: abongbang.</t>
        </r>
        <r>
          <rPr>
            <sz val="8"/>
            <rFont val="Tahoma"/>
            <family val="0"/>
          </rPr>
          <t xml:space="preserve">
</t>
        </r>
      </text>
    </comment>
    <comment ref="C1313" authorId="0">
      <text>
        <r>
          <rPr>
            <b/>
            <sz val="8"/>
            <rFont val="Tahoma"/>
            <family val="0"/>
          </rPr>
          <t>felix:bertoua OP.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b/>
            <sz val="8"/>
            <rFont val="Tahoma"/>
            <family val="0"/>
          </rPr>
          <t>felix:bertoua OP.</t>
        </r>
        <r>
          <rPr>
            <sz val="8"/>
            <rFont val="Tahoma"/>
            <family val="0"/>
          </rPr>
          <t xml:space="preserve">
</t>
        </r>
      </text>
    </comment>
    <comment ref="C1315" authorId="0">
      <text>
        <r>
          <rPr>
            <b/>
            <sz val="8"/>
            <rFont val="Tahoma"/>
            <family val="0"/>
          </rPr>
          <t>felix: Bertoua OP.</t>
        </r>
        <r>
          <rPr>
            <sz val="8"/>
            <rFont val="Tahoma"/>
            <family val="0"/>
          </rPr>
          <t xml:space="preserve">
</t>
        </r>
      </text>
    </comment>
    <comment ref="C1318" authorId="0">
      <text>
        <r>
          <rPr>
            <b/>
            <sz val="8"/>
            <rFont val="Tahoma"/>
            <family val="0"/>
          </rPr>
          <t>felix: Bertoua.</t>
        </r>
        <r>
          <rPr>
            <sz val="8"/>
            <rFont val="Tahoma"/>
            <family val="0"/>
          </rPr>
          <t xml:space="preserve">
</t>
        </r>
      </text>
    </comment>
    <comment ref="C1319" authorId="0">
      <text>
        <r>
          <rPr>
            <b/>
            <sz val="8"/>
            <rFont val="Tahoma"/>
            <family val="0"/>
          </rPr>
          <t>felix: Abongbang.</t>
        </r>
        <r>
          <rPr>
            <sz val="8"/>
            <rFont val="Tahoma"/>
            <family val="0"/>
          </rPr>
          <t xml:space="preserve">
</t>
        </r>
      </text>
    </comment>
    <comment ref="C1329" authorId="1">
      <text>
        <r>
          <rPr>
            <b/>
            <sz val="8"/>
            <rFont val="Tahoma"/>
            <family val="0"/>
          </rPr>
          <t>Mbouan: bertoua/limbe.</t>
        </r>
        <r>
          <rPr>
            <sz val="8"/>
            <rFont val="Tahoma"/>
            <family val="0"/>
          </rPr>
          <t xml:space="preserve">
</t>
        </r>
      </text>
    </comment>
    <comment ref="C1331" authorId="0">
      <text>
        <r>
          <rPr>
            <b/>
            <sz val="8"/>
            <rFont val="Tahoma"/>
            <family val="0"/>
          </rPr>
          <t>Mbuan: Bertoua</t>
        </r>
        <r>
          <rPr>
            <sz val="8"/>
            <rFont val="Tahoma"/>
            <family val="0"/>
          </rPr>
          <t xml:space="preserve">
</t>
        </r>
      </text>
    </comment>
    <comment ref="C1332" authorId="0">
      <text>
        <r>
          <rPr>
            <b/>
            <sz val="8"/>
            <rFont val="Tahoma"/>
            <family val="0"/>
          </rPr>
          <t>Mbuan:Limbe.</t>
        </r>
        <r>
          <rPr>
            <sz val="8"/>
            <rFont val="Tahoma"/>
            <family val="0"/>
          </rPr>
          <t xml:space="preserve">
</t>
        </r>
      </text>
    </comment>
    <comment ref="C1333" authorId="0">
      <text>
        <r>
          <rPr>
            <b/>
            <sz val="8"/>
            <rFont val="Tahoma"/>
            <family val="0"/>
          </rPr>
          <t>mbuan: Buea.</t>
        </r>
        <r>
          <rPr>
            <sz val="8"/>
            <rFont val="Tahoma"/>
            <family val="0"/>
          </rPr>
          <t xml:space="preserve">
</t>
        </r>
      </text>
    </comment>
    <comment ref="C1334" authorId="1">
      <text>
        <r>
          <rPr>
            <b/>
            <sz val="8"/>
            <rFont val="Tahoma"/>
            <family val="0"/>
          </rPr>
          <t>mbuan: Douala.</t>
        </r>
        <r>
          <rPr>
            <sz val="8"/>
            <rFont val="Tahoma"/>
            <family val="0"/>
          </rPr>
          <t xml:space="preserve">
</t>
        </r>
      </text>
    </comment>
    <comment ref="C1335" authorId="0">
      <text>
        <r>
          <rPr>
            <b/>
            <sz val="8"/>
            <rFont val="Tahoma"/>
            <family val="0"/>
          </rPr>
          <t>mbuan: Bertoua.</t>
        </r>
        <r>
          <rPr>
            <sz val="8"/>
            <rFont val="Tahoma"/>
            <family val="0"/>
          </rPr>
          <t xml:space="preserve">
</t>
        </r>
      </text>
    </comment>
    <comment ref="C1337" authorId="0">
      <text>
        <r>
          <rPr>
            <b/>
            <sz val="8"/>
            <rFont val="Tahoma"/>
            <family val="0"/>
          </rPr>
          <t>mbuan: Abongbang.</t>
        </r>
        <r>
          <rPr>
            <sz val="8"/>
            <rFont val="Tahoma"/>
            <family val="0"/>
          </rPr>
          <t xml:space="preserve">
</t>
        </r>
      </text>
    </comment>
    <comment ref="C1338" authorId="0">
      <text>
        <r>
          <rPr>
            <b/>
            <sz val="8"/>
            <rFont val="Tahoma"/>
            <family val="0"/>
          </rPr>
          <t>Temgoua: mamfe case</t>
        </r>
        <r>
          <rPr>
            <sz val="8"/>
            <rFont val="Tahoma"/>
            <family val="0"/>
          </rPr>
          <t xml:space="preserve">
</t>
        </r>
      </text>
    </comment>
    <comment ref="C1342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to work on the financial report of Josias</t>
        </r>
      </text>
    </comment>
    <comment ref="C1343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To work with Josias on the RALF activity report</t>
        </r>
      </text>
    </comment>
    <comment ref="C1344" authorId="0">
      <text>
        <r>
          <rPr>
            <b/>
            <sz val="8"/>
            <rFont val="Tahoma"/>
            <family val="0"/>
          </rPr>
          <t>Aimé: In the night to send RALF ativity report to Josias</t>
        </r>
        <r>
          <rPr>
            <sz val="8"/>
            <rFont val="Tahoma"/>
            <family val="0"/>
          </rPr>
          <t xml:space="preserve">
</t>
        </r>
      </text>
    </comment>
    <comment ref="C1345" authorId="0">
      <text>
        <r>
          <rPr>
            <b/>
            <sz val="8"/>
            <rFont val="Tahoma"/>
            <family val="0"/>
          </rPr>
          <t>Aimé: 30 min to loock for the adress Email of Felix in the Horline's Box</t>
        </r>
        <r>
          <rPr>
            <sz val="8"/>
            <rFont val="Tahoma"/>
            <family val="0"/>
          </rPr>
          <t xml:space="preserve">
</t>
        </r>
      </text>
    </comment>
    <comment ref="C1346" authorId="0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In Bertoua to danload the report sent by Sheri Speede</t>
        </r>
      </text>
    </comment>
    <comment ref="C1357" authorId="0">
      <text>
        <r>
          <rPr>
            <b/>
            <sz val="8"/>
            <rFont val="Tahoma"/>
            <family val="0"/>
          </rPr>
          <t>Felix: fuelling of motobyke to move from Naga-Eboko to Pela and back</t>
        </r>
        <r>
          <rPr>
            <sz val="8"/>
            <rFont val="Tahoma"/>
            <family val="0"/>
          </rPr>
          <t xml:space="preserve">
</t>
        </r>
      </text>
    </comment>
    <comment ref="C1364" authorId="0">
      <text>
        <r>
          <rPr>
            <b/>
            <sz val="8"/>
            <rFont val="Tahoma"/>
            <family val="0"/>
          </rPr>
          <t>Felix: Fuelling the car of minfof to move to Dschang for the case of Dombou Célestin</t>
        </r>
        <r>
          <rPr>
            <sz val="8"/>
            <rFont val="Tahoma"/>
            <family val="0"/>
          </rPr>
          <t xml:space="preserve">
</t>
        </r>
      </text>
    </comment>
    <comment ref="C1365" authorId="0">
      <text>
        <r>
          <rPr>
            <b/>
            <sz val="8"/>
            <rFont val="Tahoma"/>
            <family val="0"/>
          </rPr>
          <t>Mr Djeumeli:
toll gate for the moving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366" authorId="0">
      <text>
        <r>
          <rPr>
            <b/>
            <sz val="8"/>
            <rFont val="Tahoma"/>
            <family val="0"/>
          </rPr>
          <t>Mr Djeumeli:
toll gate for the moving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40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follow up Selakwe case</t>
        </r>
      </text>
    </comment>
    <comment ref="C140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came back same day to prepare operation</t>
        </r>
      </text>
    </comment>
    <comment ref="C140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folllow up Selakwe case</t>
        </r>
      </text>
    </comment>
    <comment ref="C141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came back same day to prepare operation</t>
        </r>
      </text>
    </comment>
    <comment ref="C141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dla, follow up eroko case</t>
        </r>
      </text>
    </comment>
    <comment ref="C141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extra transport fees because there was break down and took another car to join Abg Mbg</t>
        </r>
      </text>
    </comment>
    <comment ref="C1421" authorId="0">
      <text>
        <r>
          <rPr>
            <b/>
            <sz val="8"/>
            <rFont val="Tahoma"/>
            <family val="0"/>
          </rPr>
          <t>Mr Djeumeli:
fueling the car of the  west delegation for the moving to Dschang for the case of Donnbou</t>
        </r>
        <r>
          <rPr>
            <sz val="8"/>
            <rFont val="Tahoma"/>
            <family val="0"/>
          </rPr>
          <t xml:space="preserve">
</t>
        </r>
      </text>
    </comment>
    <comment ref="C1422" authorId="0">
      <text>
        <r>
          <rPr>
            <b/>
            <sz val="8"/>
            <rFont val="Tahoma"/>
            <family val="0"/>
          </rPr>
          <t>Mr Djeumeli:
toll gate for the moving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423" authorId="0">
      <text>
        <r>
          <rPr>
            <b/>
            <sz val="8"/>
            <rFont val="Tahoma"/>
            <family val="0"/>
          </rPr>
          <t>Mr Djeumeli:
toll gate for the moving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424" authorId="0">
      <text>
        <r>
          <rPr>
            <b/>
            <sz val="8"/>
            <rFont val="Tahoma"/>
            <family val="0"/>
          </rPr>
          <t>Mr Djeumeli:
fueling the car of the  west delegation for the moving to Dschang for the case of Donnbou</t>
        </r>
        <r>
          <rPr>
            <sz val="8"/>
            <rFont val="Tahoma"/>
            <family val="0"/>
          </rPr>
          <t xml:space="preserve">
</t>
        </r>
      </text>
    </comment>
    <comment ref="C1425" authorId="0">
      <text>
        <r>
          <rPr>
            <b/>
            <sz val="8"/>
            <rFont val="Tahoma"/>
            <family val="0"/>
          </rPr>
          <t>Mr Djeumeli:
toll gate for the moving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426" authorId="0">
      <text>
        <r>
          <rPr>
            <b/>
            <sz val="8"/>
            <rFont val="Tahoma"/>
            <family val="0"/>
          </rPr>
          <t>Mr Djeumeli:
toll gate for the moving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515" authorId="0">
      <text>
        <r>
          <rPr>
            <b/>
            <sz val="8"/>
            <rFont val="Tahoma"/>
            <family val="0"/>
          </rPr>
          <t xml:space="preserve">judith: local transport in yaoundé 100frs bike from house to the road, 400 to office and back </t>
        </r>
        <r>
          <rPr>
            <sz val="8"/>
            <rFont val="Tahoma"/>
            <family val="0"/>
          </rPr>
          <t xml:space="preserve">
</t>
        </r>
      </text>
    </comment>
    <comment ref="C1516" authorId="0">
      <text>
        <r>
          <rPr>
            <b/>
            <sz val="8"/>
            <rFont val="Tahoma"/>
            <family val="0"/>
          </rPr>
          <t>judith: local transport in Douala</t>
        </r>
        <r>
          <rPr>
            <sz val="8"/>
            <rFont val="Tahoma"/>
            <family val="0"/>
          </rPr>
          <t xml:space="preserve">
</t>
        </r>
      </text>
    </comment>
    <comment ref="C1517" authorId="0">
      <text>
        <r>
          <rPr>
            <sz val="8"/>
            <rFont val="Tahoma"/>
            <family val="0"/>
          </rPr>
          <t xml:space="preserve">judith: local transport in Douala
</t>
        </r>
      </text>
    </comment>
    <comment ref="C15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arrived in ydé late in the night</t>
        </r>
      </text>
    </comment>
    <comment ref="C1524" authorId="0">
      <text>
        <r>
          <rPr>
            <sz val="8"/>
            <rFont val="Tahoma"/>
            <family val="0"/>
          </rPr>
          <t xml:space="preserve">judith: local transport in Douala and Buéa
</t>
        </r>
      </text>
    </comment>
    <comment ref="C1525" authorId="0">
      <text>
        <r>
          <rPr>
            <sz val="8"/>
            <rFont val="Tahoma"/>
            <family val="0"/>
          </rPr>
          <t xml:space="preserve">judith: local transport in Buéa and Douala.
</t>
        </r>
      </text>
    </comment>
    <comment ref="C1526" authorId="0">
      <text>
        <r>
          <rPr>
            <b/>
            <sz val="8"/>
            <rFont val="Tahoma"/>
            <family val="0"/>
          </rPr>
          <t>judith: special taxi arrived in yaoundé late in the night</t>
        </r>
        <r>
          <rPr>
            <sz val="8"/>
            <rFont val="Tahoma"/>
            <family val="0"/>
          </rPr>
          <t xml:space="preserve">
</t>
        </r>
      </text>
    </comment>
    <comment ref="C1534" authorId="0">
      <text>
        <r>
          <rPr>
            <b/>
            <sz val="8"/>
            <rFont val="Tahoma"/>
            <family val="0"/>
          </rPr>
          <t xml:space="preserve">Judith: local transport in Kumba, Buea and Douala </t>
        </r>
        <r>
          <rPr>
            <sz val="8"/>
            <rFont val="Tahoma"/>
            <family val="0"/>
          </rPr>
          <t xml:space="preserve">
</t>
        </r>
      </text>
    </comment>
    <comment ref="C1535" authorId="0">
      <text>
        <r>
          <rPr>
            <b/>
            <sz val="8"/>
            <rFont val="Tahoma"/>
            <family val="0"/>
          </rPr>
          <t>judith: special taxi arrived in Yaounde late in night</t>
        </r>
        <r>
          <rPr>
            <sz val="8"/>
            <rFont val="Tahoma"/>
            <family val="0"/>
          </rPr>
          <t xml:space="preserve">
</t>
        </r>
      </text>
    </comment>
    <comment ref="C1544" authorId="3">
      <text>
        <r>
          <rPr>
            <b/>
            <sz val="8"/>
            <rFont val="Tahoma"/>
            <family val="0"/>
          </rPr>
          <t>judith jounda:</t>
        </r>
        <r>
          <rPr>
            <sz val="8"/>
            <rFont val="Tahoma"/>
            <family val="0"/>
          </rPr>
          <t xml:space="preserve">
local transport in Douala and Buea</t>
        </r>
      </text>
    </comment>
    <comment ref="C1545" authorId="3">
      <text>
        <r>
          <rPr>
            <b/>
            <sz val="8"/>
            <rFont val="Tahoma"/>
            <family val="0"/>
          </rPr>
          <t>judithjounda:</t>
        </r>
        <r>
          <rPr>
            <sz val="8"/>
            <rFont val="Tahoma"/>
            <family val="0"/>
          </rPr>
          <t xml:space="preserve">
LOCAL TRANSPORT in buea, kumba, mamfé</t>
        </r>
      </text>
    </comment>
    <comment ref="C1547" authorId="3">
      <text>
        <r>
          <rPr>
            <b/>
            <sz val="8"/>
            <rFont val="Tahoma"/>
            <family val="0"/>
          </rPr>
          <t>judithjounda:</t>
        </r>
        <r>
          <rPr>
            <sz val="8"/>
            <rFont val="Tahoma"/>
            <family val="0"/>
          </rPr>
          <t xml:space="preserve">
in kumba,buéa,douala</t>
        </r>
      </text>
    </comment>
    <comment ref="C1548" authorId="3">
      <text>
        <r>
          <rPr>
            <b/>
            <sz val="8"/>
            <rFont val="Tahoma"/>
            <family val="0"/>
          </rPr>
          <t>judith jounda:</t>
        </r>
        <r>
          <rPr>
            <sz val="8"/>
            <rFont val="Tahoma"/>
            <family val="0"/>
          </rPr>
          <t xml:space="preserve">
SPECIAL TAXI arrived in Yde late in the night</t>
        </r>
      </text>
    </comment>
    <comment ref="C155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yde</t>
        </r>
      </text>
    </comment>
    <comment ref="C155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went to court for sama case and to MINFOF to deposit Me Mbuan report of eroko case</t>
        </r>
      </text>
    </comment>
    <comment ref="C155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buea and dla</t>
        </r>
      </text>
    </comment>
    <comment ref="C155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special taxi arrived at 23.00</t>
        </r>
      </text>
    </comment>
    <comment ref="C156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Buea follow up Selakwe Mbah case, the matter was adjourned to 16/10 so needed to come to dla to prepare operation</t>
        </r>
      </text>
    </comment>
    <comment ref="C156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dla, went back in dla to prepare operation of Mado the next day</t>
        </r>
      </text>
    </comment>
    <comment ref="C156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Buea, follow up Selakwe Mbah case</t>
        </r>
      </text>
    </comment>
    <comment ref="C156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Dla, needed to travel again to dla after buea to continue preparing operation</t>
        </r>
      </text>
    </comment>
    <comment ref="C157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local transport before travelling follow-up of Pashalidis and sama cases in court</t>
        </r>
      </text>
    </comment>
    <comment ref="C1572" authorId="0">
      <text>
        <r>
          <rPr>
            <b/>
            <sz val="8"/>
            <rFont val="Tahoma"/>
            <family val="0"/>
          </rPr>
          <t xml:space="preserve">Alain:
</t>
        </r>
        <r>
          <rPr>
            <sz val="8"/>
            <rFont val="Tahoma"/>
            <family val="2"/>
          </rPr>
          <t>local transport in dla</t>
        </r>
      </text>
    </comment>
    <comment ref="C157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Buea in the morning before travelling, during the day of operation in Kumba and in Buea in the evening </t>
        </r>
      </text>
    </comment>
    <comment ref="C157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</t>
        </r>
      </text>
    </comment>
    <comment ref="C157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dla</t>
        </r>
      </text>
    </comment>
    <comment ref="C158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Yde</t>
        </r>
      </text>
    </comment>
    <comment ref="C158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Yde before travalling</t>
        </r>
      </text>
    </comment>
    <comment ref="C158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bike, arived at 2.00 am</t>
        </r>
      </text>
    </comment>
    <comment ref="C1653" authorId="0">
      <text>
        <r>
          <rPr>
            <b/>
            <sz val="8"/>
            <rFont val="Tahoma"/>
            <family val="0"/>
          </rPr>
          <t>Felix: 2 bottles of mineral water</t>
        </r>
        <r>
          <rPr>
            <sz val="8"/>
            <rFont val="Tahoma"/>
            <family val="0"/>
          </rPr>
          <t xml:space="preserve">
</t>
        </r>
      </text>
    </comment>
    <comment ref="C1655" authorId="0">
      <text>
        <r>
          <rPr>
            <b/>
            <sz val="8"/>
            <rFont val="Tahoma"/>
            <family val="0"/>
          </rPr>
          <t>Felix: 2 bottles of mineral water</t>
        </r>
        <r>
          <rPr>
            <sz val="8"/>
            <rFont val="Tahoma"/>
            <family val="0"/>
          </rPr>
          <t xml:space="preserve">
</t>
        </r>
      </text>
    </comment>
    <comment ref="C1662" authorId="0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665" authorId="0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670" authorId="0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672" authorId="0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69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day of operation at nkoabang</t>
        </r>
      </text>
    </comment>
    <comment ref="C169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mineral water</t>
        </r>
      </text>
    </comment>
    <comment ref="C1697" authorId="0">
      <text>
        <r>
          <rPr>
            <b/>
            <sz val="8"/>
            <rFont val="Tahoma"/>
            <family val="0"/>
          </rPr>
          <t>Alain: 2 bottles of mineral water in Abong-Mbang</t>
        </r>
        <r>
          <rPr>
            <sz val="8"/>
            <rFont val="Tahoma"/>
            <family val="0"/>
          </rPr>
          <t xml:space="preserve">
</t>
        </r>
      </text>
    </comment>
    <comment ref="C1701" authorId="0">
      <text>
        <r>
          <rPr>
            <b/>
            <sz val="8"/>
            <rFont val="Tahoma"/>
            <family val="0"/>
          </rPr>
          <t>felix: financial file</t>
        </r>
        <r>
          <rPr>
            <sz val="8"/>
            <rFont val="Tahoma"/>
            <family val="0"/>
          </rPr>
          <t xml:space="preserve">
</t>
        </r>
      </text>
    </comment>
    <comment ref="C1702" authorId="0">
      <text>
        <r>
          <rPr>
            <b/>
            <sz val="8"/>
            <rFont val="Tahoma"/>
            <family val="0"/>
          </rPr>
          <t xml:space="preserve">Felix: citation of Pashalidis
</t>
        </r>
      </text>
    </comment>
    <comment ref="C1703" authorId="0">
      <text>
        <r>
          <rPr>
            <b/>
            <sz val="8"/>
            <rFont val="Tahoma"/>
            <family val="0"/>
          </rPr>
          <t>Felix: Financial file</t>
        </r>
        <r>
          <rPr>
            <sz val="8"/>
            <rFont val="Tahoma"/>
            <family val="0"/>
          </rPr>
          <t xml:space="preserve">
</t>
        </r>
      </text>
    </comment>
    <comment ref="C1704" authorId="0">
      <text>
        <r>
          <rPr>
            <b/>
            <sz val="8"/>
            <rFont val="Tahoma"/>
            <family val="0"/>
          </rPr>
          <t xml:space="preserve">Felix: In Dschang to photocopy the request on transaction of Donbou célestin </t>
        </r>
      </text>
    </comment>
    <comment ref="C1705" authorId="0">
      <text>
        <r>
          <rPr>
            <b/>
            <sz val="8"/>
            <rFont val="Tahoma"/>
            <family val="0"/>
          </rPr>
          <t>Felix: 2 copies of empty complaint report</t>
        </r>
        <r>
          <rPr>
            <sz val="8"/>
            <rFont val="Tahoma"/>
            <family val="0"/>
          </rPr>
          <t xml:space="preserve">
</t>
        </r>
      </text>
    </comment>
    <comment ref="C1706" authorId="0">
      <text>
        <r>
          <rPr>
            <b/>
            <sz val="8"/>
            <rFont val="Tahoma"/>
            <family val="0"/>
          </rPr>
          <t xml:space="preserve">Felix: Photocopy of 6 copies of complaint report 2 times </t>
        </r>
        <r>
          <rPr>
            <sz val="8"/>
            <rFont val="Tahoma"/>
            <family val="0"/>
          </rPr>
          <t xml:space="preserve">
</t>
        </r>
      </text>
    </comment>
    <comment ref="C1707" authorId="0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complaint report of Tamdjo</t>
        </r>
      </text>
    </comment>
    <comment ref="C1708" authorId="0">
      <text>
        <r>
          <rPr>
            <b/>
            <sz val="8"/>
            <rFont val="Tahoma"/>
            <family val="0"/>
          </rPr>
          <t>Felix: In Bertoua to print the CITES Convention and 1995 Decree</t>
        </r>
        <r>
          <rPr>
            <sz val="8"/>
            <rFont val="Tahoma"/>
            <family val="0"/>
          </rPr>
          <t xml:space="preserve">
</t>
        </r>
      </text>
    </comment>
    <comment ref="C1709" authorId="0">
      <text>
        <r>
          <rPr>
            <b/>
            <sz val="8"/>
            <rFont val="Tahoma"/>
            <family val="0"/>
          </rPr>
          <t>Felix: In Bertoua to print the reprot sent by Sheri Speede</t>
        </r>
        <r>
          <rPr>
            <sz val="8"/>
            <rFont val="Tahoma"/>
            <family val="0"/>
          </rPr>
          <t xml:space="preserve">
</t>
        </r>
      </text>
    </comment>
    <comment ref="C1710" authorId="0">
      <text>
        <r>
          <rPr>
            <b/>
            <sz val="8"/>
            <rFont val="Tahoma"/>
            <family val="0"/>
          </rPr>
          <t>Felix: In Bertoua to print the case analysis of Tamdjo</t>
        </r>
        <r>
          <rPr>
            <sz val="8"/>
            <rFont val="Tahoma"/>
            <family val="0"/>
          </rPr>
          <t xml:space="preserve">
</t>
        </r>
      </text>
    </comment>
    <comment ref="C1711" authorId="0">
      <text>
        <r>
          <rPr>
            <b/>
            <sz val="8"/>
            <rFont val="Tahoma"/>
            <family val="0"/>
          </rPr>
          <t>Felix: the MOU</t>
        </r>
        <r>
          <rPr>
            <sz val="8"/>
            <rFont val="Tahoma"/>
            <family val="0"/>
          </rPr>
          <t xml:space="preserve">
</t>
        </r>
      </text>
    </comment>
    <comment ref="C1712" authorId="0">
      <text>
        <r>
          <rPr>
            <b/>
            <sz val="8"/>
            <rFont val="Tahoma"/>
            <family val="0"/>
          </rPr>
          <t>Aimé: financial, receipt of Me Mbuan and Me Tambe</t>
        </r>
        <r>
          <rPr>
            <sz val="8"/>
            <rFont val="Tahoma"/>
            <family val="0"/>
          </rPr>
          <t xml:space="preserve">
</t>
        </r>
      </text>
    </comment>
    <comment ref="C1713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MOU</t>
        </r>
      </text>
    </comment>
    <comment ref="C1714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to bind MOU</t>
        </r>
      </text>
    </comment>
    <comment ref="C1715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to photocopy the MOU</t>
        </r>
      </text>
    </comment>
    <comment ref="C1716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DVD for the Legal back up</t>
        </r>
      </text>
    </comment>
    <comment ref="C1717" authorId="0">
      <text>
        <r>
          <rPr>
            <b/>
            <sz val="8"/>
            <rFont val="Tahoma"/>
            <family val="0"/>
          </rPr>
          <t>Aimé: Legal kit and legal work</t>
        </r>
        <r>
          <rPr>
            <sz val="8"/>
            <rFont val="Tahoma"/>
            <family val="0"/>
          </rPr>
          <t xml:space="preserve">
</t>
        </r>
      </text>
    </comment>
    <comment ref="C1719" authorId="0">
      <text>
        <r>
          <rPr>
            <b/>
            <sz val="8"/>
            <rFont val="Tahoma"/>
            <family val="0"/>
          </rPr>
          <t>judith: receipt of Barrister Mbuan</t>
        </r>
        <r>
          <rPr>
            <sz val="8"/>
            <rFont val="Tahoma"/>
            <family val="0"/>
          </rPr>
          <t xml:space="preserve">
</t>
        </r>
      </text>
    </comment>
    <comment ref="C1724" authorId="0">
      <text>
        <r>
          <rPr>
            <b/>
            <sz val="8"/>
            <rFont val="Tahoma"/>
            <family val="0"/>
          </rPr>
          <t>Me Mbuan: transport and ligistics from Bamenda to Douala for the case of Ngameni and others</t>
        </r>
        <r>
          <rPr>
            <sz val="8"/>
            <rFont val="Tahoma"/>
            <family val="0"/>
          </rPr>
          <t xml:space="preserve">
</t>
        </r>
      </text>
    </comment>
    <comment ref="C1725" authorId="0">
      <text>
        <r>
          <rPr>
            <b/>
            <sz val="8"/>
            <rFont val="Tahoma"/>
            <family val="0"/>
          </rPr>
          <t xml:space="preserve">Me Mbuan: transport and ligistics from Bamenda to Yde for the case of Sama </t>
        </r>
        <r>
          <rPr>
            <sz val="8"/>
            <rFont val="Tahoma"/>
            <family val="0"/>
          </rPr>
          <t xml:space="preserve">
</t>
        </r>
      </text>
    </comment>
    <comment ref="C1726" authorId="0">
      <text>
        <r>
          <rPr>
            <sz val="8"/>
            <rFont val="Tahoma"/>
            <family val="0"/>
          </rPr>
          <t xml:space="preserve">Felix: Logistics and transport from Nanga to Pela to summons Pashalidis Christo
</t>
        </r>
      </text>
    </comment>
    <comment ref="C1727" authorId="0">
      <text>
        <r>
          <rPr>
            <b/>
            <sz val="8"/>
            <rFont val="Tahoma"/>
            <family val="0"/>
          </rPr>
          <t>Me Mbuan: transport and ligistics from Bamenda to Buea for the case of Selakwe</t>
        </r>
        <r>
          <rPr>
            <sz val="8"/>
            <rFont val="Tahoma"/>
            <family val="0"/>
          </rPr>
          <t xml:space="preserve">
</t>
        </r>
      </text>
    </comment>
    <comment ref="C1728" authorId="0">
      <text>
        <r>
          <rPr>
            <b/>
            <sz val="8"/>
            <rFont val="Tahoma"/>
            <family val="0"/>
          </rPr>
          <t>Me Mbuan: transport and ligistics from Bamenda to Dschang for the case of Donbou Célestin</t>
        </r>
        <r>
          <rPr>
            <sz val="8"/>
            <rFont val="Tahoma"/>
            <family val="0"/>
          </rPr>
          <t xml:space="preserve">
</t>
        </r>
      </text>
    </comment>
    <comment ref="C1729" authorId="0">
      <text>
        <r>
          <rPr>
            <b/>
            <sz val="8"/>
            <rFont val="Tahoma"/>
            <family val="0"/>
          </rPr>
          <t>Me Mbuan: transport and logistics from Bamenda to Limbe for the case of Sullivan</t>
        </r>
        <r>
          <rPr>
            <sz val="8"/>
            <rFont val="Tahoma"/>
            <family val="0"/>
          </rPr>
          <t xml:space="preserve">
</t>
        </r>
      </text>
    </comment>
    <comment ref="C1730" authorId="0">
      <text>
        <r>
          <rPr>
            <b/>
            <sz val="8"/>
            <rFont val="Tahoma"/>
            <family val="0"/>
          </rPr>
          <t>Me Mbuan: transport and logistics from Bamenda to Buea for the case of Selakwe</t>
        </r>
        <r>
          <rPr>
            <sz val="8"/>
            <rFont val="Tahoma"/>
            <family val="0"/>
          </rPr>
          <t xml:space="preserve">
</t>
        </r>
      </text>
    </comment>
    <comment ref="C1731" authorId="0">
      <text>
        <r>
          <rPr>
            <b/>
            <sz val="8"/>
            <rFont val="Tahoma"/>
            <family val="0"/>
          </rPr>
          <t>Me Tambe: Transport and logistics from Kumba to Mamfe for the case of Agbor and Eyong Mbi</t>
        </r>
        <r>
          <rPr>
            <sz val="8"/>
            <rFont val="Tahoma"/>
            <family val="0"/>
          </rPr>
          <t xml:space="preserve">
</t>
        </r>
      </text>
    </comment>
    <comment ref="C1732" authorId="0">
      <text>
        <r>
          <rPr>
            <b/>
            <sz val="8"/>
            <rFont val="Tahoma"/>
            <family val="0"/>
          </rPr>
          <t>Me Mbuan: Transport and logistics from Bamenda to Buea for the case of Selakwe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Me Mbuan: Transport and logistics from Bamenda to Dschang for the case of Donbou</t>
        </r>
        <r>
          <rPr>
            <sz val="8"/>
            <rFont val="Tahoma"/>
            <family val="0"/>
          </rPr>
          <t xml:space="preserve">
</t>
        </r>
      </text>
    </comment>
    <comment ref="C1734" authorId="0">
      <text>
        <r>
          <rPr>
            <b/>
            <sz val="8"/>
            <rFont val="Tahoma"/>
            <family val="0"/>
          </rPr>
          <t>Me Mbuan: Transport and logistics from Bamenda to Yde for the case of Pashalidis Christo</t>
        </r>
        <r>
          <rPr>
            <sz val="8"/>
            <rFont val="Tahoma"/>
            <family val="0"/>
          </rPr>
          <t xml:space="preserve">
</t>
        </r>
      </text>
    </comment>
    <comment ref="C1735" authorId="0">
      <text>
        <r>
          <rPr>
            <b/>
            <sz val="8"/>
            <rFont val="Tahoma"/>
            <family val="0"/>
          </rPr>
          <t>Me Mbuan: Transport and logistics from Bamenda to Douala for the case of Eroko</t>
        </r>
        <r>
          <rPr>
            <sz val="8"/>
            <rFont val="Tahoma"/>
            <family val="0"/>
          </rPr>
          <t xml:space="preserve">
</t>
        </r>
      </text>
    </comment>
    <comment ref="C1736" authorId="0">
      <text>
        <r>
          <rPr>
            <b/>
            <sz val="8"/>
            <rFont val="Tahoma"/>
            <family val="0"/>
          </rPr>
          <t>Judith: transport and logistics from Kumba to Mamfe for the case of Agbor and others</t>
        </r>
        <r>
          <rPr>
            <sz val="8"/>
            <rFont val="Tahoma"/>
            <family val="0"/>
          </rPr>
          <t xml:space="preserve">
</t>
        </r>
      </text>
    </comment>
    <comment ref="C1737" authorId="0">
      <text>
        <r>
          <rPr>
            <b/>
            <sz val="8"/>
            <rFont val="Tahoma"/>
            <family val="0"/>
          </rPr>
          <t>Me Mbuan: Advance of professional fees for the case of Tamdjo Antoine ALAIN In Bertoua. Restr 100.000 Fcfa</t>
        </r>
        <r>
          <rPr>
            <sz val="8"/>
            <rFont val="Tahoma"/>
            <family val="0"/>
          </rPr>
          <t xml:space="preserve">
</t>
        </r>
      </text>
    </comment>
    <comment ref="C1741" authorId="0">
      <text>
        <r>
          <rPr>
            <b/>
            <sz val="8"/>
            <rFont val="Tahoma"/>
            <family val="0"/>
          </rPr>
          <t>Felix: Advance of money for the extract of plumitif of Kouongni and Amadou Ahidjo in Foumban</t>
        </r>
        <r>
          <rPr>
            <sz val="8"/>
            <rFont val="Tahoma"/>
            <family val="0"/>
          </rPr>
          <t xml:space="preserve">
</t>
        </r>
      </text>
    </comment>
    <comment ref="C1742" authorId="0">
      <text>
        <r>
          <rPr>
            <b/>
            <sz val="8"/>
            <rFont val="Tahoma"/>
            <family val="0"/>
          </rPr>
          <t>Felix: certification of summons</t>
        </r>
        <r>
          <rPr>
            <sz val="8"/>
            <rFont val="Tahoma"/>
            <family val="0"/>
          </rPr>
          <t xml:space="preserve">
</t>
        </r>
      </text>
    </comment>
    <comment ref="C1852" authorId="1">
      <text>
        <r>
          <rPr>
            <b/>
            <sz val="8"/>
            <rFont val="Tahoma"/>
            <family val="0"/>
          </rPr>
          <t>olive: research calls.</t>
        </r>
        <r>
          <rPr>
            <sz val="8"/>
            <rFont val="Tahoma"/>
            <family val="0"/>
          </rPr>
          <t xml:space="preserve">
</t>
        </r>
      </text>
    </comment>
    <comment ref="C1856" authorId="4">
      <text>
        <r>
          <rPr>
            <b/>
            <sz val="8"/>
            <rFont val="Tahoma"/>
            <family val="0"/>
          </rPr>
          <t>anna: work on project, and ac mail to Human rights commission.</t>
        </r>
        <r>
          <rPr>
            <sz val="8"/>
            <rFont val="Tahoma"/>
            <family val="0"/>
          </rPr>
          <t xml:space="preserve">
</t>
        </r>
      </text>
    </comment>
    <comment ref="C1857" authorId="1">
      <text>
        <r>
          <rPr>
            <b/>
            <sz val="8"/>
            <rFont val="Tahoma"/>
            <family val="0"/>
          </rPr>
          <t>Eric: Working on project</t>
        </r>
        <r>
          <rPr>
            <sz val="8"/>
            <rFont val="Tahoma"/>
            <family val="0"/>
          </rPr>
          <t xml:space="preserve">
</t>
        </r>
      </text>
    </comment>
    <comment ref="C1858" authorId="1">
      <text>
        <r>
          <rPr>
            <b/>
            <sz val="8"/>
            <rFont val="Tahoma"/>
            <family val="0"/>
          </rPr>
          <t>Eric: Working on project</t>
        </r>
        <r>
          <rPr>
            <sz val="8"/>
            <rFont val="Tahoma"/>
            <family val="0"/>
          </rPr>
          <t xml:space="preserve">
</t>
        </r>
      </text>
    </comment>
    <comment ref="C1904" authorId="4">
      <text>
        <r>
          <rPr>
            <b/>
            <sz val="8"/>
            <rFont val="Tahoma"/>
            <family val="0"/>
          </rPr>
          <t>Eric: Special taxi to take staff from the office to their homes during a heavy rain fall.</t>
        </r>
        <r>
          <rPr>
            <sz val="8"/>
            <rFont val="Tahoma"/>
            <family val="0"/>
          </rPr>
          <t xml:space="preserve">
</t>
        </r>
      </text>
    </comment>
    <comment ref="C1938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946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954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961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2033" authorId="4">
      <text>
        <r>
          <rPr>
            <b/>
            <sz val="8"/>
            <rFont val="Tahoma"/>
            <family val="0"/>
          </rPr>
          <t>Anna: binding of an article: missing the point of development talk reflection for activists by Larry Lohmann.</t>
        </r>
        <r>
          <rPr>
            <sz val="8"/>
            <rFont val="Tahoma"/>
            <family val="0"/>
          </rPr>
          <t xml:space="preserve">
</t>
        </r>
      </text>
    </comment>
    <comment ref="C2034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36" authorId="4">
      <text>
        <r>
          <rPr>
            <b/>
            <sz val="8"/>
            <rFont val="Tahoma"/>
            <family val="0"/>
          </rPr>
          <t xml:space="preserve">Anna: photocopy of the article: missing the point of development talk reflection for activists. </t>
        </r>
        <r>
          <rPr>
            <sz val="8"/>
            <rFont val="Tahoma"/>
            <family val="0"/>
          </rPr>
          <t xml:space="preserve">
</t>
        </r>
      </text>
    </comment>
    <comment ref="C2037" authorId="4">
      <text>
        <r>
          <rPr>
            <b/>
            <sz val="8"/>
            <rFont val="Tahoma"/>
            <family val="0"/>
          </rPr>
          <t xml:space="preserve">Anna: binding of 6 copies of an article: missing the point of devlopment talk reflection for activists.  </t>
        </r>
        <r>
          <rPr>
            <sz val="8"/>
            <rFont val="Tahoma"/>
            <family val="0"/>
          </rPr>
          <t xml:space="preserve">
 </t>
        </r>
      </text>
    </comment>
    <comment ref="C2038" authorId="4">
      <text>
        <r>
          <rPr>
            <b/>
            <sz val="8"/>
            <rFont val="Tahoma"/>
            <family val="0"/>
          </rPr>
          <t>Anna: Binding of laga annual report April 05 and March 06.</t>
        </r>
        <r>
          <rPr>
            <sz val="8"/>
            <rFont val="Tahoma"/>
            <family val="0"/>
          </rPr>
          <t xml:space="preserve">
</t>
        </r>
      </text>
    </comment>
    <comment ref="C2039" authorId="4">
      <text>
        <r>
          <rPr>
            <b/>
            <sz val="8"/>
            <rFont val="Tahoma"/>
            <family val="0"/>
          </rPr>
          <t>anna: photocopy of MoU.</t>
        </r>
        <r>
          <rPr>
            <sz val="8"/>
            <rFont val="Tahoma"/>
            <family val="0"/>
          </rPr>
          <t xml:space="preserve">
</t>
        </r>
      </text>
    </comment>
    <comment ref="C2040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41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42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44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45" authorId="1">
      <text>
        <r>
          <rPr>
            <b/>
            <sz val="8"/>
            <rFont val="Tahoma"/>
            <family val="0"/>
          </rPr>
          <t>Eric: 6 information kits in english</t>
        </r>
        <r>
          <rPr>
            <sz val="8"/>
            <rFont val="Tahoma"/>
            <family val="0"/>
          </rPr>
          <t xml:space="preserve">
</t>
        </r>
      </text>
    </comment>
    <comment ref="C2046" authorId="1">
      <text>
        <r>
          <rPr>
            <b/>
            <sz val="8"/>
            <rFont val="Tahoma"/>
            <family val="0"/>
          </rPr>
          <t>Eric: 4 information kits in french</t>
        </r>
        <r>
          <rPr>
            <sz val="8"/>
            <rFont val="Tahoma"/>
            <family val="0"/>
          </rPr>
          <t xml:space="preserve">
</t>
        </r>
      </text>
    </comment>
    <comment ref="C2051" authorId="1">
      <text>
        <r>
          <rPr>
            <b/>
            <sz val="8"/>
            <rFont val="Tahoma"/>
            <family val="0"/>
          </rPr>
          <t>Eric: Photos for sensitisation project ASSANEFG</t>
        </r>
      </text>
    </comment>
    <comment ref="C2054" authorId="0">
      <text>
        <r>
          <rPr>
            <b/>
            <sz val="8"/>
            <rFont val="Tahoma"/>
            <family val="0"/>
          </rPr>
          <t>Felix: Operation in Bertoua</t>
        </r>
        <r>
          <rPr>
            <sz val="8"/>
            <rFont val="Tahoma"/>
            <family val="0"/>
          </rPr>
          <t xml:space="preserve">
</t>
        </r>
      </text>
    </comment>
    <comment ref="C2055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Press Release Congo Operation plus PR Students drilled on Wildlife protection measures.</t>
        </r>
      </text>
    </comment>
    <comment ref="C2056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Media kits and Wildlife Conservation.</t>
        </r>
      </text>
    </comment>
    <comment ref="C2057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Book- Positive Attitudes for Life.</t>
        </r>
      </text>
    </comment>
    <comment ref="C2058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Binding of Positive Attitudes for Life.</t>
        </r>
      </text>
    </comment>
    <comment ref="C2059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Manual for begining corruption Fighting Safeguading Intergrity.</t>
        </r>
      </text>
    </comment>
    <comment ref="C2061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Convention on Migratory Species.</t>
        </r>
      </text>
    </comment>
    <comment ref="C2062" authorId="5">
      <text>
        <r>
          <rPr>
            <b/>
            <sz val="8"/>
            <rFont val="Tahoma"/>
            <family val="0"/>
          </rPr>
          <t>IRENE:</t>
        </r>
        <r>
          <rPr>
            <sz val="8"/>
            <rFont val="Tahoma"/>
            <family val="0"/>
          </rPr>
          <t xml:space="preserve">
For Complementary cards.</t>
        </r>
      </text>
    </comment>
    <comment ref="C2073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2087" authorId="0">
      <text>
        <r>
          <rPr>
            <b/>
            <sz val="8"/>
            <rFont val="Tahoma"/>
            <family val="0"/>
          </rPr>
          <t>horline: Called congo.</t>
        </r>
        <r>
          <rPr>
            <sz val="8"/>
            <rFont val="Tahoma"/>
            <family val="0"/>
          </rPr>
          <t xml:space="preserve">
</t>
        </r>
      </text>
    </comment>
    <comment ref="C2088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090" authorId="0">
      <text>
        <r>
          <rPr>
            <b/>
            <sz val="8"/>
            <rFont val="Tahoma"/>
            <family val="0"/>
          </rPr>
          <t>Eric: Called congo.</t>
        </r>
        <r>
          <rPr>
            <sz val="8"/>
            <rFont val="Tahoma"/>
            <family val="0"/>
          </rPr>
          <t xml:space="preserve">
</t>
        </r>
      </text>
    </comment>
    <comment ref="C2091" authorId="0">
      <text>
        <r>
          <rPr>
            <b/>
            <sz val="8"/>
            <rFont val="Tahoma"/>
            <family val="0"/>
          </rPr>
          <t>anna: Called congo</t>
        </r>
        <r>
          <rPr>
            <sz val="8"/>
            <rFont val="Tahoma"/>
            <family val="0"/>
          </rPr>
          <t xml:space="preserve">
</t>
        </r>
      </text>
    </comment>
    <comment ref="C2092" authorId="0">
      <text>
        <r>
          <rPr>
            <b/>
            <sz val="8"/>
            <rFont val="Tahoma"/>
            <family val="0"/>
          </rPr>
          <t>alain: called congo.</t>
        </r>
        <r>
          <rPr>
            <sz val="8"/>
            <rFont val="Tahoma"/>
            <family val="0"/>
          </rPr>
          <t xml:space="preserve">
</t>
        </r>
      </text>
    </comment>
    <comment ref="C2093" authorId="0">
      <text>
        <r>
          <rPr>
            <b/>
            <sz val="8"/>
            <rFont val="Tahoma"/>
            <family val="0"/>
          </rPr>
          <t>aime: Called congo.</t>
        </r>
        <r>
          <rPr>
            <sz val="8"/>
            <rFont val="Tahoma"/>
            <family val="0"/>
          </rPr>
          <t xml:space="preserve">
</t>
        </r>
      </text>
    </comment>
    <comment ref="C2094" authorId="0">
      <text>
        <r>
          <rPr>
            <b/>
            <sz val="8"/>
            <rFont val="Tahoma"/>
            <family val="0"/>
          </rPr>
          <t>arrey: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095" authorId="1">
      <text>
        <r>
          <rPr>
            <b/>
            <sz val="8"/>
            <rFont val="Tahoma"/>
            <family val="0"/>
          </rPr>
          <t>eric: eric called congo.</t>
        </r>
        <r>
          <rPr>
            <sz val="8"/>
            <rFont val="Tahoma"/>
            <family val="0"/>
          </rPr>
          <t xml:space="preserve">
</t>
        </r>
      </text>
    </comment>
    <comment ref="C2096" authorId="1">
      <text>
        <r>
          <rPr>
            <b/>
            <sz val="8"/>
            <rFont val="Tahoma"/>
            <family val="0"/>
          </rPr>
          <t>eric: called congo.</t>
        </r>
        <r>
          <rPr>
            <sz val="8"/>
            <rFont val="Tahoma"/>
            <family val="0"/>
          </rPr>
          <t xml:space="preserve">
</t>
        </r>
      </text>
    </comment>
    <comment ref="C2097" authorId="1">
      <text>
        <r>
          <rPr>
            <b/>
            <sz val="8"/>
            <rFont val="Tahoma"/>
            <family val="0"/>
          </rPr>
          <t>horline: called congo.</t>
        </r>
        <r>
          <rPr>
            <sz val="8"/>
            <rFont val="Tahoma"/>
            <family val="0"/>
          </rPr>
          <t xml:space="preserve">
</t>
        </r>
      </text>
    </comment>
    <comment ref="C2098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100" authorId="1">
      <text>
        <r>
          <rPr>
            <b/>
            <sz val="8"/>
            <rFont val="Tahoma"/>
            <family val="0"/>
          </rPr>
          <t>aime: called congo.</t>
        </r>
        <r>
          <rPr>
            <sz val="8"/>
            <rFont val="Tahoma"/>
            <family val="0"/>
          </rPr>
          <t xml:space="preserve">
</t>
        </r>
      </text>
    </comment>
    <comment ref="C2101" authorId="1">
      <text>
        <r>
          <rPr>
            <b/>
            <sz val="8"/>
            <rFont val="Tahoma"/>
            <family val="0"/>
          </rPr>
          <t>anna: called congo.</t>
        </r>
        <r>
          <rPr>
            <sz val="8"/>
            <rFont val="Tahoma"/>
            <family val="0"/>
          </rPr>
          <t xml:space="preserve">
</t>
        </r>
      </text>
    </comment>
    <comment ref="C2102" authorId="1">
      <text>
        <r>
          <rPr>
            <b/>
            <sz val="8"/>
            <rFont val="Tahoma"/>
            <family val="0"/>
          </rPr>
          <t>aime: called congo.</t>
        </r>
        <r>
          <rPr>
            <sz val="8"/>
            <rFont val="Tahoma"/>
            <family val="0"/>
          </rPr>
          <t xml:space="preserve">
</t>
        </r>
      </text>
    </comment>
    <comment ref="C2103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104" authorId="1">
      <text>
        <r>
          <rPr>
            <b/>
            <sz val="8"/>
            <rFont val="Tahoma"/>
            <family val="0"/>
          </rPr>
          <t>anna: Called congo.</t>
        </r>
        <r>
          <rPr>
            <sz val="8"/>
            <rFont val="Tahoma"/>
            <family val="0"/>
          </rPr>
          <t xml:space="preserve">
</t>
        </r>
      </text>
    </comment>
    <comment ref="C2105" authorId="1">
      <text>
        <r>
          <rPr>
            <b/>
            <sz val="8"/>
            <rFont val="Tahoma"/>
            <family val="0"/>
          </rPr>
          <t>anna: called congo.</t>
        </r>
        <r>
          <rPr>
            <sz val="8"/>
            <rFont val="Tahoma"/>
            <family val="0"/>
          </rPr>
          <t xml:space="preserve">
</t>
        </r>
      </text>
    </comment>
    <comment ref="C2106" authorId="1">
      <text>
        <r>
          <rPr>
            <b/>
            <sz val="8"/>
            <rFont val="Tahoma"/>
            <family val="0"/>
          </rPr>
          <t>anna: called congo.</t>
        </r>
        <r>
          <rPr>
            <sz val="8"/>
            <rFont val="Tahoma"/>
            <family val="0"/>
          </rPr>
          <t xml:space="preserve">
</t>
        </r>
      </text>
    </comment>
    <comment ref="C2107" authorId="1">
      <text>
        <r>
          <rPr>
            <b/>
            <sz val="8"/>
            <rFont val="Tahoma"/>
            <family val="0"/>
          </rPr>
          <t>anna: called congo.</t>
        </r>
        <r>
          <rPr>
            <sz val="8"/>
            <rFont val="Tahoma"/>
            <family val="0"/>
          </rPr>
          <t xml:space="preserve">
</t>
        </r>
      </text>
    </comment>
    <comment ref="C2108" authorId="0">
      <text>
        <r>
          <rPr>
            <b/>
            <sz val="8"/>
            <rFont val="Tahoma"/>
            <family val="0"/>
          </rPr>
          <t>eric: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109" authorId="0">
      <text>
        <r>
          <rPr>
            <b/>
            <sz val="8"/>
            <rFont val="Tahoma"/>
            <family val="0"/>
          </rPr>
          <t>anna: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110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111" authorId="0">
      <text>
        <r>
          <rPr>
            <b/>
            <sz val="8"/>
            <rFont val="Tahoma"/>
            <family val="0"/>
          </rPr>
          <t>aime: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112" authorId="1">
      <text>
        <r>
          <rPr>
            <b/>
            <sz val="8"/>
            <rFont val="Tahoma"/>
            <family val="0"/>
          </rPr>
          <t>anna: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113" authorId="1">
      <text>
        <r>
          <rPr>
            <b/>
            <sz val="8"/>
            <rFont val="Tahoma"/>
            <family val="0"/>
          </rPr>
          <t>eric: Called congo.</t>
        </r>
        <r>
          <rPr>
            <sz val="8"/>
            <rFont val="Tahoma"/>
            <family val="0"/>
          </rPr>
          <t xml:space="preserve">
</t>
        </r>
      </text>
    </comment>
    <comment ref="C2114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115" authorId="1">
      <text>
        <r>
          <rPr>
            <b/>
            <sz val="8"/>
            <rFont val="Tahoma"/>
            <family val="0"/>
          </rPr>
          <t>arrey: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116" authorId="0">
      <text>
        <r>
          <rPr>
            <b/>
            <sz val="8"/>
            <rFont val="Tahoma"/>
            <family val="0"/>
          </rPr>
          <t>arrey: Called josias incongo.</t>
        </r>
        <r>
          <rPr>
            <sz val="8"/>
            <rFont val="Tahoma"/>
            <family val="0"/>
          </rPr>
          <t xml:space="preserve">
</t>
        </r>
      </text>
    </comment>
    <comment ref="C2117" authorId="0">
      <text>
        <r>
          <rPr>
            <b/>
            <sz val="8"/>
            <rFont val="Tahoma"/>
            <family val="0"/>
          </rPr>
          <t>arrey: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122" authorId="1">
      <text>
        <r>
          <rPr>
            <b/>
            <sz val="8"/>
            <rFont val="Tahoma"/>
            <family val="0"/>
          </rPr>
          <t>emeline: called cynthia in Uk.</t>
        </r>
        <r>
          <rPr>
            <sz val="8"/>
            <rFont val="Tahoma"/>
            <family val="0"/>
          </rPr>
          <t xml:space="preserve">
</t>
        </r>
      </text>
    </comment>
    <comment ref="C2123" authorId="1">
      <text>
        <r>
          <rPr>
            <b/>
            <sz val="8"/>
            <rFont val="Tahoma"/>
            <family val="0"/>
          </rPr>
          <t>anna: called cynthia in uk.</t>
        </r>
        <r>
          <rPr>
            <sz val="8"/>
            <rFont val="Tahoma"/>
            <family val="0"/>
          </rPr>
          <t xml:space="preserve">
</t>
        </r>
      </text>
    </comment>
    <comment ref="C2124" authorId="1">
      <text>
        <r>
          <rPr>
            <b/>
            <sz val="8"/>
            <rFont val="Tahoma"/>
            <family val="0"/>
          </rPr>
          <t>anna: called cynthia in uk.</t>
        </r>
        <r>
          <rPr>
            <sz val="8"/>
            <rFont val="Tahoma"/>
            <family val="0"/>
          </rPr>
          <t xml:space="preserve">
</t>
        </r>
      </text>
    </comment>
    <comment ref="C2125" authorId="1">
      <text>
        <r>
          <rPr>
            <b/>
            <sz val="8"/>
            <rFont val="Tahoma"/>
            <family val="0"/>
          </rPr>
          <t>anna: called cynthia in uk.</t>
        </r>
        <r>
          <rPr>
            <sz val="8"/>
            <rFont val="Tahoma"/>
            <family val="0"/>
          </rPr>
          <t xml:space="preserve">
</t>
        </r>
      </text>
    </comment>
    <comment ref="C2126" authorId="0">
      <text>
        <r>
          <rPr>
            <b/>
            <sz val="8"/>
            <rFont val="Tahoma"/>
            <family val="0"/>
          </rPr>
          <t>ofir: called cynthia in uk</t>
        </r>
        <r>
          <rPr>
            <sz val="8"/>
            <rFont val="Tahoma"/>
            <family val="0"/>
          </rPr>
          <t xml:space="preserve">
</t>
        </r>
      </text>
    </comment>
    <comment ref="C2127" authorId="1">
      <text>
        <r>
          <rPr>
            <b/>
            <sz val="8"/>
            <rFont val="Tahoma"/>
            <family val="0"/>
          </rPr>
          <t>ofir: Called cynthia in UK.</t>
        </r>
        <r>
          <rPr>
            <sz val="8"/>
            <rFont val="Tahoma"/>
            <family val="0"/>
          </rPr>
          <t xml:space="preserve">
</t>
        </r>
      </text>
    </comment>
    <comment ref="C2128" authorId="0">
      <text>
        <r>
          <rPr>
            <b/>
            <sz val="8"/>
            <rFont val="Tahoma"/>
            <family val="0"/>
          </rPr>
          <t>ofir: called cynthia in UK.</t>
        </r>
        <r>
          <rPr>
            <sz val="8"/>
            <rFont val="Tahoma"/>
            <family val="0"/>
          </rPr>
          <t xml:space="preserve">
</t>
        </r>
      </text>
    </comment>
    <comment ref="C2129" authorId="0">
      <text>
        <r>
          <rPr>
            <b/>
            <sz val="8"/>
            <rFont val="Tahoma"/>
            <family val="0"/>
          </rPr>
          <t>ofir: called UK.</t>
        </r>
        <r>
          <rPr>
            <sz val="8"/>
            <rFont val="Tahoma"/>
            <family val="0"/>
          </rPr>
          <t xml:space="preserve">
</t>
        </r>
      </text>
    </comment>
    <comment ref="C2175" authorId="1">
      <text>
        <r>
          <rPr>
            <b/>
            <sz val="8"/>
            <rFont val="Tahoma"/>
            <family val="0"/>
          </rPr>
          <t>ofir: Bertoua Op.</t>
        </r>
        <r>
          <rPr>
            <sz val="8"/>
            <rFont val="Tahoma"/>
            <family val="0"/>
          </rPr>
          <t xml:space="preserve">
</t>
        </r>
      </text>
    </comment>
    <comment ref="C2176" authorId="1">
      <text>
        <r>
          <rPr>
            <b/>
            <sz val="8"/>
            <rFont val="Tahoma"/>
            <family val="0"/>
          </rPr>
          <t>Ofir: Bertoua OP.</t>
        </r>
        <r>
          <rPr>
            <sz val="8"/>
            <rFont val="Tahoma"/>
            <family val="0"/>
          </rPr>
          <t xml:space="preserve">
</t>
        </r>
      </text>
    </comment>
    <comment ref="C2181" authorId="0">
      <text>
        <r>
          <rPr>
            <b/>
            <sz val="8"/>
            <rFont val="Tahoma"/>
            <family val="0"/>
          </rPr>
          <t>ofir: OP Yaounde and bertoua case.</t>
        </r>
        <r>
          <rPr>
            <sz val="8"/>
            <rFont val="Tahoma"/>
            <family val="0"/>
          </rPr>
          <t xml:space="preserve">
</t>
        </r>
      </text>
    </comment>
    <comment ref="C2183" authorId="0">
      <text>
        <r>
          <rPr>
            <b/>
            <sz val="8"/>
            <rFont val="Tahoma"/>
            <family val="0"/>
          </rPr>
          <t>ofir: OP Abongbang.</t>
        </r>
        <r>
          <rPr>
            <sz val="8"/>
            <rFont val="Tahoma"/>
            <family val="0"/>
          </rPr>
          <t xml:space="preserve">
</t>
        </r>
      </text>
    </comment>
    <comment ref="C2277" authorId="0">
      <text>
        <r>
          <rPr>
            <b/>
            <sz val="8"/>
            <rFont val="Tahoma"/>
            <family val="0"/>
          </rPr>
          <t>Emeline:office to UNICS and back to office</t>
        </r>
        <r>
          <rPr>
            <sz val="8"/>
            <rFont val="Tahoma"/>
            <family val="0"/>
          </rPr>
          <t xml:space="preserve">
</t>
        </r>
      </text>
    </comment>
    <comment ref="C2280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283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286" authorId="0">
      <text>
        <r>
          <rPr>
            <b/>
            <sz val="8"/>
            <rFont val="Tahoma"/>
            <family val="0"/>
          </rPr>
          <t>user: office -unics-office</t>
        </r>
        <r>
          <rPr>
            <sz val="8"/>
            <rFont val="Tahoma"/>
            <family val="0"/>
          </rPr>
          <t xml:space="preserve">
</t>
        </r>
      </text>
    </comment>
    <comment ref="C2288" authorId="0">
      <text>
        <r>
          <rPr>
            <b/>
            <sz val="8"/>
            <rFont val="Tahoma"/>
            <family val="0"/>
          </rPr>
          <t>Emeline: 2 taxi with LAGA member to Arrey's house when he was ill</t>
        </r>
        <r>
          <rPr>
            <sz val="8"/>
            <rFont val="Tahoma"/>
            <family val="0"/>
          </rPr>
          <t xml:space="preserve">
</t>
        </r>
      </text>
    </comment>
    <comment ref="C2292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297" authorId="0">
      <text>
        <r>
          <rPr>
            <b/>
            <sz val="8"/>
            <rFont val="Tahoma"/>
            <family val="0"/>
          </rPr>
          <t>user: office -unics-office</t>
        </r>
        <r>
          <rPr>
            <sz val="8"/>
            <rFont val="Tahoma"/>
            <family val="0"/>
          </rPr>
          <t xml:space="preserve">
</t>
        </r>
      </text>
    </comment>
    <comment ref="C2300" authorId="0">
      <text>
        <r>
          <rPr>
            <b/>
            <sz val="8"/>
            <rFont val="Tahoma"/>
            <family val="0"/>
          </rPr>
          <t>user: office -unics-office</t>
        </r>
        <r>
          <rPr>
            <sz val="8"/>
            <rFont val="Tahoma"/>
            <family val="0"/>
          </rPr>
          <t xml:space="preserve">
</t>
        </r>
      </text>
    </comment>
    <comment ref="C2305" authorId="0">
      <text>
        <r>
          <rPr>
            <b/>
            <sz val="8"/>
            <rFont val="Tahoma"/>
            <family val="0"/>
          </rPr>
          <t>user: unics-office</t>
        </r>
        <r>
          <rPr>
            <sz val="8"/>
            <rFont val="Tahoma"/>
            <family val="0"/>
          </rPr>
          <t xml:space="preserve">
</t>
        </r>
      </text>
    </comment>
    <comment ref="C2310" authorId="0">
      <text>
        <r>
          <rPr>
            <b/>
            <sz val="8"/>
            <rFont val="Tahoma"/>
            <family val="0"/>
          </rPr>
          <t>user: unics-office</t>
        </r>
        <r>
          <rPr>
            <sz val="8"/>
            <rFont val="Tahoma"/>
            <family val="0"/>
          </rPr>
          <t xml:space="preserve">
</t>
        </r>
      </text>
    </comment>
    <comment ref="C2324" authorId="0">
      <text>
        <r>
          <rPr>
            <b/>
            <sz val="8"/>
            <rFont val="Tahoma"/>
            <family val="0"/>
          </rPr>
          <t>Arrey: Hired taxi from 10:30pm to 12:10pm to give julius money to bertoua.</t>
        </r>
        <r>
          <rPr>
            <sz val="8"/>
            <rFont val="Tahoma"/>
            <family val="0"/>
          </rPr>
          <t xml:space="preserve">
</t>
        </r>
      </text>
    </comment>
    <comment ref="C2343" authorId="0">
      <text>
        <r>
          <rPr>
            <b/>
            <sz val="8"/>
            <rFont val="Tahoma"/>
            <family val="0"/>
          </rPr>
          <t>Emeline: financial reports</t>
        </r>
        <r>
          <rPr>
            <sz val="8"/>
            <rFont val="Tahoma"/>
            <family val="0"/>
          </rPr>
          <t xml:space="preserve">
</t>
        </r>
      </text>
    </comment>
    <comment ref="C2346" authorId="5">
      <text>
        <r>
          <rPr>
            <b/>
            <sz val="8"/>
            <rFont val="Tahoma"/>
            <family val="0"/>
          </rPr>
          <t>arrey: bought phone Nokia 110 for ofir.</t>
        </r>
        <r>
          <rPr>
            <sz val="8"/>
            <rFont val="Tahoma"/>
            <family val="0"/>
          </rPr>
          <t xml:space="preserve">
Old phone beyond repairs</t>
        </r>
      </text>
    </comment>
    <comment ref="C2347" authorId="5">
      <text>
        <r>
          <rPr>
            <b/>
            <sz val="8"/>
            <rFont val="Tahoma"/>
            <family val="0"/>
          </rPr>
          <t>ofir: 3x450 = 1350f cfa.</t>
        </r>
        <r>
          <rPr>
            <sz val="8"/>
            <rFont val="Tahoma"/>
            <family val="0"/>
          </rPr>
          <t xml:space="preserve">
</t>
        </r>
      </text>
    </comment>
    <comment ref="C2349" authorId="5">
      <text>
        <r>
          <rPr>
            <b/>
            <sz val="8"/>
            <rFont val="Tahoma"/>
            <family val="0"/>
          </rPr>
          <t>arrey: 700x5=3500fcfa for back-up documents</t>
        </r>
        <r>
          <rPr>
            <sz val="8"/>
            <rFont val="Tahoma"/>
            <family val="0"/>
          </rPr>
          <t xml:space="preserve">
</t>
        </r>
      </text>
    </comment>
    <comment ref="C2350" authorId="5">
      <text>
        <r>
          <rPr>
            <b/>
            <sz val="8"/>
            <rFont val="Tahoma"/>
            <family val="0"/>
          </rPr>
          <t xml:space="preserve">arrey: 200x1=200fcfa for back-up documents
</t>
        </r>
      </text>
    </comment>
    <comment ref="C2351" authorId="0">
      <text>
        <r>
          <rPr>
            <b/>
            <sz val="8"/>
            <rFont val="Tahoma"/>
            <family val="0"/>
          </rPr>
          <t>arrey: 300x4=1200f cfa for the toilet.</t>
        </r>
        <r>
          <rPr>
            <sz val="8"/>
            <rFont val="Tahoma"/>
            <family val="0"/>
          </rPr>
          <t xml:space="preserve">
</t>
        </r>
      </text>
    </comment>
    <comment ref="C2355" authorId="5">
      <text>
        <r>
          <rPr>
            <b/>
            <sz val="8"/>
            <rFont val="Tahoma"/>
            <family val="0"/>
          </rPr>
          <t>arrey: for printing of comlementary card.</t>
        </r>
        <r>
          <rPr>
            <sz val="8"/>
            <rFont val="Tahoma"/>
            <family val="0"/>
          </rPr>
          <t xml:space="preserve">
</t>
        </r>
      </text>
    </comment>
    <comment ref="C2357" authorId="5">
      <text>
        <r>
          <rPr>
            <b/>
            <sz val="8"/>
            <rFont val="Tahoma"/>
            <family val="0"/>
          </rPr>
          <t>arrey: 100x25=2500f cfa.</t>
        </r>
        <r>
          <rPr>
            <sz val="8"/>
            <rFont val="Tahoma"/>
            <family val="0"/>
          </rPr>
          <t xml:space="preserve">
</t>
        </r>
      </text>
    </comment>
    <comment ref="C2358" authorId="5">
      <text>
        <r>
          <rPr>
            <b/>
            <sz val="8"/>
            <rFont val="Tahoma"/>
            <family val="0"/>
          </rPr>
          <t>arrey: 50x25=1250f cfa financial report.</t>
        </r>
        <r>
          <rPr>
            <sz val="8"/>
            <rFont val="Tahoma"/>
            <family val="0"/>
          </rPr>
          <t xml:space="preserve">
</t>
        </r>
      </text>
    </comment>
    <comment ref="C2360" authorId="5">
      <text>
        <r>
          <rPr>
            <b/>
            <sz val="8"/>
            <rFont val="Tahoma"/>
            <family val="0"/>
          </rPr>
          <t>arrey: house contract.</t>
        </r>
        <r>
          <rPr>
            <sz val="8"/>
            <rFont val="Tahoma"/>
            <family val="0"/>
          </rPr>
          <t xml:space="preserve">
</t>
        </r>
      </text>
    </comment>
    <comment ref="C2364" authorId="5">
      <text>
        <r>
          <rPr>
            <b/>
            <sz val="8"/>
            <rFont val="Tahoma"/>
            <family val="0"/>
          </rPr>
          <t>arrey: 25x50=1250f cfa Financial Report.</t>
        </r>
        <r>
          <rPr>
            <sz val="8"/>
            <rFont val="Tahoma"/>
            <family val="0"/>
          </rPr>
          <t xml:space="preserve">
</t>
        </r>
      </text>
    </comment>
    <comment ref="C2365" authorId="1">
      <text>
        <r>
          <rPr>
            <b/>
            <sz val="8"/>
            <rFont val="Tahoma"/>
            <family val="0"/>
          </rPr>
          <t>Eric: Rent of project for movie viewing in office</t>
        </r>
        <r>
          <rPr>
            <sz val="8"/>
            <rFont val="Tahoma"/>
            <family val="0"/>
          </rPr>
          <t xml:space="preserve">
</t>
        </r>
      </text>
    </comment>
    <comment ref="C2366" authorId="1">
      <text>
        <r>
          <rPr>
            <b/>
            <sz val="8"/>
            <rFont val="Tahoma"/>
            <family val="0"/>
          </rPr>
          <t>Eric: Rent of project for movie viewing in office</t>
        </r>
        <r>
          <rPr>
            <sz val="8"/>
            <rFont val="Tahoma"/>
            <family val="0"/>
          </rPr>
          <t xml:space="preserve">
</t>
        </r>
      </text>
    </comment>
    <comment ref="C2370" authorId="0">
      <text>
        <r>
          <rPr>
            <b/>
            <sz val="8"/>
            <rFont val="Tahoma"/>
            <family val="0"/>
          </rPr>
          <t>Emeline: 161.325frs to kennedy in Belgium</t>
        </r>
        <r>
          <rPr>
            <sz val="8"/>
            <rFont val="Tahoma"/>
            <family val="0"/>
          </rPr>
          <t xml:space="preserve">
</t>
        </r>
      </text>
    </comment>
    <comment ref="C2371" authorId="5">
      <text>
        <r>
          <rPr>
            <b/>
            <sz val="8"/>
            <rFont val="Tahoma"/>
            <family val="0"/>
          </rPr>
          <t>arrey: transferred 10,000F cfa to i38 in Abongbang.</t>
        </r>
        <r>
          <rPr>
            <sz val="8"/>
            <rFont val="Tahoma"/>
            <family val="0"/>
          </rPr>
          <t xml:space="preserve">
</t>
        </r>
      </text>
    </comment>
    <comment ref="C2372" authorId="5">
      <text>
        <r>
          <rPr>
            <b/>
            <sz val="8"/>
            <rFont val="Tahoma"/>
            <family val="0"/>
          </rPr>
          <t>arrey: Transferred 42,500f cfa to i30 in Buea.</t>
        </r>
        <r>
          <rPr>
            <sz val="8"/>
            <rFont val="Tahoma"/>
            <family val="0"/>
          </rPr>
          <t xml:space="preserve">
</t>
        </r>
      </text>
    </comment>
    <comment ref="C2373" authorId="5">
      <text>
        <r>
          <rPr>
            <b/>
            <sz val="8"/>
            <rFont val="Tahoma"/>
            <family val="0"/>
          </rPr>
          <t>arrey: transferred 20,500f cfa to clovis in Bertoua.</t>
        </r>
        <r>
          <rPr>
            <sz val="8"/>
            <rFont val="Tahoma"/>
            <family val="0"/>
          </rPr>
          <t xml:space="preserve">
</t>
        </r>
      </text>
    </comment>
    <comment ref="C2374" authorId="5">
      <text>
        <r>
          <rPr>
            <b/>
            <sz val="8"/>
            <rFont val="Tahoma"/>
            <family val="0"/>
          </rPr>
          <t>arrey: transferred 50,000f cfa. To M.Mbuan.</t>
        </r>
        <r>
          <rPr>
            <sz val="8"/>
            <rFont val="Tahoma"/>
            <family val="0"/>
          </rPr>
          <t xml:space="preserve">
</t>
        </r>
      </text>
    </comment>
    <comment ref="C2375" authorId="5">
      <text>
        <r>
          <rPr>
            <b/>
            <sz val="8"/>
            <rFont val="Tahoma"/>
            <family val="0"/>
          </rPr>
          <t>arrey: transferred 20,000f cfa toclovis in bertoua.</t>
        </r>
        <r>
          <rPr>
            <sz val="8"/>
            <rFont val="Tahoma"/>
            <family val="0"/>
          </rPr>
          <t xml:space="preserve">
</t>
        </r>
      </text>
    </comment>
    <comment ref="C2376" authorId="5">
      <text>
        <r>
          <rPr>
            <b/>
            <sz val="8"/>
            <rFont val="Tahoma"/>
            <family val="0"/>
          </rPr>
          <t xml:space="preserve">arrey: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transferred 62,200f cfa to Felix in Nanga.</t>
        </r>
      </text>
    </comment>
    <comment ref="C2377" authorId="5">
      <text>
        <r>
          <rPr>
            <b/>
            <sz val="8"/>
            <rFont val="Tahoma"/>
            <family val="0"/>
          </rPr>
          <t>arrey: transferred 10,000f cfa to i38 in Nanga.</t>
        </r>
        <r>
          <rPr>
            <sz val="8"/>
            <rFont val="Tahoma"/>
            <family val="0"/>
          </rPr>
          <t xml:space="preserve">
</t>
        </r>
      </text>
    </comment>
    <comment ref="C2378" authorId="5">
      <text>
        <r>
          <rPr>
            <b/>
            <sz val="8"/>
            <rFont val="Tahoma"/>
            <family val="0"/>
          </rPr>
          <t>arrey: transfered  20,000f cfa to i37 in Buea.</t>
        </r>
        <r>
          <rPr>
            <sz val="8"/>
            <rFont val="Tahoma"/>
            <family val="0"/>
          </rPr>
          <t xml:space="preserve">
</t>
        </r>
      </text>
    </comment>
    <comment ref="C2379" authorId="5">
      <text>
        <r>
          <rPr>
            <b/>
            <sz val="8"/>
            <rFont val="Tahoma"/>
            <family val="0"/>
          </rPr>
          <t>arrey: transferred 50,000f cfa to M. mbouan in Bamenda.</t>
        </r>
      </text>
    </comment>
    <comment ref="C2380" authorId="5">
      <text>
        <r>
          <rPr>
            <b/>
            <sz val="8"/>
            <rFont val="Tahoma"/>
            <family val="0"/>
          </rPr>
          <t>arrey: transferred 29,000f cfa to clovis in Bertoua.</t>
        </r>
        <r>
          <rPr>
            <sz val="8"/>
            <rFont val="Tahoma"/>
            <family val="0"/>
          </rPr>
          <t xml:space="preserve">
</t>
        </r>
      </text>
    </comment>
    <comment ref="C2381" authorId="5">
      <text>
        <r>
          <rPr>
            <b/>
            <sz val="8"/>
            <rFont val="Tahoma"/>
            <family val="0"/>
          </rPr>
          <t>arrey: transferred 10,000f cfa to i38 in Abongbang.</t>
        </r>
        <r>
          <rPr>
            <sz val="8"/>
            <rFont val="Tahoma"/>
            <family val="0"/>
          </rPr>
          <t xml:space="preserve">
</t>
        </r>
      </text>
    </comment>
    <comment ref="C2382" authorId="5">
      <text>
        <r>
          <rPr>
            <b/>
            <sz val="8"/>
            <rFont val="Tahoma"/>
            <family val="0"/>
          </rPr>
          <t>arrey: transferred 40,000f cfa to i30 in Loum.</t>
        </r>
        <r>
          <rPr>
            <sz val="8"/>
            <rFont val="Tahoma"/>
            <family val="0"/>
          </rPr>
          <t xml:space="preserve">
</t>
        </r>
      </text>
    </comment>
    <comment ref="C2383" authorId="5">
      <text>
        <r>
          <rPr>
            <b/>
            <sz val="8"/>
            <rFont val="Tahoma"/>
            <family val="0"/>
          </rPr>
          <t>arrey: transferred 87,000f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384" authorId="5">
      <text>
        <r>
          <rPr>
            <b/>
            <sz val="8"/>
            <rFont val="Tahoma"/>
            <family val="0"/>
          </rPr>
          <t>arrey: transferred 17,000f cfa to Djeumeli in Dschang.</t>
        </r>
        <r>
          <rPr>
            <sz val="8"/>
            <rFont val="Tahoma"/>
            <family val="0"/>
          </rPr>
          <t xml:space="preserve">
</t>
        </r>
      </text>
    </comment>
    <comment ref="C2385" authorId="5">
      <text>
        <r>
          <rPr>
            <b/>
            <sz val="8"/>
            <rFont val="Tahoma"/>
            <family val="0"/>
          </rPr>
          <t>arrey: transferred 25,000f cfa to M. Mbouan in Bamenda.</t>
        </r>
        <r>
          <rPr>
            <sz val="8"/>
            <rFont val="Tahoma"/>
            <family val="0"/>
          </rPr>
          <t xml:space="preserve">
</t>
        </r>
      </text>
    </comment>
    <comment ref="C2386" authorId="5">
      <text>
        <r>
          <rPr>
            <b/>
            <sz val="8"/>
            <rFont val="Tahoma"/>
            <family val="0"/>
          </rPr>
          <t>arrey: transferred 50,000f cfa to M.Mbuan in Bamenda.</t>
        </r>
        <r>
          <rPr>
            <sz val="8"/>
            <rFont val="Tahoma"/>
            <family val="0"/>
          </rPr>
          <t xml:space="preserve">
</t>
        </r>
      </text>
    </comment>
    <comment ref="C2387" authorId="5">
      <text>
        <r>
          <rPr>
            <b/>
            <sz val="8"/>
            <rFont val="Tahoma"/>
            <family val="0"/>
          </rPr>
          <t>arrey: transferred 10,000f cfa to i38 in Abongbang.</t>
        </r>
        <r>
          <rPr>
            <sz val="8"/>
            <rFont val="Tahoma"/>
            <family val="0"/>
          </rPr>
          <t xml:space="preserve">
</t>
        </r>
      </text>
    </comment>
    <comment ref="C2388" authorId="5">
      <text>
        <r>
          <rPr>
            <b/>
            <sz val="8"/>
            <rFont val="Tahoma"/>
            <family val="0"/>
          </rPr>
          <t>arrey: transferred 24,000f cfa to Judith in Buea.</t>
        </r>
        <r>
          <rPr>
            <sz val="8"/>
            <rFont val="Tahoma"/>
            <family val="0"/>
          </rPr>
          <t xml:space="preserve">
</t>
        </r>
      </text>
    </comment>
    <comment ref="C2389" authorId="5">
      <text>
        <r>
          <rPr>
            <b/>
            <sz val="8"/>
            <rFont val="Tahoma"/>
            <family val="0"/>
          </rPr>
          <t>arrey: transferred 47,000f cfa alain in Douala.</t>
        </r>
        <r>
          <rPr>
            <sz val="8"/>
            <rFont val="Tahoma"/>
            <family val="0"/>
          </rPr>
          <t xml:space="preserve">
</t>
        </r>
      </text>
    </comment>
    <comment ref="C2390" authorId="5">
      <text>
        <r>
          <rPr>
            <b/>
            <sz val="8"/>
            <rFont val="Tahoma"/>
            <family val="0"/>
          </rPr>
          <t>arrey: transferred 50,000f cfa to M. Tambe in Mamfe.</t>
        </r>
      </text>
    </comment>
    <comment ref="C2391" authorId="5">
      <text>
        <r>
          <rPr>
            <b/>
            <sz val="8"/>
            <rFont val="Tahoma"/>
            <family val="0"/>
          </rPr>
          <t>arrey: transferred 29,000f cfa to alain Buea.</t>
        </r>
        <r>
          <rPr>
            <sz val="8"/>
            <rFont val="Tahoma"/>
            <family val="0"/>
          </rPr>
          <t xml:space="preserve">
</t>
        </r>
      </text>
    </comment>
    <comment ref="C2392" authorId="5">
      <text>
        <r>
          <rPr>
            <b/>
            <sz val="8"/>
            <rFont val="Tahoma"/>
            <family val="0"/>
          </rPr>
          <t>arrey: transferred 50,000f cfa to M. Bbuan in Bamenda.</t>
        </r>
        <r>
          <rPr>
            <sz val="8"/>
            <rFont val="Tahoma"/>
            <family val="0"/>
          </rPr>
          <t xml:space="preserve">
</t>
        </r>
      </text>
    </comment>
    <comment ref="C2393" authorId="5">
      <text>
        <r>
          <rPr>
            <b/>
            <sz val="8"/>
            <rFont val="Tahoma"/>
            <family val="0"/>
          </rPr>
          <t xml:space="preserve">arrey: transferred 17,000f cfa to Djeumeli in Dschang. </t>
        </r>
        <r>
          <rPr>
            <sz val="8"/>
            <rFont val="Tahoma"/>
            <family val="0"/>
          </rPr>
          <t xml:space="preserve">
</t>
        </r>
      </text>
    </comment>
    <comment ref="C2394" authorId="5">
      <text>
        <r>
          <rPr>
            <b/>
            <sz val="8"/>
            <rFont val="Tahoma"/>
            <family val="0"/>
          </rPr>
          <t xml:space="preserve">arrey: transferred 50,000f cfa to M.Mbuan in Bafoussam. </t>
        </r>
        <r>
          <rPr>
            <sz val="8"/>
            <rFont val="Tahoma"/>
            <family val="0"/>
          </rPr>
          <t xml:space="preserve">
</t>
        </r>
      </text>
    </comment>
    <comment ref="C2395" authorId="5">
      <text>
        <r>
          <rPr>
            <b/>
            <sz val="8"/>
            <rFont val="Tahoma"/>
            <family val="0"/>
          </rPr>
          <t>arrey: transferred 73,000f cfa to Julius in Douala.</t>
        </r>
        <r>
          <rPr>
            <sz val="8"/>
            <rFont val="Tahoma"/>
            <family val="0"/>
          </rPr>
          <t xml:space="preserve">
</t>
        </r>
      </text>
    </comment>
    <comment ref="C2396" authorId="5">
      <text>
        <r>
          <rPr>
            <b/>
            <sz val="8"/>
            <rFont val="Tahoma"/>
            <family val="0"/>
          </rPr>
          <t>arrey: transfeerd 13,000f caf to alain in Douala.</t>
        </r>
        <r>
          <rPr>
            <sz val="8"/>
            <rFont val="Tahoma"/>
            <family val="0"/>
          </rPr>
          <t xml:space="preserve">
</t>
        </r>
      </text>
    </comment>
    <comment ref="C2397" authorId="5">
      <text>
        <r>
          <rPr>
            <b/>
            <sz val="8"/>
            <rFont val="Tahoma"/>
            <family val="0"/>
          </rPr>
          <t>arrey: transferred 27,000f cfa to julius in Douala.</t>
        </r>
        <r>
          <rPr>
            <sz val="8"/>
            <rFont val="Tahoma"/>
            <family val="0"/>
          </rPr>
          <t xml:space="preserve">
</t>
        </r>
      </text>
    </comment>
    <comment ref="C2398" authorId="5">
      <text>
        <r>
          <rPr>
            <b/>
            <sz val="8"/>
            <rFont val="Tahoma"/>
            <family val="0"/>
          </rPr>
          <t>arrey: transferred 70,000f cfa to M. Mbouan in Bamenda.</t>
        </r>
        <r>
          <rPr>
            <sz val="8"/>
            <rFont val="Tahoma"/>
            <family val="0"/>
          </rPr>
          <t xml:space="preserve">
</t>
        </r>
      </text>
    </comment>
    <comment ref="C2399" authorId="5">
      <text>
        <r>
          <rPr>
            <b/>
            <sz val="8"/>
            <rFont val="Tahoma"/>
            <family val="0"/>
          </rPr>
          <t>arrey: transferred 10,000f cfa to i35 in Edea.</t>
        </r>
        <r>
          <rPr>
            <sz val="8"/>
            <rFont val="Tahoma"/>
            <family val="0"/>
          </rPr>
          <t xml:space="preserve">
</t>
        </r>
      </text>
    </comment>
    <comment ref="C2400" authorId="5">
      <text>
        <r>
          <rPr>
            <b/>
            <sz val="8"/>
            <rFont val="Tahoma"/>
            <family val="0"/>
          </rPr>
          <t>arrey: transferred 22,500f cfa to i30 in Manjo.</t>
        </r>
        <r>
          <rPr>
            <sz val="8"/>
            <rFont val="Tahoma"/>
            <family val="0"/>
          </rPr>
          <t xml:space="preserve">
</t>
        </r>
      </text>
    </comment>
    <comment ref="C2401" authorId="5">
      <text>
        <r>
          <rPr>
            <b/>
            <sz val="8"/>
            <rFont val="Tahoma"/>
            <family val="0"/>
          </rPr>
          <t>arrey: transferred 20,000 f cfa to i39 in Bafoussam.</t>
        </r>
        <r>
          <rPr>
            <sz val="8"/>
            <rFont val="Tahoma"/>
            <family val="0"/>
          </rPr>
          <t xml:space="preserve">
</t>
        </r>
      </text>
    </comment>
    <comment ref="C2402" authorId="5">
      <text>
        <r>
          <rPr>
            <b/>
            <sz val="8"/>
            <rFont val="Tahoma"/>
            <family val="0"/>
          </rPr>
          <t>arrey: transferred 20,000f cfa to i38 in Nanga.</t>
        </r>
        <r>
          <rPr>
            <sz val="8"/>
            <rFont val="Tahoma"/>
            <family val="0"/>
          </rPr>
          <t xml:space="preserve">
</t>
        </r>
      </text>
    </comment>
    <comment ref="C2403" authorId="5">
      <text>
        <r>
          <rPr>
            <b/>
            <sz val="8"/>
            <rFont val="Tahoma"/>
            <family val="0"/>
          </rPr>
          <t>arrey: transferred 52,700f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404" authorId="5">
      <text>
        <r>
          <rPr>
            <b/>
            <sz val="8"/>
            <rFont val="Tahoma"/>
            <family val="0"/>
          </rPr>
          <t>arrey: transferred 5,000f cfa to i37 in Buea.</t>
        </r>
        <r>
          <rPr>
            <sz val="8"/>
            <rFont val="Tahoma"/>
            <family val="0"/>
          </rPr>
          <t xml:space="preserve">
</t>
        </r>
      </text>
    </comment>
    <comment ref="C2405" authorId="5">
      <text>
        <r>
          <rPr>
            <b/>
            <sz val="8"/>
            <rFont val="Tahoma"/>
            <family val="0"/>
          </rPr>
          <t>arrey: transferred 50,000c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406" authorId="5">
      <text>
        <r>
          <rPr>
            <b/>
            <sz val="8"/>
            <rFont val="Tahoma"/>
            <family val="0"/>
          </rPr>
          <t>arrey: transferred 13,000f cfa to i37 in Buea.</t>
        </r>
        <r>
          <rPr>
            <sz val="8"/>
            <rFont val="Tahoma"/>
            <family val="0"/>
          </rPr>
          <t xml:space="preserve">
</t>
        </r>
      </text>
    </comment>
    <comment ref="C2407" authorId="5">
      <text>
        <r>
          <rPr>
            <b/>
            <sz val="8"/>
            <rFont val="Tahoma"/>
            <family val="0"/>
          </rPr>
          <t>arrey: transferred 20,000f cfa to clovis in bertoua.</t>
        </r>
        <r>
          <rPr>
            <sz val="8"/>
            <rFont val="Tahoma"/>
            <family val="0"/>
          </rPr>
          <t xml:space="preserve">
</t>
        </r>
      </text>
    </comment>
    <comment ref="C2408" authorId="5">
      <text>
        <r>
          <rPr>
            <b/>
            <sz val="8"/>
            <rFont val="Tahoma"/>
            <family val="0"/>
          </rPr>
          <t>arrey: transferred 29,500f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409" authorId="5">
      <text>
        <r>
          <rPr>
            <b/>
            <sz val="8"/>
            <rFont val="Tahoma"/>
            <family val="0"/>
          </rPr>
          <t>arrey: transferred 13,000f cfa to i38 in abongbang.</t>
        </r>
        <r>
          <rPr>
            <sz val="8"/>
            <rFont val="Tahoma"/>
            <family val="0"/>
          </rPr>
          <t xml:space="preserve">
</t>
        </r>
      </text>
    </comment>
    <comment ref="C2410" authorId="5">
      <text>
        <r>
          <rPr>
            <b/>
            <sz val="8"/>
            <rFont val="Tahoma"/>
            <family val="0"/>
          </rPr>
          <t>arrey: transferred 39,000f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411" authorId="5">
      <text>
        <r>
          <rPr>
            <b/>
            <sz val="8"/>
            <rFont val="Tahoma"/>
            <family val="0"/>
          </rPr>
          <t>arrey: transferred 11,000f cfa to i38 in Abongbang.</t>
        </r>
        <r>
          <rPr>
            <sz val="8"/>
            <rFont val="Tahoma"/>
            <family val="0"/>
          </rPr>
          <t xml:space="preserve">
</t>
        </r>
      </text>
    </comment>
    <comment ref="C2412" authorId="5">
      <text>
        <r>
          <rPr>
            <b/>
            <sz val="8"/>
            <rFont val="Tahoma"/>
            <family val="0"/>
          </rPr>
          <t>arrey: transferred 65,000f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413" authorId="5">
      <text>
        <r>
          <rPr>
            <b/>
            <sz val="8"/>
            <rFont val="Tahoma"/>
            <family val="0"/>
          </rPr>
          <t>arrey: transferd 15,000f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414" authorId="5">
      <text>
        <r>
          <rPr>
            <b/>
            <sz val="8"/>
            <rFont val="Tahoma"/>
            <family val="0"/>
          </rPr>
          <t>arrey: transferred 37,000f cfa to i26 in Buea.</t>
        </r>
        <r>
          <rPr>
            <sz val="8"/>
            <rFont val="Tahoma"/>
            <family val="0"/>
          </rPr>
          <t xml:space="preserve">
</t>
        </r>
      </text>
    </comment>
    <comment ref="C2416" authorId="5">
      <text>
        <r>
          <rPr>
            <b/>
            <sz val="8"/>
            <rFont val="Tahoma"/>
            <family val="0"/>
          </rPr>
          <t>arrey: Transferred 5,000f cfa to Ousmane in Douala.</t>
        </r>
        <r>
          <rPr>
            <sz val="8"/>
            <rFont val="Tahoma"/>
            <family val="0"/>
          </rPr>
          <t xml:space="preserve">
</t>
        </r>
      </text>
    </comment>
    <comment ref="C2417" authorId="5">
      <text>
        <r>
          <rPr>
            <b/>
            <sz val="8"/>
            <rFont val="Tahoma"/>
            <family val="0"/>
          </rPr>
          <t>arrey: transferred 27,000f cfa to clovis in Bafoussam.</t>
        </r>
        <r>
          <rPr>
            <sz val="8"/>
            <rFont val="Tahoma"/>
            <family val="0"/>
          </rPr>
          <t xml:space="preserve">
</t>
        </r>
      </text>
    </comment>
    <comment ref="C2418" authorId="5">
      <text>
        <r>
          <rPr>
            <b/>
            <sz val="8"/>
            <rFont val="Tahoma"/>
            <family val="0"/>
          </rPr>
          <t>arrey: transferred 5,000f cfa to i38 in Bertoua.</t>
        </r>
        <r>
          <rPr>
            <sz val="8"/>
            <rFont val="Tahoma"/>
            <family val="0"/>
          </rPr>
          <t xml:space="preserve">
</t>
        </r>
      </text>
    </comment>
    <comment ref="C2419" authorId="5">
      <text>
        <r>
          <rPr>
            <b/>
            <sz val="8"/>
            <rFont val="Tahoma"/>
            <family val="0"/>
          </rPr>
          <t>arrey: transferred 5,500f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420" authorId="5">
      <text>
        <r>
          <rPr>
            <b/>
            <sz val="8"/>
            <rFont val="Tahoma"/>
            <family val="0"/>
          </rPr>
          <t>arrey: Transferred 28,000f cfa to i39 in Bafoussam.</t>
        </r>
        <r>
          <rPr>
            <sz val="8"/>
            <rFont val="Tahoma"/>
            <family val="0"/>
          </rPr>
          <t xml:space="preserve">
</t>
        </r>
      </text>
    </comment>
    <comment ref="C2421" authorId="0">
      <text>
        <r>
          <rPr>
            <b/>
            <sz val="8"/>
            <rFont val="Tahoma"/>
            <family val="0"/>
          </rPr>
          <t>arrey: transferred 25,000f cfa to Zaneuu Martin in Bertoua.</t>
        </r>
        <r>
          <rPr>
            <sz val="8"/>
            <rFont val="Tahoma"/>
            <family val="0"/>
          </rPr>
          <t xml:space="preserve">
</t>
        </r>
      </text>
    </comment>
    <comment ref="C2422" authorId="0">
      <text>
        <r>
          <rPr>
            <b/>
            <sz val="8"/>
            <rFont val="Tahoma"/>
            <family val="0"/>
          </rPr>
          <t>arrey: transferred 20,000f cfa to i30 in Abongbang.</t>
        </r>
        <r>
          <rPr>
            <sz val="8"/>
            <rFont val="Tahoma"/>
            <family val="0"/>
          </rPr>
          <t xml:space="preserve">
</t>
        </r>
      </text>
    </comment>
    <comment ref="C2423" authorId="0">
      <text>
        <r>
          <rPr>
            <b/>
            <sz val="8"/>
            <rFont val="Tahoma"/>
            <family val="0"/>
          </rPr>
          <t>arrey: Transferred 13,000f Cfa to Felix in Abongbang.</t>
        </r>
        <r>
          <rPr>
            <sz val="8"/>
            <rFont val="Tahoma"/>
            <family val="0"/>
          </rPr>
          <t xml:space="preserve">
</t>
        </r>
      </text>
    </comment>
    <comment ref="C2424" authorId="0">
      <text>
        <r>
          <rPr>
            <b/>
            <sz val="8"/>
            <rFont val="Tahoma"/>
            <family val="0"/>
          </rPr>
          <t>arrey :Transferred 28,000f cfa to Julius in Abongbang.</t>
        </r>
        <r>
          <rPr>
            <sz val="8"/>
            <rFont val="Tahoma"/>
            <family val="0"/>
          </rPr>
          <t xml:space="preserve">
</t>
        </r>
      </text>
    </comment>
    <comment ref="C2425" authorId="0">
      <text>
        <r>
          <rPr>
            <b/>
            <sz val="8"/>
            <rFont val="Tahoma"/>
            <family val="0"/>
          </rPr>
          <t>arrey: Transferred 120,000f cfa to felix in Bertoua.</t>
        </r>
        <r>
          <rPr>
            <sz val="8"/>
            <rFont val="Tahoma"/>
            <family val="0"/>
          </rPr>
          <t xml:space="preserve">
</t>
        </r>
      </text>
    </comment>
    <comment ref="C2426" authorId="5">
      <text>
        <r>
          <rPr>
            <b/>
            <sz val="8"/>
            <rFont val="Tahoma"/>
            <family val="0"/>
          </rPr>
          <t>arrey: transferred 243,500f cfa to Josias in congo.</t>
        </r>
        <r>
          <rPr>
            <sz val="8"/>
            <rFont val="Tahoma"/>
            <family val="0"/>
          </rPr>
          <t xml:space="preserve">
</t>
        </r>
      </text>
    </comment>
    <comment ref="C2430" authorId="0">
      <text>
        <r>
          <rPr>
            <b/>
            <sz val="8"/>
            <rFont val="Tahoma"/>
            <family val="0"/>
          </rPr>
          <t>Emeline: for September but paid in October</t>
        </r>
        <r>
          <rPr>
            <sz val="8"/>
            <rFont val="Tahoma"/>
            <family val="0"/>
          </rPr>
          <t xml:space="preserve">
</t>
        </r>
      </text>
    </comment>
    <comment ref="C2431" authorId="0">
      <text>
        <r>
          <rPr>
            <b/>
            <sz val="8"/>
            <rFont val="Tahoma"/>
            <family val="0"/>
          </rPr>
          <t>Emeline: for October</t>
        </r>
        <r>
          <rPr>
            <sz val="8"/>
            <rFont val="Tahoma"/>
            <family val="0"/>
          </rPr>
          <t xml:space="preserve">
</t>
        </r>
      </text>
    </comment>
    <comment ref="C24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x16 plates of food=8000frs
salad=10.000frs
fish=10.000frs
chicken=15000frs</t>
        </r>
      </text>
    </comment>
    <comment ref="C691" authorId="1">
      <text>
        <r>
          <rPr>
            <b/>
            <sz val="8"/>
            <rFont val="Tahoma"/>
            <family val="0"/>
          </rPr>
          <t>julius: Bafoussam Op</t>
        </r>
        <r>
          <rPr>
            <sz val="8"/>
            <rFont val="Tahoma"/>
            <family val="0"/>
          </rPr>
          <t xml:space="preserve">
</t>
        </r>
      </text>
    </comment>
    <comment ref="C502" authorId="0">
      <text>
        <r>
          <rPr>
            <b/>
            <sz val="8"/>
            <rFont val="Tahoma"/>
            <family val="0"/>
          </rPr>
          <t>julius: Douala.</t>
        </r>
        <r>
          <rPr>
            <sz val="8"/>
            <rFont val="Tahoma"/>
            <family val="0"/>
          </rPr>
          <t xml:space="preserve">
</t>
        </r>
      </text>
    </comment>
    <comment ref="C1062" authorId="0">
      <text>
        <r>
          <rPr>
            <b/>
            <sz val="8"/>
            <rFont val="Tahoma"/>
            <family val="0"/>
          </rPr>
          <t>julius: 500 x 4 = 2000f cfa water to drink and bath.</t>
        </r>
        <r>
          <rPr>
            <sz val="8"/>
            <rFont val="Tahoma"/>
            <family val="0"/>
          </rPr>
          <t xml:space="preserve">
</t>
        </r>
      </text>
    </comment>
    <comment ref="C1041" authorId="0">
      <text>
        <r>
          <rPr>
            <b/>
            <sz val="8"/>
            <rFont val="Tahoma"/>
            <family val="0"/>
          </rPr>
          <t>julius: Hired taxi for operation.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1084" authorId="0">
      <text>
        <r>
          <rPr>
            <b/>
            <sz val="8"/>
            <rFont val="Tahoma"/>
            <family val="0"/>
          </rPr>
          <t>i26: Douala.</t>
        </r>
        <r>
          <rPr>
            <sz val="8"/>
            <rFont val="Tahoma"/>
            <family val="0"/>
          </rPr>
          <t xml:space="preserve">
</t>
        </r>
      </text>
    </comment>
    <comment ref="C580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Clando for fast movement</t>
        </r>
      </text>
    </comment>
    <comment ref="C581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Clando for fast movement</t>
        </r>
      </text>
    </comment>
    <comment ref="C590" authorId="2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Hired a bike in Kumba for 6 hours during operation.</t>
        </r>
      </text>
    </comment>
    <comment ref="C574" authorId="1">
      <text>
        <r>
          <rPr>
            <b/>
            <sz val="8"/>
            <rFont val="Tahoma"/>
            <family val="0"/>
          </rPr>
          <t>i26: Kumba and Bertoua Operations.</t>
        </r>
        <r>
          <rPr>
            <sz val="8"/>
            <rFont val="Tahoma"/>
            <family val="0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i37:kumba operations</t>
        </r>
        <r>
          <rPr>
            <sz val="8"/>
            <rFont val="Tahoma"/>
            <family val="0"/>
          </rPr>
          <t xml:space="preserve">
</t>
        </r>
      </text>
    </comment>
    <comment ref="C1082" authorId="0">
      <text>
        <r>
          <rPr>
            <b/>
            <sz val="8"/>
            <rFont val="Tahoma"/>
            <family val="0"/>
          </rPr>
          <t>hamidou: OP Douala.</t>
        </r>
        <r>
          <rPr>
            <sz val="8"/>
            <rFont val="Tahoma"/>
            <family val="0"/>
          </rPr>
          <t xml:space="preserve">
</t>
        </r>
      </text>
    </comment>
    <comment ref="C689" authorId="0">
      <text>
        <r>
          <rPr>
            <b/>
            <sz val="8"/>
            <rFont val="Tahoma"/>
            <family val="0"/>
          </rPr>
          <t>i30: Bafoussam OP.</t>
        </r>
        <r>
          <rPr>
            <sz val="8"/>
            <rFont val="Tahoma"/>
            <family val="0"/>
          </rPr>
          <t xml:space="preserve">
</t>
        </r>
      </text>
    </comment>
    <comment ref="C420" authorId="0">
      <text>
        <r>
          <rPr>
            <b/>
            <sz val="8"/>
            <rFont val="Tahoma"/>
            <family val="0"/>
          </rPr>
          <t>julius: movement for the whole day Akwa, Bonanjo, deido, Bonamousadi,PK 12 and port.</t>
        </r>
        <r>
          <rPr>
            <sz val="8"/>
            <rFont val="Tahoma"/>
            <family val="0"/>
          </rPr>
          <t xml:space="preserve">
</t>
        </r>
      </text>
    </comment>
    <comment ref="C42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movement for the whole day Akwa, Bonanjo, deido, Bonamousadi,PK 12 , port pk 14 and ndokoti.</t>
        </r>
      </text>
    </comment>
    <comment ref="C423" authorId="0">
      <text>
        <r>
          <rPr>
            <b/>
            <sz val="8"/>
            <rFont val="Tahoma"/>
            <family val="0"/>
          </rPr>
          <t>julius: For 2 informers to cover pk 12, pk 14, and bonaberi.</t>
        </r>
        <r>
          <rPr>
            <sz val="8"/>
            <rFont val="Tahoma"/>
            <family val="0"/>
          </rPr>
          <t xml:space="preserve">
</t>
        </r>
      </text>
    </comment>
    <comment ref="C1172" authorId="0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Fuelling the car of Minfof to transfer the baby chimp to Belabo</t>
        </r>
      </text>
    </comment>
    <comment ref="C1189" authorId="0">
      <text>
        <r>
          <rPr>
            <b/>
            <sz val="8"/>
            <rFont val="Tahoma"/>
            <family val="0"/>
          </rPr>
          <t>Felix: Banana to the chimp</t>
        </r>
        <r>
          <rPr>
            <sz val="8"/>
            <rFont val="Tahoma"/>
            <family val="0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To give water to the chimp</t>
        </r>
      </text>
    </comment>
    <comment ref="C1131" authorId="0">
      <text>
        <r>
          <rPr>
            <b/>
            <sz val="8"/>
            <rFont val="Tahoma"/>
            <family val="0"/>
          </rPr>
          <t>usman: By Clando</t>
        </r>
        <r>
          <rPr>
            <sz val="8"/>
            <rFont val="Tahoma"/>
            <family val="0"/>
          </rPr>
          <t xml:space="preserve">
</t>
        </r>
      </text>
    </comment>
    <comment ref="C1132" authorId="0">
      <text>
        <r>
          <rPr>
            <b/>
            <sz val="8"/>
            <rFont val="Tahoma"/>
            <family val="0"/>
          </rPr>
          <t>usman: By Clando</t>
        </r>
        <r>
          <rPr>
            <sz val="8"/>
            <rFont val="Tahoma"/>
            <family val="0"/>
          </rPr>
          <t xml:space="preserve">
</t>
        </r>
      </text>
    </comment>
    <comment ref="C663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0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16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64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2099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970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2453" authorId="0">
      <text>
        <r>
          <rPr>
            <b/>
            <sz val="8"/>
            <rFont val="Tahoma"/>
            <family val="0"/>
          </rPr>
          <t>Emeline: for extra work done for one month when the Director travelled to Geneva and Israel</t>
        </r>
        <r>
          <rPr>
            <sz val="8"/>
            <rFont val="Tahoma"/>
            <family val="0"/>
          </rPr>
          <t xml:space="preserve">
</t>
        </r>
      </text>
    </comment>
    <comment ref="C2445" authorId="0">
      <text>
        <r>
          <rPr>
            <b/>
            <sz val="8"/>
            <rFont val="Tahoma"/>
            <family val="0"/>
          </rPr>
          <t>user: notification for raising house rent filed in house file</t>
        </r>
        <r>
          <rPr>
            <sz val="8"/>
            <rFont val="Tahoma"/>
            <family val="0"/>
          </rPr>
          <t xml:space="preserve">
</t>
        </r>
      </text>
    </comment>
    <comment ref="C2089" authorId="0">
      <text>
        <r>
          <rPr>
            <b/>
            <sz val="8"/>
            <rFont val="Tahoma"/>
            <family val="0"/>
          </rPr>
          <t>Arrey: called Josias in Congo</t>
        </r>
        <r>
          <rPr>
            <sz val="8"/>
            <rFont val="Tahoma"/>
            <family val="0"/>
          </rPr>
          <t xml:space="preserve">
</t>
        </r>
      </text>
    </comment>
    <comment ref="C1523" authorId="0">
      <text>
        <r>
          <rPr>
            <b/>
            <sz val="8"/>
            <rFont val="Tahoma"/>
            <family val="0"/>
          </rPr>
          <t xml:space="preserve">judith: local transport in yaoundé 100frs bike from house to the road, 400 to office and back </t>
        </r>
        <r>
          <rPr>
            <sz val="8"/>
            <rFont val="Tahoma"/>
            <family val="0"/>
          </rPr>
          <t xml:space="preserve">
</t>
        </r>
      </text>
    </comment>
    <comment ref="C1543" authorId="0">
      <text>
        <r>
          <rPr>
            <b/>
            <sz val="8"/>
            <rFont val="Tahoma"/>
            <family val="0"/>
          </rPr>
          <t xml:space="preserve">judith: local transport in yaoundé 100frs bike from house to the road, 400 to office and back </t>
        </r>
        <r>
          <rPr>
            <sz val="8"/>
            <rFont val="Tahoma"/>
            <family val="0"/>
          </rPr>
          <t xml:space="preserve">
</t>
        </r>
      </text>
    </comment>
    <comment ref="C15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before traveling, in dla due to traffic congection needed to take special bike to join park at bonaberi</t>
        </r>
      </text>
    </comment>
    <comment ref="C15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buea</t>
        </r>
      </text>
    </comment>
    <comment ref="C2179" authorId="0">
      <text>
        <r>
          <rPr>
            <b/>
            <sz val="8"/>
            <rFont val="Tahoma"/>
            <family val="0"/>
          </rPr>
          <t>Ofir: Bertoua operation follow up and transportation of the chimp to Belabo</t>
        </r>
        <r>
          <rPr>
            <sz val="8"/>
            <rFont val="Tahoma"/>
            <family val="0"/>
          </rPr>
          <t xml:space="preserve">
</t>
        </r>
      </text>
    </comment>
    <comment ref="C1330" authorId="1">
      <text>
        <r>
          <rPr>
            <b/>
            <sz val="8"/>
            <rFont val="Tahoma"/>
            <family val="0"/>
          </rPr>
          <t>Mbouan: bertoua/limbe.</t>
        </r>
        <r>
          <rPr>
            <sz val="8"/>
            <rFont val="Tahoma"/>
            <family val="0"/>
          </rPr>
          <t xml:space="preserve">
</t>
        </r>
      </text>
    </comment>
    <comment ref="C1336" authorId="0">
      <text>
        <r>
          <rPr>
            <b/>
            <sz val="8"/>
            <rFont val="Tahoma"/>
            <family val="0"/>
          </rPr>
          <t>mbuan: Bertoua.</t>
        </r>
        <r>
          <rPr>
            <sz val="8"/>
            <rFont val="Tahoma"/>
            <family val="0"/>
          </rPr>
          <t xml:space="preserve">
</t>
        </r>
      </text>
    </comment>
    <comment ref="C2144" authorId="4">
      <text>
        <r>
          <rPr>
            <b/>
            <sz val="8"/>
            <rFont val="Tahoma"/>
            <family val="0"/>
          </rPr>
          <t>vincent: application for an ordinary passport.</t>
        </r>
        <r>
          <rPr>
            <sz val="8"/>
            <rFont val="Tahoma"/>
            <family val="0"/>
          </rPr>
          <t xml:space="preserve">
</t>
        </r>
      </text>
    </comment>
    <comment ref="C2145" authorId="4">
      <text>
        <r>
          <rPr>
            <b/>
            <sz val="8"/>
            <rFont val="Tahoma"/>
            <family val="0"/>
          </rPr>
          <t>vincent: certification of birth certificate for establishing a passport.</t>
        </r>
        <r>
          <rPr>
            <sz val="8"/>
            <rFont val="Tahoma"/>
            <family val="0"/>
          </rPr>
          <t xml:space="preserve">
</t>
        </r>
      </text>
    </comment>
    <comment ref="C2146" authorId="4">
      <text>
        <r>
          <rPr>
            <b/>
            <sz val="8"/>
            <rFont val="Tahoma"/>
            <family val="0"/>
          </rPr>
          <t>vincent: certification national identity card.</t>
        </r>
        <r>
          <rPr>
            <sz val="8"/>
            <rFont val="Tahoma"/>
            <family val="0"/>
          </rPr>
          <t xml:space="preserve">
</t>
        </r>
      </text>
    </comment>
    <comment ref="C2147" authorId="4">
      <text>
        <r>
          <rPr>
            <b/>
            <sz val="8"/>
            <rFont val="Tahoma"/>
            <family val="0"/>
          </rPr>
          <t>vincent: Declaration of lost for the national identity card.</t>
        </r>
        <r>
          <rPr>
            <sz val="8"/>
            <rFont val="Tahoma"/>
            <family val="0"/>
          </rPr>
          <t xml:space="preserve">
</t>
        </r>
      </text>
    </comment>
    <comment ref="C2118" authorId="0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bonus for good achievement for first month of replication of LAGA in Congo</t>
        </r>
      </text>
    </comment>
    <comment ref="C2137" authorId="0">
      <text>
        <r>
          <rPr>
            <b/>
            <sz val="8"/>
            <rFont val="Tahoma"/>
            <family val="0"/>
          </rPr>
          <t>Emeline: annual report samples to Basil Seggos in USA</t>
        </r>
        <r>
          <rPr>
            <sz val="8"/>
            <rFont val="Tahoma"/>
            <family val="0"/>
          </rPr>
          <t xml:space="preserve">
</t>
        </r>
      </text>
    </comment>
    <comment ref="C910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11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12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81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82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83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<sst xmlns="http://schemas.openxmlformats.org/spreadsheetml/2006/main" count="11000" uniqueCount="1375">
  <si>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</si>
  <si>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</si>
  <si>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</si>
  <si>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</si>
  <si>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</si>
  <si>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</si>
  <si>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</si>
  <si>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</si>
  <si>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</si>
  <si>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</si>
  <si>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</si>
  <si>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</si>
  <si>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</si>
  <si>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</si>
  <si>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</si>
  <si>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</si>
  <si>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</si>
  <si>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</si>
  <si>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</si>
  <si>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1 Operation</t>
  </si>
  <si>
    <t>legal</t>
  </si>
  <si>
    <t>Media</t>
  </si>
  <si>
    <t>Policy &amp; External Relations</t>
  </si>
  <si>
    <t>Congo Replication</t>
  </si>
  <si>
    <t>Management</t>
  </si>
  <si>
    <t>Coordination</t>
  </si>
  <si>
    <t>Office</t>
  </si>
  <si>
    <t>total exp</t>
  </si>
  <si>
    <t>investigations</t>
  </si>
  <si>
    <t>Mission 1</t>
  </si>
  <si>
    <t>1-5/10/2008</t>
  </si>
  <si>
    <t>East</t>
  </si>
  <si>
    <t>Bertoua</t>
  </si>
  <si>
    <t>Apes</t>
  </si>
  <si>
    <t>Phone</t>
  </si>
  <si>
    <t>Julius</t>
  </si>
  <si>
    <t>1-Phone-7</t>
  </si>
  <si>
    <t>1/10</t>
  </si>
  <si>
    <t>1-Phone-27</t>
  </si>
  <si>
    <t>2/10</t>
  </si>
  <si>
    <t>1-Phone-32</t>
  </si>
  <si>
    <t>1-Phone-51</t>
  </si>
  <si>
    <t>3/10</t>
  </si>
  <si>
    <t>1-Phone-52</t>
  </si>
  <si>
    <t>1-Phone-67</t>
  </si>
  <si>
    <t>4/10</t>
  </si>
  <si>
    <t>Bafoussam-Yaounde</t>
  </si>
  <si>
    <t>Traveling Expenses</t>
  </si>
  <si>
    <t>Yaounde-Belebo</t>
  </si>
  <si>
    <t>Belabo-Bertoua</t>
  </si>
  <si>
    <t>Bertoua-Berim</t>
  </si>
  <si>
    <t>Berim-Bouem</t>
  </si>
  <si>
    <t>5/10</t>
  </si>
  <si>
    <t>Bouem-Bertoua</t>
  </si>
  <si>
    <t>Inter-City Transport</t>
  </si>
  <si>
    <t>Transport</t>
  </si>
  <si>
    <t>Local Transport</t>
  </si>
  <si>
    <t>Lodging</t>
  </si>
  <si>
    <t>Feeding</t>
  </si>
  <si>
    <t>Drinks With Informer</t>
  </si>
  <si>
    <t>Trust Building</t>
  </si>
  <si>
    <t>Mission 2</t>
  </si>
  <si>
    <t>1-6/10/2008</t>
  </si>
  <si>
    <t>South West</t>
  </si>
  <si>
    <t>Limbe/Buea</t>
  </si>
  <si>
    <t>Crocodile</t>
  </si>
  <si>
    <t>i30</t>
  </si>
  <si>
    <t>2-Phone-5</t>
  </si>
  <si>
    <t>2-Phone-26</t>
  </si>
  <si>
    <t>2-Phone-46</t>
  </si>
  <si>
    <t>2-Phone-58</t>
  </si>
  <si>
    <t>2-Phone-59</t>
  </si>
  <si>
    <t>2-Phone-71</t>
  </si>
  <si>
    <t>2-Phone-74</t>
  </si>
  <si>
    <t>2-Phone-77</t>
  </si>
  <si>
    <t>6/10</t>
  </si>
  <si>
    <t>2-Phone-88</t>
  </si>
  <si>
    <t>Buea-Limbe</t>
  </si>
  <si>
    <t>2-i30-r</t>
  </si>
  <si>
    <t>Limbe-Sokolo</t>
  </si>
  <si>
    <t>Sokolo-Limbe</t>
  </si>
  <si>
    <t>Limbe-Buea</t>
  </si>
  <si>
    <t>Buea-Bonakanda</t>
  </si>
  <si>
    <t>Bonakanda-Buea</t>
  </si>
  <si>
    <t>Limbe-Douala</t>
  </si>
  <si>
    <t>2-i30-12</t>
  </si>
  <si>
    <t>Douala-Batie</t>
  </si>
  <si>
    <t>2-i30-13</t>
  </si>
  <si>
    <t>2-i30-1</t>
  </si>
  <si>
    <t>Mission 3</t>
  </si>
  <si>
    <t>2-5/10/2008</t>
  </si>
  <si>
    <t>North West</t>
  </si>
  <si>
    <t>Bamenda</t>
  </si>
  <si>
    <t>Internet Fraud</t>
  </si>
  <si>
    <t>i26</t>
  </si>
  <si>
    <t>3-Phone-35</t>
  </si>
  <si>
    <t>3-Phone-39-40</t>
  </si>
  <si>
    <t>3-Phone-66</t>
  </si>
  <si>
    <t>3-Phone-76</t>
  </si>
  <si>
    <t>x6 Hrs Internet</t>
  </si>
  <si>
    <t xml:space="preserve"> Investigations</t>
  </si>
  <si>
    <t>Communication</t>
  </si>
  <si>
    <t>3-i26-r</t>
  </si>
  <si>
    <t>02/10</t>
  </si>
  <si>
    <t>x4 Hrs Internet</t>
  </si>
  <si>
    <t>3-i26-3</t>
  </si>
  <si>
    <t>03/10</t>
  </si>
  <si>
    <t>x5 Hrs Internet</t>
  </si>
  <si>
    <t>04/10</t>
  </si>
  <si>
    <t>Internet</t>
  </si>
  <si>
    <t>Yaounde-Bamenda</t>
  </si>
  <si>
    <t>Travelling Expenses</t>
  </si>
  <si>
    <t>3-i26-1</t>
  </si>
  <si>
    <t>Bamenda-Yaounde</t>
  </si>
  <si>
    <t>3-i26-4</t>
  </si>
  <si>
    <t>05/10</t>
  </si>
  <si>
    <t>3-i26-2</t>
  </si>
  <si>
    <t>External Assistance</t>
  </si>
  <si>
    <t>Drinks with Informer</t>
  </si>
  <si>
    <t>Informer Fee</t>
  </si>
  <si>
    <t>Mission 4</t>
  </si>
  <si>
    <t>6-8/10/2008</t>
  </si>
  <si>
    <t>Bertoua/Mbambaye</t>
  </si>
  <si>
    <t>4-Phone-87</t>
  </si>
  <si>
    <t>4-Phone-124</t>
  </si>
  <si>
    <t>8/10</t>
  </si>
  <si>
    <t>Bertoua-Belabo</t>
  </si>
  <si>
    <t>7/10</t>
  </si>
  <si>
    <t>Belabo-Mbambaya</t>
  </si>
  <si>
    <t>Mbambaya-Belabo</t>
  </si>
  <si>
    <t>Mission 5</t>
  </si>
  <si>
    <t>7-12/10/2008</t>
  </si>
  <si>
    <t>Littoral</t>
  </si>
  <si>
    <t>Loum</t>
  </si>
  <si>
    <t>Leopard Skins</t>
  </si>
  <si>
    <t>5-Phone-102</t>
  </si>
  <si>
    <t>5-Phone-112</t>
  </si>
  <si>
    <t>5-Phone-115</t>
  </si>
  <si>
    <t>5-Phone-130</t>
  </si>
  <si>
    <t>9/10</t>
  </si>
  <si>
    <t>5-Phone-146</t>
  </si>
  <si>
    <t>10/10</t>
  </si>
  <si>
    <t>5-Phone-148</t>
  </si>
  <si>
    <t>5-Phone-164</t>
  </si>
  <si>
    <t>11/10</t>
  </si>
  <si>
    <t>5-Phone-171</t>
  </si>
  <si>
    <t>12/10</t>
  </si>
  <si>
    <t>Batie-Loum</t>
  </si>
  <si>
    <t>5-i30-14</t>
  </si>
  <si>
    <t>Loum-Penja</t>
  </si>
  <si>
    <t>5-i30-r</t>
  </si>
  <si>
    <t>Penja-Loum</t>
  </si>
  <si>
    <t>Loum-Banga</t>
  </si>
  <si>
    <t>Banga-Loum</t>
  </si>
  <si>
    <t>Loum-Douala</t>
  </si>
  <si>
    <t>5-i30-15</t>
  </si>
  <si>
    <t>5-i30-2</t>
  </si>
  <si>
    <t>Mission 6</t>
  </si>
  <si>
    <t>7-9/10/2008</t>
  </si>
  <si>
    <t>Idenau</t>
  </si>
  <si>
    <t>Protected Species</t>
  </si>
  <si>
    <t>i37</t>
  </si>
  <si>
    <t>6-Phone-123</t>
  </si>
  <si>
    <t>6-i37-1</t>
  </si>
  <si>
    <t>Limbe-Idenau</t>
  </si>
  <si>
    <t>6-i37-r</t>
  </si>
  <si>
    <t>Idenau-Limbe</t>
  </si>
  <si>
    <t>6-i37-3</t>
  </si>
  <si>
    <t>6-i37-2</t>
  </si>
  <si>
    <t>Mission 7</t>
  </si>
  <si>
    <t>7-13/10/2008</t>
  </si>
  <si>
    <t>Abong Mbang</t>
  </si>
  <si>
    <t>i38</t>
  </si>
  <si>
    <t>7-Phone-122</t>
  </si>
  <si>
    <t>Nanga-Belabo</t>
  </si>
  <si>
    <t>7-i38-1</t>
  </si>
  <si>
    <t>7-i38-2</t>
  </si>
  <si>
    <t>Bertoua-Abongbang</t>
  </si>
  <si>
    <t>7-i38-4</t>
  </si>
  <si>
    <t>7-i38-r</t>
  </si>
  <si>
    <t>Abongbang-Bertoua</t>
  </si>
  <si>
    <t>7-i38-7</t>
  </si>
  <si>
    <t>Belabo-Nanga</t>
  </si>
  <si>
    <t>7-i38-6</t>
  </si>
  <si>
    <t>13/10</t>
  </si>
  <si>
    <t>x7 Photocopy</t>
  </si>
  <si>
    <t>7-i38-5</t>
  </si>
  <si>
    <t>x1 envelpe</t>
  </si>
  <si>
    <t>Postage</t>
  </si>
  <si>
    <t>7-i38-8</t>
  </si>
  <si>
    <t>Mission 8</t>
  </si>
  <si>
    <t>9-11/10/2008</t>
  </si>
  <si>
    <t>Lomie</t>
  </si>
  <si>
    <t>Abong-Lomie</t>
  </si>
  <si>
    <t>Lomie-Yaounde</t>
  </si>
  <si>
    <t>Yaounde-Bafoussam</t>
  </si>
  <si>
    <t>Mission 9</t>
  </si>
  <si>
    <t>13-17/10/2008</t>
  </si>
  <si>
    <t>Douala</t>
  </si>
  <si>
    <t>Gorilla/Leopard</t>
  </si>
  <si>
    <t>9-Phone-175</t>
  </si>
  <si>
    <t>9-Phone-194-195</t>
  </si>
  <si>
    <t>14/10</t>
  </si>
  <si>
    <t>9-Phone-223</t>
  </si>
  <si>
    <t>15/10</t>
  </si>
  <si>
    <t>9-Phone-239-240</t>
  </si>
  <si>
    <t>16/10</t>
  </si>
  <si>
    <t>9-Phone-245</t>
  </si>
  <si>
    <t>17/10</t>
  </si>
  <si>
    <t>Batie-Douala</t>
  </si>
  <si>
    <t>9-i30-r</t>
  </si>
  <si>
    <t>Doual-Yassa</t>
  </si>
  <si>
    <t>Yassa-Douala</t>
  </si>
  <si>
    <t>Douala-Bonanolonga</t>
  </si>
  <si>
    <t>Bonalonga-Douala</t>
  </si>
  <si>
    <t>9-i30-16</t>
  </si>
  <si>
    <t>9-i30-3</t>
  </si>
  <si>
    <t>Mission 10</t>
  </si>
  <si>
    <t>16-20/10/2008</t>
  </si>
  <si>
    <t>Edea</t>
  </si>
  <si>
    <t>i35</t>
  </si>
  <si>
    <t>10-Phone-229</t>
  </si>
  <si>
    <t>Yaounde-Edea</t>
  </si>
  <si>
    <t>10-i35-1</t>
  </si>
  <si>
    <t>Edea-Yaounde</t>
  </si>
  <si>
    <t>10-i35-r</t>
  </si>
  <si>
    <t>18/10</t>
  </si>
  <si>
    <t>20/10</t>
  </si>
  <si>
    <t>10-i35-2</t>
  </si>
  <si>
    <t>Mission 11</t>
  </si>
  <si>
    <t>13-18/10/2008</t>
  </si>
  <si>
    <t>Ivory</t>
  </si>
  <si>
    <t>11-Phone-259-261</t>
  </si>
  <si>
    <t>11-Phone-262</t>
  </si>
  <si>
    <t>11-Phone-270</t>
  </si>
  <si>
    <t>11-Phone-281</t>
  </si>
  <si>
    <t>Bafoussam-Douala</t>
  </si>
  <si>
    <t>traveling Expenses</t>
  </si>
  <si>
    <t>11-Jul-r</t>
  </si>
  <si>
    <t>11-Jul-9</t>
  </si>
  <si>
    <t>11-Jul-3</t>
  </si>
  <si>
    <t>x2 undercover</t>
  </si>
  <si>
    <t>External assistance</t>
  </si>
  <si>
    <t>11-Jul-10-11</t>
  </si>
  <si>
    <t>Mission 12</t>
  </si>
  <si>
    <t>Manjo</t>
  </si>
  <si>
    <t>12-Phone-283</t>
  </si>
  <si>
    <t>19/10</t>
  </si>
  <si>
    <t>16-Phone-299-300</t>
  </si>
  <si>
    <t>Batie-Manjo</t>
  </si>
  <si>
    <t>12-i30-r</t>
  </si>
  <si>
    <t>12-i30-4</t>
  </si>
  <si>
    <t>Mission 13</t>
  </si>
  <si>
    <t>15-23/10/2008</t>
  </si>
  <si>
    <t>Kumba</t>
  </si>
  <si>
    <t>13-Phone-211a</t>
  </si>
  <si>
    <t>13-Phone-267</t>
  </si>
  <si>
    <t>13-Phone-303</t>
  </si>
  <si>
    <t>21/10</t>
  </si>
  <si>
    <t>13-Phone-330</t>
  </si>
  <si>
    <t>22/10</t>
  </si>
  <si>
    <t>23/10</t>
  </si>
  <si>
    <t>Buea-Kumba</t>
  </si>
  <si>
    <t>13-i37-4</t>
  </si>
  <si>
    <t>Kumba-Buea</t>
  </si>
  <si>
    <t>13-i37-5</t>
  </si>
  <si>
    <t>13-i37-r</t>
  </si>
  <si>
    <t>Mission 14</t>
  </si>
  <si>
    <t>20-24/10/2008</t>
  </si>
  <si>
    <t>14-Phone-294</t>
  </si>
  <si>
    <t>14-Phone-301</t>
  </si>
  <si>
    <t>14-Phone-331</t>
  </si>
  <si>
    <t>14-Phone-380</t>
  </si>
  <si>
    <t>24/10</t>
  </si>
  <si>
    <t>Yaounde-Bertoua</t>
  </si>
  <si>
    <t>Bertoua-Yaounde</t>
  </si>
  <si>
    <t>Mission 15</t>
  </si>
  <si>
    <t>20-22/10/2008</t>
  </si>
  <si>
    <t>AbongMbang</t>
  </si>
  <si>
    <t>15-Phone-302</t>
  </si>
  <si>
    <t>Nanga-Bertoua</t>
  </si>
  <si>
    <t>15-i38-10</t>
  </si>
  <si>
    <t>Abongbang-Djenassou-fro</t>
  </si>
  <si>
    <t>15-i38-r</t>
  </si>
  <si>
    <t>x3 Photocopy</t>
  </si>
  <si>
    <t>Mission 16</t>
  </si>
  <si>
    <t>20-28/10/2008</t>
  </si>
  <si>
    <t>West</t>
  </si>
  <si>
    <t>Bafoussam</t>
  </si>
  <si>
    <t>16-Phone-310-311</t>
  </si>
  <si>
    <t>16-Phone-338-339</t>
  </si>
  <si>
    <t>16-Phone-372</t>
  </si>
  <si>
    <t>16-Phone-381</t>
  </si>
  <si>
    <t>16-Phone-405</t>
  </si>
  <si>
    <t>25/10</t>
  </si>
  <si>
    <t>16-Phone-406</t>
  </si>
  <si>
    <t>16Phone-418</t>
  </si>
  <si>
    <t>27/10</t>
  </si>
  <si>
    <t>16-Phone-418a</t>
  </si>
  <si>
    <t>16-Phone-428</t>
  </si>
  <si>
    <t>28/10</t>
  </si>
  <si>
    <t>Manjo-Bafoussam</t>
  </si>
  <si>
    <t>16-i30-17</t>
  </si>
  <si>
    <t>Bafoussam-Tchickop</t>
  </si>
  <si>
    <t>16-i30-r</t>
  </si>
  <si>
    <t>Bafoussam-Batie</t>
  </si>
  <si>
    <t>Batie-Soo</t>
  </si>
  <si>
    <t>Soo-Batie</t>
  </si>
  <si>
    <t>Batie-Bafoussam</t>
  </si>
  <si>
    <t>27/11</t>
  </si>
  <si>
    <t>16-i30-5</t>
  </si>
  <si>
    <t>Mission 17</t>
  </si>
  <si>
    <t>21-25/10/2008</t>
  </si>
  <si>
    <t>Buea</t>
  </si>
  <si>
    <t>17-Phone-316-317</t>
  </si>
  <si>
    <t>17-Phone-334-335</t>
  </si>
  <si>
    <t>17-Phone-378</t>
  </si>
  <si>
    <t>17-Phone-401</t>
  </si>
  <si>
    <t>17-i26-r</t>
  </si>
  <si>
    <t>17-i26-12</t>
  </si>
  <si>
    <t>x7 Hrs Internet</t>
  </si>
  <si>
    <t>Yaounde-Mutengene</t>
  </si>
  <si>
    <t>17-i26-8</t>
  </si>
  <si>
    <t>Buea-kumba</t>
  </si>
  <si>
    <t>Buea-Douala</t>
  </si>
  <si>
    <t>Douala - Yaounde</t>
  </si>
  <si>
    <t>17-i26-15</t>
  </si>
  <si>
    <t>17-i26-11</t>
  </si>
  <si>
    <t>17-i26-9</t>
  </si>
  <si>
    <t>17-i26-14</t>
  </si>
  <si>
    <t>Bonus</t>
  </si>
  <si>
    <t>17-i26-10</t>
  </si>
  <si>
    <t>17-i26-16</t>
  </si>
  <si>
    <t>17-i26-17</t>
  </si>
  <si>
    <t>Printing</t>
  </si>
  <si>
    <t>Photocopies</t>
  </si>
  <si>
    <t>Mission 18</t>
  </si>
  <si>
    <t>23-30/10/2008</t>
  </si>
  <si>
    <t>18-Phone-427</t>
  </si>
  <si>
    <t>18-Phone-451</t>
  </si>
  <si>
    <t>29/10</t>
  </si>
  <si>
    <t>18-i38-13</t>
  </si>
  <si>
    <t>18-i38-14</t>
  </si>
  <si>
    <t>18-i38-r</t>
  </si>
  <si>
    <t>30/10</t>
  </si>
  <si>
    <t>x1 envelope</t>
  </si>
  <si>
    <t>18-i38-15</t>
  </si>
  <si>
    <t>Mission 19</t>
  </si>
  <si>
    <t>1-31/10/2008</t>
  </si>
  <si>
    <t>Center</t>
  </si>
  <si>
    <t>Yaounde/Douala</t>
  </si>
  <si>
    <t>19-Phone-14</t>
  </si>
  <si>
    <t>19-Phone-90</t>
  </si>
  <si>
    <t>19-Phone-100</t>
  </si>
  <si>
    <t>19-Phone-104-105</t>
  </si>
  <si>
    <t>19-Phone-128</t>
  </si>
  <si>
    <t>19-Phone-156</t>
  </si>
  <si>
    <t>19-Phone-168</t>
  </si>
  <si>
    <t>19-Phone-185-186</t>
  </si>
  <si>
    <t>Hamidou</t>
  </si>
  <si>
    <t>19-Phone-187</t>
  </si>
  <si>
    <t>19-Phone-253</t>
  </si>
  <si>
    <t>19-Phone-274-275</t>
  </si>
  <si>
    <t>19-Phone-297-298</t>
  </si>
  <si>
    <t>19-Phone-419</t>
  </si>
  <si>
    <t>19-Phone-500-503</t>
  </si>
  <si>
    <t>31/10</t>
  </si>
  <si>
    <t>x2 Hrs Internet</t>
  </si>
  <si>
    <t>19-i26-r</t>
  </si>
  <si>
    <t>Yaounde-Douala</t>
  </si>
  <si>
    <t>01/10</t>
  </si>
  <si>
    <t>06/10</t>
  </si>
  <si>
    <t>07/10</t>
  </si>
  <si>
    <t>08/10</t>
  </si>
  <si>
    <t>09/10</t>
  </si>
  <si>
    <t>24-i26-r</t>
  </si>
  <si>
    <t>Mission 20</t>
  </si>
  <si>
    <t>27-29/10/2008</t>
  </si>
  <si>
    <t>Santcho</t>
  </si>
  <si>
    <t>20-Phone-416</t>
  </si>
  <si>
    <t>20-Phone-421</t>
  </si>
  <si>
    <t>20-Phone-448</t>
  </si>
  <si>
    <t>Bafoussam-Dschang</t>
  </si>
  <si>
    <t>Dschang-Santcho</t>
  </si>
  <si>
    <t>Santcho-Dschang</t>
  </si>
  <si>
    <t>Dachang-Bafoussam</t>
  </si>
  <si>
    <t>Mission 21</t>
  </si>
  <si>
    <t>28-30/10/2008</t>
  </si>
  <si>
    <t>Nkomo/Yaounde</t>
  </si>
  <si>
    <t>Crokodile</t>
  </si>
  <si>
    <t>21-Phone-436-438</t>
  </si>
  <si>
    <t>21-Phone-444</t>
  </si>
  <si>
    <t>21-Phone-470-471</t>
  </si>
  <si>
    <t>Nkomo-Yde-Fro</t>
  </si>
  <si>
    <t>21-i26-18</t>
  </si>
  <si>
    <t>21-i26-r</t>
  </si>
  <si>
    <t>21-i26-19</t>
  </si>
  <si>
    <t>21-i26-20</t>
  </si>
  <si>
    <t>21-i26-21</t>
  </si>
  <si>
    <t>21-i26-22</t>
  </si>
  <si>
    <t>21-i26-23</t>
  </si>
  <si>
    <t>21-i26-24</t>
  </si>
  <si>
    <t>Mission 22</t>
  </si>
  <si>
    <t>30-1/11/2008</t>
  </si>
  <si>
    <t>Tonga</t>
  </si>
  <si>
    <t>22-Phone-477</t>
  </si>
  <si>
    <t>22-Phone-482</t>
  </si>
  <si>
    <t>B'ssam-Bagante</t>
  </si>
  <si>
    <t>Bagante-Tonga</t>
  </si>
  <si>
    <t>Tonga-Bagante</t>
  </si>
  <si>
    <t>1/11</t>
  </si>
  <si>
    <t>Bagante-Bafoussam</t>
  </si>
  <si>
    <t>Mission 23</t>
  </si>
  <si>
    <t>28-1/11/2008</t>
  </si>
  <si>
    <t>23-Phone-450</t>
  </si>
  <si>
    <t>23-Phone-480</t>
  </si>
  <si>
    <t>23-Phone-481</t>
  </si>
  <si>
    <t>23-Phone-497-499</t>
  </si>
  <si>
    <t>23-Phone-506-507</t>
  </si>
  <si>
    <t>Yaounde-Abongbang</t>
  </si>
  <si>
    <t>Abongbang-Yaounde</t>
  </si>
  <si>
    <t>23-i30-10</t>
  </si>
  <si>
    <t>23-i30-18</t>
  </si>
  <si>
    <t>23-i30-r</t>
  </si>
  <si>
    <t>23-i30-9</t>
  </si>
  <si>
    <t>operations</t>
  </si>
  <si>
    <t>14-Phone-343</t>
  </si>
  <si>
    <t>14-Phone-344-346</t>
  </si>
  <si>
    <t>14-Jul-12</t>
  </si>
  <si>
    <t>14-Jul-22</t>
  </si>
  <si>
    <t>14-Jul-14</t>
  </si>
  <si>
    <t>14-Jul-21</t>
  </si>
  <si>
    <t>14-Jul-r</t>
  </si>
  <si>
    <t>14-Jul-15</t>
  </si>
  <si>
    <t>14-Jul-13</t>
  </si>
  <si>
    <t>x2 Police</t>
  </si>
  <si>
    <t>14-Jul-16-17</t>
  </si>
  <si>
    <t>14-Jul-18-19</t>
  </si>
  <si>
    <t>x1undercover</t>
  </si>
  <si>
    <t>14-Jul-20</t>
  </si>
  <si>
    <t>bank file</t>
  </si>
  <si>
    <t>bonus</t>
  </si>
  <si>
    <t>salaries</t>
  </si>
  <si>
    <t>i39</t>
  </si>
  <si>
    <t>x4 hrs taxi</t>
  </si>
  <si>
    <t>x12 Tear Gas</t>
  </si>
  <si>
    <t>Equipment</t>
  </si>
  <si>
    <t>i26-7</t>
  </si>
  <si>
    <t>23/09</t>
  </si>
  <si>
    <t>x1 Khaki Uniform</t>
  </si>
  <si>
    <t>i26-8</t>
  </si>
  <si>
    <t>x12 Rangers (Boots)</t>
  </si>
  <si>
    <t>i26-9</t>
  </si>
  <si>
    <t>x12 Raincoats</t>
  </si>
  <si>
    <t>x12 Belts</t>
  </si>
  <si>
    <t>i26-10</t>
  </si>
  <si>
    <t>Equipment-special unit</t>
  </si>
  <si>
    <t>Sam Mumah</t>
  </si>
  <si>
    <t>Salaries</t>
  </si>
  <si>
    <t>Legal</t>
  </si>
  <si>
    <t>Horline</t>
  </si>
  <si>
    <t>Phone-1</t>
  </si>
  <si>
    <t>Phone-45</t>
  </si>
  <si>
    <t>Phone-60</t>
  </si>
  <si>
    <t>Phone-89</t>
  </si>
  <si>
    <t>Phone-103</t>
  </si>
  <si>
    <t>Phone-113</t>
  </si>
  <si>
    <t>Phone-133</t>
  </si>
  <si>
    <t>Phone-149</t>
  </si>
  <si>
    <t>Phone-162</t>
  </si>
  <si>
    <t>Phone-178</t>
  </si>
  <si>
    <t>Phone-206</t>
  </si>
  <si>
    <t>Phone-224</t>
  </si>
  <si>
    <t>Phone-243</t>
  </si>
  <si>
    <t>Phone-246</t>
  </si>
  <si>
    <t>Phone-271</t>
  </si>
  <si>
    <t>Phone-286</t>
  </si>
  <si>
    <t>Phone-309</t>
  </si>
  <si>
    <t>Phone-337</t>
  </si>
  <si>
    <t>Phone-356-358</t>
  </si>
  <si>
    <t>Phone-387-388</t>
  </si>
  <si>
    <t>Phone-403</t>
  </si>
  <si>
    <t>Phone-410</t>
  </si>
  <si>
    <t>Phone-439-440</t>
  </si>
  <si>
    <t>Phone-441</t>
  </si>
  <si>
    <t>Phone-479</t>
  </si>
  <si>
    <t>Phone-491-492</t>
  </si>
  <si>
    <t>Alain</t>
  </si>
  <si>
    <t>Phone-6</t>
  </si>
  <si>
    <t>Phone-25</t>
  </si>
  <si>
    <t>Phone-47</t>
  </si>
  <si>
    <t>Phone-85</t>
  </si>
  <si>
    <t>Phone-96</t>
  </si>
  <si>
    <t>Phone-114</t>
  </si>
  <si>
    <t>Phone-129</t>
  </si>
  <si>
    <t>Phone-147</t>
  </si>
  <si>
    <t>Phone-163</t>
  </si>
  <si>
    <t>Phone-174</t>
  </si>
  <si>
    <t>Phone-207</t>
  </si>
  <si>
    <t>Phone-225</t>
  </si>
  <si>
    <t>Phone-241</t>
  </si>
  <si>
    <t>Phone-256-257</t>
  </si>
  <si>
    <t>Phone-272-273</t>
  </si>
  <si>
    <t>Phone-289</t>
  </si>
  <si>
    <t>Phone-312</t>
  </si>
  <si>
    <t>Phone-336</t>
  </si>
  <si>
    <t>Phone-354-355</t>
  </si>
  <si>
    <t>Phone-379</t>
  </si>
  <si>
    <t>Phone-404</t>
  </si>
  <si>
    <t>Phone-407</t>
  </si>
  <si>
    <t>Phone-434-435</t>
  </si>
  <si>
    <t>Phone-453</t>
  </si>
  <si>
    <t>Phone-461-462</t>
  </si>
  <si>
    <t>Phone-495-496</t>
  </si>
  <si>
    <t>Aime</t>
  </si>
  <si>
    <t>Phone-9</t>
  </si>
  <si>
    <t>Phone-29</t>
  </si>
  <si>
    <t>Phone-50</t>
  </si>
  <si>
    <t>Phone-64</t>
  </si>
  <si>
    <t>Phone-73</t>
  </si>
  <si>
    <t>Phone-83</t>
  </si>
  <si>
    <t>Phone-93</t>
  </si>
  <si>
    <t>Phone-125</t>
  </si>
  <si>
    <t>Phone-158</t>
  </si>
  <si>
    <t>Phone-165</t>
  </si>
  <si>
    <t>Phone-181</t>
  </si>
  <si>
    <t>Phone-203</t>
  </si>
  <si>
    <t>Phone-215</t>
  </si>
  <si>
    <t>Phone-233</t>
  </si>
  <si>
    <t>Phone-254</t>
  </si>
  <si>
    <t>Phone-276</t>
  </si>
  <si>
    <t>Phone-290</t>
  </si>
  <si>
    <t>Phone-305</t>
  </si>
  <si>
    <t>Phone-328</t>
  </si>
  <si>
    <t>Phone-362</t>
  </si>
  <si>
    <t>Phone-376</t>
  </si>
  <si>
    <t>Phone-400</t>
  </si>
  <si>
    <t>Phone-413</t>
  </si>
  <si>
    <t>Phone-426</t>
  </si>
  <si>
    <t>Phone-445</t>
  </si>
  <si>
    <t>Phone-473</t>
  </si>
  <si>
    <t>Phone-487</t>
  </si>
  <si>
    <t>Felix</t>
  </si>
  <si>
    <t>Phone-8</t>
  </si>
  <si>
    <t>Phone-36</t>
  </si>
  <si>
    <t>Phone-37</t>
  </si>
  <si>
    <t>Phone-78</t>
  </si>
  <si>
    <t>Phone-153</t>
  </si>
  <si>
    <t>Phone-182</t>
  </si>
  <si>
    <t>Phone-202</t>
  </si>
  <si>
    <t>Phone-231</t>
  </si>
  <si>
    <t>Phone-252</t>
  </si>
  <si>
    <t>Phone-268</t>
  </si>
  <si>
    <t>Phone-281a</t>
  </si>
  <si>
    <t>Phone-287</t>
  </si>
  <si>
    <t>Phone-327</t>
  </si>
  <si>
    <t>Phone-373-374</t>
  </si>
  <si>
    <t>Phone-391-392</t>
  </si>
  <si>
    <t>Phone-394-396</t>
  </si>
  <si>
    <t>Phone-425</t>
  </si>
  <si>
    <t>Phone-447</t>
  </si>
  <si>
    <t>Phone-466-467</t>
  </si>
  <si>
    <t>Phone-504-505</t>
  </si>
  <si>
    <t>judith</t>
  </si>
  <si>
    <t>Phone-97</t>
  </si>
  <si>
    <t>Phone-151</t>
  </si>
  <si>
    <t>Phone-177</t>
  </si>
  <si>
    <t>Phone-198</t>
  </si>
  <si>
    <t>Phone-214</t>
  </si>
  <si>
    <t>Phone-250</t>
  </si>
  <si>
    <t>Phone-384</t>
  </si>
  <si>
    <t>Phone-408</t>
  </si>
  <si>
    <t>Phone-452</t>
  </si>
  <si>
    <t>M.Mbuan</t>
  </si>
  <si>
    <t>Phone-116</t>
  </si>
  <si>
    <t>Phone-139-140</t>
  </si>
  <si>
    <t>Phone-180</t>
  </si>
  <si>
    <t>Phone-208-209</t>
  </si>
  <si>
    <t>Phone-313</t>
  </si>
  <si>
    <t>Phone-383</t>
  </si>
  <si>
    <t>Phone-478</t>
  </si>
  <si>
    <t>Phone-459</t>
  </si>
  <si>
    <t>communication</t>
  </si>
  <si>
    <t>aim-r</t>
  </si>
  <si>
    <t>aimé</t>
  </si>
  <si>
    <t>aim-1</t>
  </si>
  <si>
    <t>felix-r</t>
  </si>
  <si>
    <t>felix</t>
  </si>
  <si>
    <t>Yde-Bfsam</t>
  </si>
  <si>
    <t>travelling expenses</t>
  </si>
  <si>
    <t>felix-1</t>
  </si>
  <si>
    <t>Bfsam-Mbouda</t>
  </si>
  <si>
    <t>Mbouda-Bfsam</t>
  </si>
  <si>
    <t>Bfsam-Foumban</t>
  </si>
  <si>
    <t>Foumban-Bfsam</t>
  </si>
  <si>
    <t>Bfsam-Yde</t>
  </si>
  <si>
    <t>felix-5</t>
  </si>
  <si>
    <t>Yde-Nanga-Eboko</t>
  </si>
  <si>
    <t>felix-6</t>
  </si>
  <si>
    <t>Nanga-Eboko-Pela-Nanga</t>
  </si>
  <si>
    <t>felix-8</t>
  </si>
  <si>
    <t>Nanga-Eboko-Yde</t>
  </si>
  <si>
    <t>felix-13</t>
  </si>
  <si>
    <t>Yde-Bamenda</t>
  </si>
  <si>
    <t>felix-14</t>
  </si>
  <si>
    <t>Bamenda-Yde</t>
  </si>
  <si>
    <t>felix-16</t>
  </si>
  <si>
    <t>felix-17</t>
  </si>
  <si>
    <t>Bfsam-Dschang</t>
  </si>
  <si>
    <t>Dschang-Bfsam</t>
  </si>
  <si>
    <t>Bfsam-Dschang-Bfsam</t>
  </si>
  <si>
    <t>felix-18a</t>
  </si>
  <si>
    <t>toll gate</t>
  </si>
  <si>
    <t>felix-18b</t>
  </si>
  <si>
    <t>felix-18c</t>
  </si>
  <si>
    <t>felix-19</t>
  </si>
  <si>
    <t>felix-20</t>
  </si>
  <si>
    <t>felix-22</t>
  </si>
  <si>
    <t>Yde-Bertoua</t>
  </si>
  <si>
    <t>felix-23</t>
  </si>
  <si>
    <t>Bertoua-Belabo-Bertoua</t>
  </si>
  <si>
    <t>Belabo-Yde</t>
  </si>
  <si>
    <t>felix-30</t>
  </si>
  <si>
    <t>26/10</t>
  </si>
  <si>
    <t>felix-31</t>
  </si>
  <si>
    <t>Bertoua-Abong-Mbang</t>
  </si>
  <si>
    <t>felix-35</t>
  </si>
  <si>
    <t>Abong-Mbang-Yde</t>
  </si>
  <si>
    <t>felix-37</t>
  </si>
  <si>
    <t>Yde - Dla</t>
  </si>
  <si>
    <t>judith-2</t>
  </si>
  <si>
    <t>30/9</t>
  </si>
  <si>
    <t>Dla-Ydé</t>
  </si>
  <si>
    <t>judith-3</t>
  </si>
  <si>
    <t>judith-4</t>
  </si>
  <si>
    <t>Dla-Buéa</t>
  </si>
  <si>
    <t>judith-r</t>
  </si>
  <si>
    <t>Buéa - Dla</t>
  </si>
  <si>
    <t>Dla - Ydé</t>
  </si>
  <si>
    <t>judith-6</t>
  </si>
  <si>
    <t>judith-7</t>
  </si>
  <si>
    <t>Buéa - Kumba</t>
  </si>
  <si>
    <t>judith-9</t>
  </si>
  <si>
    <t>kumba-Mamfé</t>
  </si>
  <si>
    <t>judith-10</t>
  </si>
  <si>
    <t>Mamfe-Kumba</t>
  </si>
  <si>
    <t>judith-13</t>
  </si>
  <si>
    <t>kumba-Buea</t>
  </si>
  <si>
    <t>Buea-Dla</t>
  </si>
  <si>
    <t>judith-14</t>
  </si>
  <si>
    <t>judith-15</t>
  </si>
  <si>
    <t>judith-16</t>
  </si>
  <si>
    <t>Travelling expenses</t>
  </si>
  <si>
    <t>judith-18</t>
  </si>
  <si>
    <t>kumba-mamfé</t>
  </si>
  <si>
    <t>judith-19</t>
  </si>
  <si>
    <t>judith-22</t>
  </si>
  <si>
    <t>judith-24</t>
  </si>
  <si>
    <t>judith-25</t>
  </si>
  <si>
    <t>Dla-Yde</t>
  </si>
  <si>
    <t>al-1</t>
  </si>
  <si>
    <t>alain</t>
  </si>
  <si>
    <t>Yde-Dla</t>
  </si>
  <si>
    <t>al-2</t>
  </si>
  <si>
    <t>Dla-Buea</t>
  </si>
  <si>
    <t>al-r</t>
  </si>
  <si>
    <t>al-4</t>
  </si>
  <si>
    <t>al-5</t>
  </si>
  <si>
    <t>Bertoua-Yde</t>
  </si>
  <si>
    <t>al-7</t>
  </si>
  <si>
    <t>al-8</t>
  </si>
  <si>
    <t>Dla-Limbe</t>
  </si>
  <si>
    <t>Limbe-Dla</t>
  </si>
  <si>
    <t>al-11</t>
  </si>
  <si>
    <t>local transport</t>
  </si>
  <si>
    <t>al-12</t>
  </si>
  <si>
    <t>al-16</t>
  </si>
  <si>
    <t>Yde-Abg Mbg</t>
  </si>
  <si>
    <t>al-17</t>
  </si>
  <si>
    <t>Abg Mbg-Yde</t>
  </si>
  <si>
    <t>al-19</t>
  </si>
  <si>
    <t>Bafsam-Dschang-Bafsam</t>
  </si>
  <si>
    <t>hor-2</t>
  </si>
  <si>
    <t>horline</t>
  </si>
  <si>
    <t>hor-3</t>
  </si>
  <si>
    <t>hor-4</t>
  </si>
  <si>
    <t>hor-5</t>
  </si>
  <si>
    <t>hor-6</t>
  </si>
  <si>
    <t>hor-7</t>
  </si>
  <si>
    <t>inter-city transport</t>
  </si>
  <si>
    <t>transport</t>
  </si>
  <si>
    <t>hor-r</t>
  </si>
  <si>
    <t>special taxi</t>
  </si>
  <si>
    <t>lodging</t>
  </si>
  <si>
    <t>felix-2</t>
  </si>
  <si>
    <t>felix-4</t>
  </si>
  <si>
    <t>felix-7</t>
  </si>
  <si>
    <t>felix-10</t>
  </si>
  <si>
    <t>felix-12</t>
  </si>
  <si>
    <t>felix-15</t>
  </si>
  <si>
    <t>felix-18</t>
  </si>
  <si>
    <t>felix-21</t>
  </si>
  <si>
    <t>felix-24</t>
  </si>
  <si>
    <t>felix-28</t>
  </si>
  <si>
    <t>felix-33</t>
  </si>
  <si>
    <t>felix-36</t>
  </si>
  <si>
    <t>judith-1</t>
  </si>
  <si>
    <t>judith-5</t>
  </si>
  <si>
    <t>judith-8</t>
  </si>
  <si>
    <t>judith-11</t>
  </si>
  <si>
    <t>judith-12</t>
  </si>
  <si>
    <t>judith-17</t>
  </si>
  <si>
    <t>judith-21</t>
  </si>
  <si>
    <t>judith-23</t>
  </si>
  <si>
    <t>al-3</t>
  </si>
  <si>
    <t>al-6</t>
  </si>
  <si>
    <t>al-9</t>
  </si>
  <si>
    <t>al-10</t>
  </si>
  <si>
    <t>al-13</t>
  </si>
  <si>
    <t>al-14</t>
  </si>
  <si>
    <t>al-15</t>
  </si>
  <si>
    <t>al-18</t>
  </si>
  <si>
    <t>feeding</t>
  </si>
  <si>
    <t>feeding bottle</t>
  </si>
  <si>
    <t>judith-20</t>
  </si>
  <si>
    <t>x 20 photocopies</t>
  </si>
  <si>
    <t>office</t>
  </si>
  <si>
    <t>felix-3</t>
  </si>
  <si>
    <t>x 6 photocopies</t>
  </si>
  <si>
    <t>felix-13a</t>
  </si>
  <si>
    <t>x 4 photocopies</t>
  </si>
  <si>
    <t>x 13 photocopies</t>
  </si>
  <si>
    <t>felix-23a</t>
  </si>
  <si>
    <t>x 80 photocopies</t>
  </si>
  <si>
    <t>felix-25</t>
  </si>
  <si>
    <t>x 40 photocopies</t>
  </si>
  <si>
    <t>felix-25a</t>
  </si>
  <si>
    <t>felix-32</t>
  </si>
  <si>
    <t>x 2 printing</t>
  </si>
  <si>
    <t>felix-34</t>
  </si>
  <si>
    <t>x 6 printing</t>
  </si>
  <si>
    <t>x 10 photocopies</t>
  </si>
  <si>
    <t>x 24 photocopies</t>
  </si>
  <si>
    <t>aim-2</t>
  </si>
  <si>
    <t>x 60 photocopies</t>
  </si>
  <si>
    <t>aim-3</t>
  </si>
  <si>
    <t>x 12 binding</t>
  </si>
  <si>
    <t>aim-4</t>
  </si>
  <si>
    <t>x 100 photocopies</t>
  </si>
  <si>
    <t>aim-5</t>
  </si>
  <si>
    <t>DVD</t>
  </si>
  <si>
    <t>aim-6</t>
  </si>
  <si>
    <t>x 382 photocopies</t>
  </si>
  <si>
    <t>aim-7</t>
  </si>
  <si>
    <t>x 10 folders</t>
  </si>
  <si>
    <t>lawyer fees</t>
  </si>
  <si>
    <t>Me Mbuan</t>
  </si>
  <si>
    <t>mb-5</t>
  </si>
  <si>
    <t>Me Tambe</t>
  </si>
  <si>
    <t>tam-1</t>
  </si>
  <si>
    <t>mb-6</t>
  </si>
  <si>
    <t>mb-7</t>
  </si>
  <si>
    <t>mb-8</t>
  </si>
  <si>
    <t>mb-9</t>
  </si>
  <si>
    <t>mb-10</t>
  </si>
  <si>
    <t>mb-11</t>
  </si>
  <si>
    <t>mb-1</t>
  </si>
  <si>
    <t>mb-2</t>
  </si>
  <si>
    <t>Me Nnomkong Obam</t>
  </si>
  <si>
    <t>felix-9</t>
  </si>
  <si>
    <t>mb-3</t>
  </si>
  <si>
    <t>mb-4</t>
  </si>
  <si>
    <t>tam-2</t>
  </si>
  <si>
    <t>court fees</t>
  </si>
  <si>
    <t>extract of plumitif</t>
  </si>
  <si>
    <t>certification of summons</t>
  </si>
  <si>
    <t>felix-11</t>
  </si>
  <si>
    <t>Nya Aime</t>
  </si>
  <si>
    <t>Alain bernard</t>
  </si>
  <si>
    <t>media</t>
  </si>
  <si>
    <t>Vincent</t>
  </si>
  <si>
    <t>Phone-16-17</t>
  </si>
  <si>
    <t>Phone-18-19</t>
  </si>
  <si>
    <t>Phone-49</t>
  </si>
  <si>
    <t>Phone-56-57</t>
  </si>
  <si>
    <t>Phone-75</t>
  </si>
  <si>
    <t>Phone-79</t>
  </si>
  <si>
    <t>Phone-101</t>
  </si>
  <si>
    <t>Phone-106-107</t>
  </si>
  <si>
    <t>Phone-127</t>
  </si>
  <si>
    <t>Phone-141-142</t>
  </si>
  <si>
    <t>Phone-166</t>
  </si>
  <si>
    <t>Phone-173</t>
  </si>
  <si>
    <t>Phone-205</t>
  </si>
  <si>
    <t>Phone-210-211</t>
  </si>
  <si>
    <t>Phone-237-238</t>
  </si>
  <si>
    <t>Phone-249</t>
  </si>
  <si>
    <t>Phone-279-280</t>
  </si>
  <si>
    <t>Phone-295-296</t>
  </si>
  <si>
    <t>Phone-318</t>
  </si>
  <si>
    <t>Phone-332-333</t>
  </si>
  <si>
    <t>Phone-371</t>
  </si>
  <si>
    <t>Phone-389-390</t>
  </si>
  <si>
    <t>Phone-399</t>
  </si>
  <si>
    <t>Phone-417</t>
  </si>
  <si>
    <t>Phone-430-431</t>
  </si>
  <si>
    <t>Phone-454-455</t>
  </si>
  <si>
    <t>Phone-472</t>
  </si>
  <si>
    <t>Phone-485-486</t>
  </si>
  <si>
    <t>Eric</t>
  </si>
  <si>
    <t>Phone-12</t>
  </si>
  <si>
    <t>Phone-20</t>
  </si>
  <si>
    <t>Phone-48</t>
  </si>
  <si>
    <t>Phone-63</t>
  </si>
  <si>
    <t>Phone-80</t>
  </si>
  <si>
    <t>Phone-95</t>
  </si>
  <si>
    <t>Phone-120</t>
  </si>
  <si>
    <t>Phone-126</t>
  </si>
  <si>
    <t>Phone-155</t>
  </si>
  <si>
    <t>Phone-184</t>
  </si>
  <si>
    <t>Phone-204</t>
  </si>
  <si>
    <t>Phone-216</t>
  </si>
  <si>
    <t>Phone-217</t>
  </si>
  <si>
    <t>Phone-230</t>
  </si>
  <si>
    <t>Phone-251</t>
  </si>
  <si>
    <t>Phone-291</t>
  </si>
  <si>
    <t>Phone-329</t>
  </si>
  <si>
    <t>Phone-368</t>
  </si>
  <si>
    <t>Phone-375</t>
  </si>
  <si>
    <t>Phone-395</t>
  </si>
  <si>
    <t>Phone-411</t>
  </si>
  <si>
    <t>Phone-424</t>
  </si>
  <si>
    <t>Phone-446</t>
  </si>
  <si>
    <t>Phone-475</t>
  </si>
  <si>
    <t>Phone-488</t>
  </si>
  <si>
    <t>Anna</t>
  </si>
  <si>
    <t>Phone-13</t>
  </si>
  <si>
    <t>Phone-23</t>
  </si>
  <si>
    <t>Phone-41</t>
  </si>
  <si>
    <t>Phone-65</t>
  </si>
  <si>
    <t>Phone-81</t>
  </si>
  <si>
    <t>Phone-92</t>
  </si>
  <si>
    <t>Phone-117</t>
  </si>
  <si>
    <t>Phone-138</t>
  </si>
  <si>
    <t>Phone-145</t>
  </si>
  <si>
    <t>Phone-160</t>
  </si>
  <si>
    <t>Phone-183</t>
  </si>
  <si>
    <t>Phone-191</t>
  </si>
  <si>
    <t>Phone-234</t>
  </si>
  <si>
    <t>Phone-248</t>
  </si>
  <si>
    <t>Phone-266</t>
  </si>
  <si>
    <t>Phone-278</t>
  </si>
  <si>
    <t>Phone-293</t>
  </si>
  <si>
    <t>Phone-306</t>
  </si>
  <si>
    <t>Phone-367</t>
  </si>
  <si>
    <t>Phone-377</t>
  </si>
  <si>
    <t>Phone-396</t>
  </si>
  <si>
    <t>Phone-409</t>
  </si>
  <si>
    <t>Phone-423</t>
  </si>
  <si>
    <t>Phone-449</t>
  </si>
  <si>
    <t>Phone-474</t>
  </si>
  <si>
    <t>Phone-490</t>
  </si>
  <si>
    <t>Irene</t>
  </si>
  <si>
    <t>Phone-10</t>
  </si>
  <si>
    <t>Phone-30</t>
  </si>
  <si>
    <t>Phone-42</t>
  </si>
  <si>
    <t>Phone-82</t>
  </si>
  <si>
    <t>Phone-119</t>
  </si>
  <si>
    <t>Phone-131</t>
  </si>
  <si>
    <t>Phone-152</t>
  </si>
  <si>
    <t>Phone-172</t>
  </si>
  <si>
    <t>Phone-255</t>
  </si>
  <si>
    <t>Phone-265</t>
  </si>
  <si>
    <t>Phone-292</t>
  </si>
  <si>
    <t>Phone-307</t>
  </si>
  <si>
    <t>Phone-365</t>
  </si>
  <si>
    <t>olive</t>
  </si>
  <si>
    <t>Phone-315</t>
  </si>
  <si>
    <t>x1 hour</t>
  </si>
  <si>
    <t>ann-6</t>
  </si>
  <si>
    <t>anna</t>
  </si>
  <si>
    <t>x5h internet</t>
  </si>
  <si>
    <t>eri-5</t>
  </si>
  <si>
    <t>eri-8</t>
  </si>
  <si>
    <t>ann-r</t>
  </si>
  <si>
    <t>eri-r</t>
  </si>
  <si>
    <t>eri-3</t>
  </si>
  <si>
    <t xml:space="preserve"> transport</t>
  </si>
  <si>
    <t>Ire-r</t>
  </si>
  <si>
    <t xml:space="preserve"> Transport</t>
  </si>
  <si>
    <t>vin-r</t>
  </si>
  <si>
    <t>vincent</t>
  </si>
  <si>
    <t>Bonuses scaled to results</t>
  </si>
  <si>
    <t>radio news flash E</t>
  </si>
  <si>
    <t>bertoua arrest of live chimp</t>
  </si>
  <si>
    <t>radio news flash F</t>
  </si>
  <si>
    <t>The Herald newspaper E</t>
  </si>
  <si>
    <t>Le Liberal newspaper F</t>
  </si>
  <si>
    <t>Cameroon Tribune E</t>
  </si>
  <si>
    <t>radio talk show E</t>
  </si>
  <si>
    <t>Congo arrest</t>
  </si>
  <si>
    <t>congo arrest</t>
  </si>
  <si>
    <t>first Congo arrest</t>
  </si>
  <si>
    <t>pilot project congo</t>
  </si>
  <si>
    <t xml:space="preserve">South West ivory seizure </t>
  </si>
  <si>
    <t>Editing cost</t>
  </si>
  <si>
    <t>october recordings</t>
  </si>
  <si>
    <t>recording of radio news flashes, features and talk shows</t>
  </si>
  <si>
    <t>vin-7</t>
  </si>
  <si>
    <t>x4 binding</t>
  </si>
  <si>
    <t>ann-1</t>
  </si>
  <si>
    <t>x20 newspapers</t>
  </si>
  <si>
    <t>ann-2</t>
  </si>
  <si>
    <t>x5 card board paper</t>
  </si>
  <si>
    <t>ann-3</t>
  </si>
  <si>
    <t>x96 photocopy</t>
  </si>
  <si>
    <t>ann-4</t>
  </si>
  <si>
    <t>x6 binding</t>
  </si>
  <si>
    <t>x1 binding</t>
  </si>
  <si>
    <t>ann-5</t>
  </si>
  <si>
    <t>x115 photocopy</t>
  </si>
  <si>
    <t>ann-7</t>
  </si>
  <si>
    <t>x24 newspapers</t>
  </si>
  <si>
    <t>ann-8</t>
  </si>
  <si>
    <t>ann-9</t>
  </si>
  <si>
    <t>ann-10</t>
  </si>
  <si>
    <t>x4 cd</t>
  </si>
  <si>
    <t>ann-11</t>
  </si>
  <si>
    <t>x19 newspapers</t>
  </si>
  <si>
    <t>ann-12</t>
  </si>
  <si>
    <t>x 105 photocopies</t>
  </si>
  <si>
    <t>eri-1</t>
  </si>
  <si>
    <t>x 92 photocopies</t>
  </si>
  <si>
    <t>eri-2</t>
  </si>
  <si>
    <t>x 30 plastic folder</t>
  </si>
  <si>
    <t>x 50 envelops A4</t>
  </si>
  <si>
    <t>eri-4</t>
  </si>
  <si>
    <t>x 50 envelops A6</t>
  </si>
  <si>
    <t>x 50 folders</t>
  </si>
  <si>
    <t>eri-6</t>
  </si>
  <si>
    <t>x 5 dvd</t>
  </si>
  <si>
    <t>eri-10</t>
  </si>
  <si>
    <t>x 1 mini dv tape</t>
  </si>
  <si>
    <t>eri-14</t>
  </si>
  <si>
    <t>felix-26a</t>
  </si>
  <si>
    <t>x12 photocopy</t>
  </si>
  <si>
    <t>Ire-1</t>
  </si>
  <si>
    <t>x37 photocopy</t>
  </si>
  <si>
    <t>Ire-2</t>
  </si>
  <si>
    <t>Ire-3</t>
  </si>
  <si>
    <t>Ire-4</t>
  </si>
  <si>
    <t>X1 CD</t>
  </si>
  <si>
    <t>Ire-5</t>
  </si>
  <si>
    <t>Ire-7</t>
  </si>
  <si>
    <t>x10 card board paper</t>
  </si>
  <si>
    <t>Ire-8</t>
  </si>
  <si>
    <t>x1 fiscal stamp</t>
  </si>
  <si>
    <t>vin-1</t>
  </si>
  <si>
    <t>certification</t>
  </si>
  <si>
    <t>vin-2</t>
  </si>
  <si>
    <t>vin-3</t>
  </si>
  <si>
    <t>vin-4</t>
  </si>
  <si>
    <t>passport</t>
  </si>
  <si>
    <t>vin-4a</t>
  </si>
  <si>
    <t xml:space="preserve">recorder repair </t>
  </si>
  <si>
    <t>vin-5</t>
  </si>
  <si>
    <t>x4 passport size photo</t>
  </si>
  <si>
    <t>vin-6</t>
  </si>
  <si>
    <t>x 1 tripod</t>
  </si>
  <si>
    <t>eri-12</t>
  </si>
  <si>
    <t>x 1 usb stick</t>
  </si>
  <si>
    <t>eri-9</t>
  </si>
  <si>
    <t>x 2 usb stick</t>
  </si>
  <si>
    <t>eri-11</t>
  </si>
  <si>
    <t>media officer</t>
  </si>
  <si>
    <t>Development assistant</t>
  </si>
  <si>
    <t>Anna Egbe</t>
  </si>
  <si>
    <t>Phone International</t>
  </si>
  <si>
    <t>Policy and External Relations</t>
  </si>
  <si>
    <t>Congo</t>
  </si>
  <si>
    <t>Phone-2</t>
  </si>
  <si>
    <t>Phone-4</t>
  </si>
  <si>
    <t>Phone-21</t>
  </si>
  <si>
    <t>Phone-22</t>
  </si>
  <si>
    <t>Phone-24</t>
  </si>
  <si>
    <t>policy and External Relations</t>
  </si>
  <si>
    <t>Phone-33</t>
  </si>
  <si>
    <t>Phone-54</t>
  </si>
  <si>
    <t>Phone-62</t>
  </si>
  <si>
    <t>Phone-68</t>
  </si>
  <si>
    <t>Phone-69</t>
  </si>
  <si>
    <t>Phone-70</t>
  </si>
  <si>
    <t>Phone-91</t>
  </si>
  <si>
    <t>Phone-94</t>
  </si>
  <si>
    <t>Phone-99</t>
  </si>
  <si>
    <t>Phone-108</t>
  </si>
  <si>
    <t>Phone-110</t>
  </si>
  <si>
    <t>Phone-118</t>
  </si>
  <si>
    <t>Phone-135</t>
  </si>
  <si>
    <t>Phone-136</t>
  </si>
  <si>
    <t>Phone-143</t>
  </si>
  <si>
    <t>Phone-190</t>
  </si>
  <si>
    <t>Phone-192</t>
  </si>
  <si>
    <t>Phone-220</t>
  </si>
  <si>
    <t>Phone-277</t>
  </si>
  <si>
    <t>Phone-308</t>
  </si>
  <si>
    <t>Phone-321</t>
  </si>
  <si>
    <t>Phone-361</t>
  </si>
  <si>
    <t>Phone-364</t>
  </si>
  <si>
    <t>Phone-385</t>
  </si>
  <si>
    <t>Phone-443</t>
  </si>
  <si>
    <t>UK</t>
  </si>
  <si>
    <t>Phone-137</t>
  </si>
  <si>
    <t>Phone-144</t>
  </si>
  <si>
    <t>Phone-159</t>
  </si>
  <si>
    <t>Phone-170</t>
  </si>
  <si>
    <t>Phone-221</t>
  </si>
  <si>
    <t>Phone-342</t>
  </si>
  <si>
    <t>Phone-414</t>
  </si>
  <si>
    <t>Phone-463-464</t>
  </si>
  <si>
    <t>house-report</t>
  </si>
  <si>
    <t>Ofir</t>
  </si>
  <si>
    <t>Phone-3</t>
  </si>
  <si>
    <t>Phone-28</t>
  </si>
  <si>
    <t>Phone-44</t>
  </si>
  <si>
    <t>Phone-61</t>
  </si>
  <si>
    <t>Phone-111</t>
  </si>
  <si>
    <t>Phone-132</t>
  </si>
  <si>
    <t>Phone-150</t>
  </si>
  <si>
    <t>Phone-161</t>
  </si>
  <si>
    <t>Phone-176</t>
  </si>
  <si>
    <t>Phone-199</t>
  </si>
  <si>
    <t>Phone-222</t>
  </si>
  <si>
    <t>Phone-242</t>
  </si>
  <si>
    <t>Phone-247</t>
  </si>
  <si>
    <t>Phone-269</t>
  </si>
  <si>
    <t>Phone-282</t>
  </si>
  <si>
    <t>Phone-288</t>
  </si>
  <si>
    <t>Phone-314</t>
  </si>
  <si>
    <t>Phone-340-341</t>
  </si>
  <si>
    <t>Phone-359-360</t>
  </si>
  <si>
    <t>Phone-382</t>
  </si>
  <si>
    <t>Phone-402</t>
  </si>
  <si>
    <t>Phone-415-415a</t>
  </si>
  <si>
    <t>Phone-429</t>
  </si>
  <si>
    <t>Phone-456-458</t>
  </si>
  <si>
    <t>Phone-465</t>
  </si>
  <si>
    <t>Phone-493-494</t>
  </si>
  <si>
    <t>management</t>
  </si>
  <si>
    <t>Ofir-r</t>
  </si>
  <si>
    <t>Director</t>
  </si>
  <si>
    <t>Emeline</t>
  </si>
  <si>
    <t>Phone-15</t>
  </si>
  <si>
    <t>Phone-31</t>
  </si>
  <si>
    <t>Phone-38</t>
  </si>
  <si>
    <t>Phone-55</t>
  </si>
  <si>
    <t>Phone-72-72a</t>
  </si>
  <si>
    <t>Phone-86</t>
  </si>
  <si>
    <t>Phone-98</t>
  </si>
  <si>
    <t>Phone-134</t>
  </si>
  <si>
    <t>Phone-157</t>
  </si>
  <si>
    <t>Phone-167</t>
  </si>
  <si>
    <t>Phone-169</t>
  </si>
  <si>
    <t>Phone-188-189</t>
  </si>
  <si>
    <t>Phone-201</t>
  </si>
  <si>
    <t>Phone-218-219</t>
  </si>
  <si>
    <t>Phone-232</t>
  </si>
  <si>
    <t>Phone-258-258a</t>
  </si>
  <si>
    <t>Phone-264</t>
  </si>
  <si>
    <t>18/140</t>
  </si>
  <si>
    <t>Phone-284</t>
  </si>
  <si>
    <t>Phone-319-320</t>
  </si>
  <si>
    <t>Phone-325</t>
  </si>
  <si>
    <t>Phone-347-348</t>
  </si>
  <si>
    <t>Phone-393</t>
  </si>
  <si>
    <t>Phone-398</t>
  </si>
  <si>
    <t>Phone-420</t>
  </si>
  <si>
    <t>Phone-432-433</t>
  </si>
  <si>
    <t>Phone-468-469</t>
  </si>
  <si>
    <t>Phone-483-484</t>
  </si>
  <si>
    <t>Arrey</t>
  </si>
  <si>
    <t>Phone-11</t>
  </si>
  <si>
    <t>Phone-34</t>
  </si>
  <si>
    <t>Phone-43</t>
  </si>
  <si>
    <t>Phone-53</t>
  </si>
  <si>
    <t>Phone-84</t>
  </si>
  <si>
    <t>Phone-121</t>
  </si>
  <si>
    <t>Phone-154</t>
  </si>
  <si>
    <t>Phone-227</t>
  </si>
  <si>
    <t>Phone-244</t>
  </si>
  <si>
    <t>Phone-263</t>
  </si>
  <si>
    <t>Phone-285</t>
  </si>
  <si>
    <t>Phone-304</t>
  </si>
  <si>
    <t>Phone-326</t>
  </si>
  <si>
    <t>Phone-363</t>
  </si>
  <si>
    <t>Phone-386</t>
  </si>
  <si>
    <t>Phone-397</t>
  </si>
  <si>
    <t>Phone-412</t>
  </si>
  <si>
    <t>Phone-422</t>
  </si>
  <si>
    <t>Phone-442</t>
  </si>
  <si>
    <t>Phone-476</t>
  </si>
  <si>
    <t>Phone-489</t>
  </si>
  <si>
    <t>Eme-r</t>
  </si>
  <si>
    <t>X1 hr taxi</t>
  </si>
  <si>
    <t>x2 special taxi</t>
  </si>
  <si>
    <t>Arrey-r</t>
  </si>
  <si>
    <t>x1 black ink</t>
  </si>
  <si>
    <t>Eme-2</t>
  </si>
  <si>
    <t>office cleaner</t>
  </si>
  <si>
    <t>Eme-2a</t>
  </si>
  <si>
    <t>x1 packet papers</t>
  </si>
  <si>
    <t>Eme-3</t>
  </si>
  <si>
    <t>Eme-4</t>
  </si>
  <si>
    <t>Eme-7</t>
  </si>
  <si>
    <t>X24 photocopies</t>
  </si>
  <si>
    <t>Eme-8</t>
  </si>
  <si>
    <t>Eme-9</t>
  </si>
  <si>
    <t>Arrey-2</t>
  </si>
  <si>
    <t>Arrey-3</t>
  </si>
  <si>
    <t>x2 Bulbs</t>
  </si>
  <si>
    <t>Arrey-4</t>
  </si>
  <si>
    <t>x5 DVD</t>
  </si>
  <si>
    <t>Arrey-35</t>
  </si>
  <si>
    <t>x1 CD</t>
  </si>
  <si>
    <t>Arrey-38a</t>
  </si>
  <si>
    <t>Arrey-42</t>
  </si>
  <si>
    <t>x1 color ink</t>
  </si>
  <si>
    <t xml:space="preserve">x1 rim of papers </t>
  </si>
  <si>
    <t>Arrey-46</t>
  </si>
  <si>
    <t>x2 A4 carton</t>
  </si>
  <si>
    <t>Arrey-47</t>
  </si>
  <si>
    <t>x 2 rat traps</t>
  </si>
  <si>
    <t>eri-13</t>
  </si>
  <si>
    <t>Plastic sleeves</t>
  </si>
  <si>
    <t>Arrey-48</t>
  </si>
  <si>
    <t>x50 Photocopy</t>
  </si>
  <si>
    <t>Arrey-51</t>
  </si>
  <si>
    <t xml:space="preserve">x2 CD </t>
  </si>
  <si>
    <t>Arrey-56</t>
  </si>
  <si>
    <t>x6 Photocopy</t>
  </si>
  <si>
    <t>Arrey-57</t>
  </si>
  <si>
    <t>Arrey-62</t>
  </si>
  <si>
    <t>eri-15</t>
  </si>
  <si>
    <t>eri-16</t>
  </si>
  <si>
    <t>transfer fees</t>
  </si>
  <si>
    <t>Western union</t>
  </si>
  <si>
    <t>Eme-7b</t>
  </si>
  <si>
    <t>Transfer Fees</t>
  </si>
  <si>
    <t>Express Union</t>
  </si>
  <si>
    <t>Arrey-1</t>
  </si>
  <si>
    <t>Arrey-5</t>
  </si>
  <si>
    <t>Arrey-6</t>
  </si>
  <si>
    <t>Arrey-7</t>
  </si>
  <si>
    <t>express Union</t>
  </si>
  <si>
    <t>Arrey-8</t>
  </si>
  <si>
    <t>Arrey-9</t>
  </si>
  <si>
    <t>Arrey-11</t>
  </si>
  <si>
    <t>Arrey-12</t>
  </si>
  <si>
    <t>Arrey-13</t>
  </si>
  <si>
    <t>Arrey-14</t>
  </si>
  <si>
    <t>Arrey-15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</si>
  <si>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</si>
  <si>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</si>
  <si>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</si>
  <si>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</si>
  <si>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</si>
  <si>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</si>
  <si>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</si>
  <si>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</si>
  <si>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</si>
  <si>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Arrey-25</t>
  </si>
  <si>
    <t>Arrey-26</t>
  </si>
  <si>
    <t>Arrey-27</t>
  </si>
  <si>
    <t>Arrey-28</t>
  </si>
  <si>
    <t>Arrey-29</t>
  </si>
  <si>
    <t>Arrey-30</t>
  </si>
  <si>
    <t>Arrey-31</t>
  </si>
  <si>
    <t>Arrey-32</t>
  </si>
  <si>
    <t>Arrey-33</t>
  </si>
  <si>
    <t>Arrey-34</t>
  </si>
  <si>
    <t>Arrey-36</t>
  </si>
  <si>
    <t>Arrey-37</t>
  </si>
  <si>
    <t>Arrey-38</t>
  </si>
  <si>
    <t>Arrey-39</t>
  </si>
  <si>
    <t>Arrey-40</t>
  </si>
  <si>
    <t>Arrey-41</t>
  </si>
  <si>
    <t>Arrey-43</t>
  </si>
  <si>
    <t>Arrey-44</t>
  </si>
  <si>
    <t>Arrey-45</t>
  </si>
  <si>
    <t>Arrey-49</t>
  </si>
  <si>
    <t>Arrey-50</t>
  </si>
  <si>
    <t>Arrey-52</t>
  </si>
  <si>
    <t>Arrey-53</t>
  </si>
  <si>
    <t>Arrey-54</t>
  </si>
  <si>
    <t>Arrey-54a</t>
  </si>
  <si>
    <t>Arrey-55</t>
  </si>
  <si>
    <t>Arrey-58</t>
  </si>
  <si>
    <t>Arrey-59</t>
  </si>
  <si>
    <t>Arrey-60</t>
  </si>
  <si>
    <t>Arrey-61</t>
  </si>
  <si>
    <t>Arrey-64</t>
  </si>
  <si>
    <t>Arrey-65</t>
  </si>
  <si>
    <t>Arrey-66</t>
  </si>
  <si>
    <t>Arrey-67</t>
  </si>
  <si>
    <t>Arrey-68</t>
  </si>
  <si>
    <t>Western Union</t>
  </si>
  <si>
    <t>Arrey-10</t>
  </si>
  <si>
    <t>Security Alarm</t>
  </si>
  <si>
    <t>Rent + Bills</t>
  </si>
  <si>
    <t>office report</t>
  </si>
  <si>
    <t>x15 drinks</t>
  </si>
  <si>
    <t>LAGA Family</t>
  </si>
  <si>
    <t>MoU Celebration</t>
  </si>
  <si>
    <t>Eme-5</t>
  </si>
  <si>
    <t>Eme-6</t>
  </si>
  <si>
    <t>Bank charges</t>
  </si>
  <si>
    <t>UNICS</t>
  </si>
  <si>
    <t>Afriland</t>
  </si>
  <si>
    <t>rent</t>
  </si>
  <si>
    <t>rent+bills</t>
  </si>
  <si>
    <t>Electricity-SONEL</t>
  </si>
  <si>
    <t>Rent + bills</t>
  </si>
  <si>
    <t>water-SNEC</t>
  </si>
  <si>
    <t>rent + bills</t>
  </si>
  <si>
    <t>AmountCFA</t>
  </si>
  <si>
    <t>Donor</t>
  </si>
  <si>
    <t>Born Free</t>
  </si>
  <si>
    <t>Used</t>
  </si>
  <si>
    <t>FWS</t>
  </si>
  <si>
    <t>Rufford Foundation</t>
  </si>
  <si>
    <t>WSPA</t>
  </si>
  <si>
    <t>ProWildlife</t>
  </si>
  <si>
    <t>Arcus</t>
  </si>
  <si>
    <t>TOTAL</t>
  </si>
  <si>
    <t>Used April</t>
  </si>
  <si>
    <t>Used June</t>
  </si>
  <si>
    <t>Donated July</t>
  </si>
  <si>
    <t>Used July</t>
  </si>
  <si>
    <t>Used August</t>
  </si>
  <si>
    <t>Used September</t>
  </si>
  <si>
    <t>Used October</t>
  </si>
  <si>
    <t>US FWS</t>
  </si>
  <si>
    <t>Donated September</t>
  </si>
  <si>
    <t>Used January</t>
  </si>
  <si>
    <t>Used February</t>
  </si>
  <si>
    <t>Donated March</t>
  </si>
  <si>
    <t>Used March</t>
  </si>
  <si>
    <t xml:space="preserve">                                                                            </t>
  </si>
  <si>
    <t>Donated May</t>
  </si>
  <si>
    <t>Used May</t>
  </si>
  <si>
    <t>Guarantee</t>
  </si>
  <si>
    <t>equipping office</t>
  </si>
  <si>
    <t>House-rep</t>
  </si>
  <si>
    <t>Money transferred to the Bank</t>
  </si>
  <si>
    <t>Transaction to the account</t>
  </si>
  <si>
    <t>October</t>
  </si>
  <si>
    <t xml:space="preserve">      TOTAL EXPENDITURE OCTOBER</t>
  </si>
  <si>
    <t>Passing to November 08</t>
  </si>
  <si>
    <t>Passing to November  08</t>
  </si>
  <si>
    <t>follow up 29 cases 6 locked subjects</t>
  </si>
  <si>
    <t xml:space="preserve">21 media pieces </t>
  </si>
  <si>
    <t xml:space="preserve">FINANCIAL REPORT      -   October  2008     </t>
  </si>
  <si>
    <t>Real Ex Rate=500</t>
  </si>
  <si>
    <t>Bank Ex Rate=487.45</t>
  </si>
  <si>
    <t>16-Phone-322-324</t>
  </si>
  <si>
    <t>14-Phone-369</t>
  </si>
  <si>
    <t>23-Jul-25</t>
  </si>
  <si>
    <t>23-Jul-32</t>
  </si>
  <si>
    <t>23-Jul-31</t>
  </si>
  <si>
    <t>23-Jul-r</t>
  </si>
  <si>
    <t>23-Jul-26</t>
  </si>
  <si>
    <t>23-Jul-27-28</t>
  </si>
  <si>
    <t>23-Jul-29</t>
  </si>
  <si>
    <t>x1 MINFOF</t>
  </si>
  <si>
    <t>23-Jul-30</t>
  </si>
  <si>
    <t>x1 undercover</t>
  </si>
  <si>
    <t>Abongbang-Bagoute-Abongmbang</t>
  </si>
  <si>
    <t>Mission 24</t>
  </si>
  <si>
    <t>Elephant Tails</t>
  </si>
  <si>
    <t>24-Phone-196-197</t>
  </si>
  <si>
    <t>24-Phone-212-213</t>
  </si>
  <si>
    <t>24-Phone-228</t>
  </si>
  <si>
    <t>24-i26-5</t>
  </si>
  <si>
    <t>24-i26-7</t>
  </si>
  <si>
    <t>24-i26-6</t>
  </si>
  <si>
    <t>x4 Undercover</t>
  </si>
  <si>
    <t>13-i26-r</t>
  </si>
  <si>
    <t>13-Phone-366 &amp;370</t>
  </si>
  <si>
    <t>hired bike</t>
  </si>
  <si>
    <t>x2 police</t>
  </si>
  <si>
    <t xml:space="preserve">25 inv, 6 provinces </t>
  </si>
  <si>
    <t>14-felix-r</t>
  </si>
  <si>
    <t>14-felix-26</t>
  </si>
  <si>
    <t>x5 pictures</t>
  </si>
  <si>
    <t>Mission 25</t>
  </si>
  <si>
    <t>25-Phone-460</t>
  </si>
  <si>
    <t>Douala-Yaounde</t>
  </si>
  <si>
    <t>25-Usman-r</t>
  </si>
  <si>
    <t>Usman</t>
  </si>
  <si>
    <t>inter-City transport</t>
  </si>
  <si>
    <t>29/10/2008</t>
  </si>
  <si>
    <t>Yaounde</t>
  </si>
  <si>
    <t>9-Jul-7-8</t>
  </si>
  <si>
    <t>9-Jul-5-6</t>
  </si>
  <si>
    <t>9-Jul-r</t>
  </si>
  <si>
    <t>9-Jul-2</t>
  </si>
  <si>
    <t>9-Jul-3</t>
  </si>
  <si>
    <t>9-Jul-4</t>
  </si>
  <si>
    <t>9-Jul-1</t>
  </si>
  <si>
    <t>9-Phone-179</t>
  </si>
  <si>
    <t>9-Phone-193</t>
  </si>
  <si>
    <t>9-Phone-200</t>
  </si>
  <si>
    <t>9-Phone-226</t>
  </si>
  <si>
    <t>9-Phone-235-136</t>
  </si>
  <si>
    <t>1-i39-7</t>
  </si>
  <si>
    <t>1-i39-r</t>
  </si>
  <si>
    <t>1-i39-1</t>
  </si>
  <si>
    <t>4-i39-r</t>
  </si>
  <si>
    <t>4-i39-3</t>
  </si>
  <si>
    <t>4-i39-1</t>
  </si>
  <si>
    <t>8-i39-2</t>
  </si>
  <si>
    <t>8-i39-5</t>
  </si>
  <si>
    <t>8-i39-6</t>
  </si>
  <si>
    <t>8-i39-r</t>
  </si>
  <si>
    <t>8-i39-4</t>
  </si>
  <si>
    <t>8-i39-11</t>
  </si>
  <si>
    <t>14-i39-r</t>
  </si>
  <si>
    <t>14-i39-16</t>
  </si>
  <si>
    <t>20-i39-r</t>
  </si>
  <si>
    <t>20-i39-17</t>
  </si>
  <si>
    <t>22-i39-r</t>
  </si>
  <si>
    <t>22-i39-18</t>
  </si>
  <si>
    <t>13-Phone-349-353</t>
  </si>
  <si>
    <t>14-felix-27</t>
  </si>
  <si>
    <t>x 50 printing</t>
  </si>
  <si>
    <t>Douala-Bafoussam</t>
  </si>
  <si>
    <t>11-Jul-4</t>
  </si>
  <si>
    <t>18-20/10/2008</t>
  </si>
  <si>
    <t>13-16/10/2008</t>
  </si>
  <si>
    <t>Ngwashe-Bafoussam</t>
  </si>
  <si>
    <t>Bafoussam-Ngwashe</t>
  </si>
  <si>
    <t>Tchikop-Bafoussam</t>
  </si>
  <si>
    <t>Bafoussam-Soo</t>
  </si>
  <si>
    <t>Melen5-Abonbang</t>
  </si>
  <si>
    <t xml:space="preserve">Abongbang-Melen 5 </t>
  </si>
  <si>
    <t>Donated October</t>
  </si>
  <si>
    <t>X2 MINFOF</t>
  </si>
  <si>
    <t>x16 food</t>
  </si>
  <si>
    <t>projector hired</t>
  </si>
  <si>
    <t>x3 acounting book</t>
  </si>
  <si>
    <t>bertoua arrest - live chimp</t>
  </si>
  <si>
    <t>Congo arrests-RALF</t>
  </si>
  <si>
    <t>Temgua</t>
  </si>
  <si>
    <t>liquid soap</t>
  </si>
  <si>
    <t>window cleaner</t>
  </si>
  <si>
    <t>x4 toilet  tissues</t>
  </si>
  <si>
    <t>congo</t>
  </si>
  <si>
    <t>x 10 photo printing</t>
  </si>
  <si>
    <t>Floor cleaning liquid</t>
  </si>
  <si>
    <t>Phone-116a</t>
  </si>
  <si>
    <t>Phone-383a</t>
  </si>
  <si>
    <t xml:space="preserve">Meeting of parties to the Gorilla Agreement </t>
  </si>
  <si>
    <t xml:space="preserve">Meeting of parties to the Gorilla Agreement-Italy </t>
  </si>
  <si>
    <t>Replication of LAGA in Congo</t>
  </si>
  <si>
    <t>ASSANEFG Unconventional Media:Educational sensitisation in schools</t>
  </si>
  <si>
    <t>postage</t>
  </si>
  <si>
    <t>policy and external relations</t>
  </si>
  <si>
    <t>USA</t>
  </si>
  <si>
    <t>Eme-7a</t>
  </si>
  <si>
    <t>Donated November</t>
  </si>
  <si>
    <t>CNPS</t>
  </si>
  <si>
    <t>Donated December</t>
  </si>
  <si>
    <t>Personnel</t>
  </si>
  <si>
    <t>personnel</t>
  </si>
  <si>
    <t>personnel of media officer is supplemented by bonuses scaled to results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</si>
</sst>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0000"/>
    <numFmt numFmtId="194" formatCode="[$$-409]#,##0;[Red][$$-409]#,##0"/>
    <numFmt numFmtId="195" formatCode="&quot;$&quot;#,##0"/>
    <numFmt numFmtId="196" formatCode="#,##0.00;[Red]#,##0.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20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46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8"/>
      <color indexed="2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54"/>
      <name val="Arial"/>
      <family val="2"/>
    </font>
    <font>
      <b/>
      <sz val="9"/>
      <color indexed="50"/>
      <name val="Arial"/>
      <family val="2"/>
    </font>
    <font>
      <sz val="10"/>
      <color indexed="1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53"/>
      <name val="Arial"/>
      <family val="0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u val="single"/>
      <sz val="10"/>
      <color indexed="5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/>
    </xf>
    <xf numFmtId="4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9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3" borderId="0" xfId="0" applyFill="1" applyAlignment="1">
      <alignment/>
    </xf>
    <xf numFmtId="3" fontId="0" fillId="2" borderId="0" xfId="0" applyNumberFormat="1" applyFont="1" applyFill="1" applyAlignment="1">
      <alignment/>
    </xf>
    <xf numFmtId="49" fontId="9" fillId="0" borderId="0" xfId="0" applyNumberFormat="1" applyFont="1" applyAlignment="1">
      <alignment horizontal="center"/>
    </xf>
    <xf numFmtId="49" fontId="0" fillId="0" borderId="4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92" fontId="0" fillId="0" borderId="4" xfId="0" applyNumberFormat="1" applyBorder="1" applyAlignment="1">
      <alignment/>
    </xf>
    <xf numFmtId="49" fontId="1" fillId="2" borderId="0" xfId="0" applyNumberFormat="1" applyFont="1" applyFill="1" applyAlignment="1">
      <alignment/>
    </xf>
    <xf numFmtId="0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93" fontId="0" fillId="0" borderId="0" xfId="0" applyNumberFormat="1" applyFont="1" applyFill="1" applyBorder="1" applyAlignment="1">
      <alignment readingOrder="1"/>
    </xf>
    <xf numFmtId="192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192" fontId="0" fillId="0" borderId="3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192" fontId="13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5" fillId="0" borderId="2" xfId="0" applyNumberFormat="1" applyFont="1" applyFill="1" applyBorder="1" applyAlignment="1">
      <alignment/>
    </xf>
    <xf numFmtId="49" fontId="15" fillId="0" borderId="2" xfId="0" applyNumberFormat="1" applyFont="1" applyBorder="1" applyAlignment="1">
      <alignment/>
    </xf>
    <xf numFmtId="49" fontId="15" fillId="0" borderId="2" xfId="0" applyNumberFormat="1" applyFont="1" applyFill="1" applyBorder="1" applyAlignment="1">
      <alignment/>
    </xf>
    <xf numFmtId="49" fontId="15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4" fillId="0" borderId="0" xfId="0" applyNumberFormat="1" applyFont="1" applyFill="1" applyAlignment="1">
      <alignment/>
    </xf>
    <xf numFmtId="3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49" fontId="14" fillId="0" borderId="2" xfId="0" applyNumberFormat="1" applyFont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49" fontId="14" fillId="0" borderId="2" xfId="0" applyNumberFormat="1" applyFont="1" applyBorder="1" applyAlignment="1">
      <alignment/>
    </xf>
    <xf numFmtId="49" fontId="14" fillId="0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0" fontId="16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center"/>
    </xf>
    <xf numFmtId="192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4" fontId="0" fillId="0" borderId="2" xfId="0" applyNumberFormat="1" applyBorder="1" applyAlignment="1">
      <alignment/>
    </xf>
    <xf numFmtId="192" fontId="13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3" fontId="19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192" fontId="13" fillId="2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92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192" fontId="23" fillId="0" borderId="0" xfId="0" applyNumberFormat="1" applyFont="1" applyFill="1" applyAlignment="1">
      <alignment/>
    </xf>
    <xf numFmtId="19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192" fontId="14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192" fontId="26" fillId="0" borderId="0" xfId="0" applyNumberFormat="1" applyFont="1" applyFill="1" applyAlignment="1">
      <alignment/>
    </xf>
    <xf numFmtId="49" fontId="26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left"/>
    </xf>
    <xf numFmtId="49" fontId="26" fillId="2" borderId="0" xfId="0" applyNumberFormat="1" applyFont="1" applyFill="1" applyAlignment="1">
      <alignment horizontal="center"/>
    </xf>
    <xf numFmtId="192" fontId="26" fillId="2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9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92" fontId="2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192" fontId="2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194" fontId="0" fillId="0" borderId="2" xfId="0" applyNumberFormat="1" applyFont="1" applyFill="1" applyBorder="1" applyAlignment="1">
      <alignment/>
    </xf>
    <xf numFmtId="49" fontId="2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19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196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19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19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5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Alignment="1" quotePrefix="1">
      <alignment/>
    </xf>
    <xf numFmtId="1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32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 quotePrefix="1">
      <alignment/>
    </xf>
    <xf numFmtId="3" fontId="12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33" fillId="0" borderId="3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Fill="1" applyAlignment="1" quotePrefix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Fill="1" applyBorder="1" applyAlignment="1" quotePrefix="1">
      <alignment/>
    </xf>
    <xf numFmtId="3" fontId="14" fillId="0" borderId="0" xfId="0" applyNumberFormat="1" applyFont="1" applyFill="1" applyAlignment="1" quotePrefix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 quotePrefix="1">
      <alignment/>
    </xf>
    <xf numFmtId="3" fontId="9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3" fontId="9" fillId="2" borderId="0" xfId="0" applyNumberFormat="1" applyFont="1" applyFill="1" applyAlignment="1" quotePrefix="1">
      <alignment/>
    </xf>
    <xf numFmtId="3" fontId="14" fillId="0" borderId="0" xfId="0" applyNumberFormat="1" applyFont="1" applyAlignment="1" quotePrefix="1">
      <alignment/>
    </xf>
    <xf numFmtId="1" fontId="14" fillId="0" borderId="0" xfId="0" applyNumberFormat="1" applyFont="1" applyAlignment="1">
      <alignment/>
    </xf>
    <xf numFmtId="3" fontId="14" fillId="2" borderId="0" xfId="0" applyNumberFormat="1" applyFont="1" applyFill="1" applyAlignment="1" quotePrefix="1">
      <alignment/>
    </xf>
    <xf numFmtId="3" fontId="3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0" fontId="1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workbookViewId="0" topLeftCell="D1">
      <pane ySplit="5" topLeftCell="BM150" activePane="bottomLeft" state="frozen"/>
      <selection pane="topLeft" activeCell="A1" sqref="A1"/>
      <selection pane="bottomLeft" activeCell="D158" sqref="A158:IV158"/>
    </sheetView>
  </sheetViews>
  <sheetFormatPr defaultColWidth="9.140625" defaultRowHeight="12.75" zeroHeight="1"/>
  <cols>
    <col min="1" max="1" width="5.140625" style="1" customWidth="1"/>
    <col min="2" max="2" width="11.00390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66" customWidth="1"/>
    <col min="7" max="7" width="6.8515625" style="28" customWidth="1"/>
    <col min="8" max="8" width="10.421875" style="6" customWidth="1"/>
    <col min="9" max="9" width="9.42187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243"/>
      <c r="G1" s="10"/>
      <c r="H1" s="9"/>
      <c r="I1" s="4"/>
    </row>
    <row r="2" spans="1:9" ht="17.25" customHeight="1">
      <c r="A2" s="12"/>
      <c r="B2" s="319" t="s">
        <v>1261</v>
      </c>
      <c r="C2" s="319"/>
      <c r="D2" s="319"/>
      <c r="E2" s="319"/>
      <c r="F2" s="319"/>
      <c r="G2" s="319"/>
      <c r="H2" s="319"/>
      <c r="I2" s="22"/>
    </row>
    <row r="3" spans="1:9" s="16" customFormat="1" ht="18" customHeight="1">
      <c r="A3" s="13"/>
      <c r="B3" s="14"/>
      <c r="C3" s="14"/>
      <c r="D3" s="14"/>
      <c r="E3" s="14"/>
      <c r="F3" s="24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78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10</v>
      </c>
      <c r="C5" s="24"/>
      <c r="D5" s="24"/>
      <c r="E5" s="24"/>
      <c r="F5" s="245"/>
      <c r="G5" s="27"/>
      <c r="H5" s="25"/>
      <c r="I5" s="26">
        <v>500</v>
      </c>
      <c r="K5" t="s">
        <v>11</v>
      </c>
      <c r="L5" t="s">
        <v>12</v>
      </c>
      <c r="M5" s="2">
        <v>500</v>
      </c>
    </row>
    <row r="6" spans="2:13" ht="12.75">
      <c r="B6" s="29"/>
      <c r="C6" s="13"/>
      <c r="D6" s="13"/>
      <c r="E6" s="13"/>
      <c r="F6" s="91"/>
      <c r="I6" s="23"/>
      <c r="M6" s="2">
        <v>500</v>
      </c>
    </row>
    <row r="7" spans="4:13" ht="12.75">
      <c r="D7" s="13"/>
      <c r="I7" s="23"/>
      <c r="M7" s="2">
        <v>500</v>
      </c>
    </row>
    <row r="8" spans="2:13" ht="12.75">
      <c r="B8" s="29"/>
      <c r="D8" s="13"/>
      <c r="G8" s="31"/>
      <c r="I8" s="23"/>
      <c r="M8" s="2">
        <v>500</v>
      </c>
    </row>
    <row r="9" spans="1:13" ht="12.75">
      <c r="A9" s="42"/>
      <c r="B9" s="43" t="s">
        <v>13</v>
      </c>
      <c r="C9" s="44"/>
      <c r="D9" s="44" t="s">
        <v>14</v>
      </c>
      <c r="E9" s="44" t="s">
        <v>15</v>
      </c>
      <c r="F9" s="45"/>
      <c r="G9" s="46"/>
      <c r="H9" s="43"/>
      <c r="I9" s="47" t="s">
        <v>16</v>
      </c>
      <c r="J9" s="48"/>
      <c r="K9" s="2"/>
      <c r="M9" s="2">
        <v>500</v>
      </c>
    </row>
    <row r="10" spans="1:13" s="16" customFormat="1" ht="12.75">
      <c r="A10" s="42"/>
      <c r="B10" s="43">
        <v>1901755</v>
      </c>
      <c r="C10" s="49"/>
      <c r="D10" s="44" t="s">
        <v>17</v>
      </c>
      <c r="E10" s="50" t="s">
        <v>1290</v>
      </c>
      <c r="F10" s="51"/>
      <c r="G10" s="52"/>
      <c r="H10" s="53">
        <v>-1901755</v>
      </c>
      <c r="I10" s="246">
        <v>3803.51</v>
      </c>
      <c r="J10" s="41"/>
      <c r="K10" s="41"/>
      <c r="L10" s="41"/>
      <c r="M10" s="2">
        <v>500</v>
      </c>
    </row>
    <row r="11" spans="1:13" s="16" customFormat="1" ht="12.75">
      <c r="A11" s="42"/>
      <c r="B11" s="43">
        <v>932300</v>
      </c>
      <c r="C11" s="49"/>
      <c r="D11" s="44" t="s">
        <v>18</v>
      </c>
      <c r="E11" s="50" t="s">
        <v>19</v>
      </c>
      <c r="F11" s="51"/>
      <c r="G11" s="52"/>
      <c r="H11" s="53">
        <v>-2834055</v>
      </c>
      <c r="I11" s="246">
        <v>1864.6</v>
      </c>
      <c r="J11" s="41"/>
      <c r="K11" s="41"/>
      <c r="L11" s="41"/>
      <c r="M11" s="2">
        <v>500</v>
      </c>
    </row>
    <row r="12" spans="1:13" s="16" customFormat="1" ht="12.75">
      <c r="A12" s="42"/>
      <c r="B12" s="43">
        <v>2485450</v>
      </c>
      <c r="C12" s="49"/>
      <c r="D12" s="44" t="s">
        <v>20</v>
      </c>
      <c r="E12" s="50" t="s">
        <v>1259</v>
      </c>
      <c r="F12" s="51"/>
      <c r="G12" s="52"/>
      <c r="H12" s="53">
        <v>-5319505</v>
      </c>
      <c r="I12" s="246">
        <v>4970.9</v>
      </c>
      <c r="J12" s="41"/>
      <c r="K12" s="41"/>
      <c r="L12" s="41"/>
      <c r="M12" s="2">
        <v>500</v>
      </c>
    </row>
    <row r="13" spans="1:13" s="16" customFormat="1" ht="12.75">
      <c r="A13" s="42"/>
      <c r="B13" s="43">
        <v>1579150</v>
      </c>
      <c r="C13" s="49"/>
      <c r="D13" s="44" t="s">
        <v>21</v>
      </c>
      <c r="E13" s="50" t="s">
        <v>1260</v>
      </c>
      <c r="F13" s="51"/>
      <c r="G13" s="52"/>
      <c r="H13" s="53">
        <v>-6898655</v>
      </c>
      <c r="I13" s="246">
        <v>3158.3</v>
      </c>
      <c r="J13" s="41"/>
      <c r="K13" s="41"/>
      <c r="L13" s="41"/>
      <c r="M13" s="2">
        <v>500</v>
      </c>
    </row>
    <row r="14" spans="1:13" s="16" customFormat="1" ht="12.75">
      <c r="A14" s="42"/>
      <c r="B14" s="43">
        <v>495260</v>
      </c>
      <c r="C14" s="49"/>
      <c r="D14" s="44" t="s">
        <v>22</v>
      </c>
      <c r="E14" s="50" t="s">
        <v>23</v>
      </c>
      <c r="F14" s="51"/>
      <c r="G14" s="52"/>
      <c r="H14" s="53">
        <v>-7393915</v>
      </c>
      <c r="I14" s="246">
        <v>990.52</v>
      </c>
      <c r="J14" s="41"/>
      <c r="K14" s="41"/>
      <c r="L14" s="41"/>
      <c r="M14" s="2">
        <v>500</v>
      </c>
    </row>
    <row r="15" spans="1:13" s="16" customFormat="1" ht="12.75">
      <c r="A15" s="42"/>
      <c r="B15" s="43">
        <v>990950</v>
      </c>
      <c r="C15" s="49"/>
      <c r="D15" s="44" t="s">
        <v>24</v>
      </c>
      <c r="E15" s="49" t="s">
        <v>25</v>
      </c>
      <c r="F15" s="51"/>
      <c r="G15" s="52"/>
      <c r="H15" s="53">
        <v>-8384865</v>
      </c>
      <c r="I15" s="246">
        <v>1981.9</v>
      </c>
      <c r="J15" s="41"/>
      <c r="K15" s="41"/>
      <c r="L15" s="41"/>
      <c r="M15" s="2">
        <v>500</v>
      </c>
    </row>
    <row r="16" spans="1:13" s="16" customFormat="1" ht="12.75">
      <c r="A16" s="42"/>
      <c r="B16" s="43">
        <v>1533531</v>
      </c>
      <c r="C16" s="49"/>
      <c r="D16" s="44" t="s">
        <v>26</v>
      </c>
      <c r="E16" s="49"/>
      <c r="F16" s="51"/>
      <c r="G16" s="52"/>
      <c r="H16" s="53">
        <v>-9918396</v>
      </c>
      <c r="I16" s="246">
        <v>3067.062</v>
      </c>
      <c r="J16" s="41"/>
      <c r="K16" s="2"/>
      <c r="L16" s="41"/>
      <c r="M16" s="2">
        <v>500</v>
      </c>
    </row>
    <row r="17" spans="1:13" ht="12.75">
      <c r="A17" s="54"/>
      <c r="B17" s="43">
        <v>9918396</v>
      </c>
      <c r="C17" s="44" t="s">
        <v>1256</v>
      </c>
      <c r="D17" s="49"/>
      <c r="E17" s="49"/>
      <c r="F17" s="51"/>
      <c r="G17" s="52"/>
      <c r="H17" s="53">
        <v>0</v>
      </c>
      <c r="I17" s="246">
        <v>19836.792</v>
      </c>
      <c r="J17" s="2"/>
      <c r="K17" s="2"/>
      <c r="L17" s="2"/>
      <c r="M17" s="2">
        <v>500</v>
      </c>
    </row>
    <row r="18" spans="2:13" ht="12.75">
      <c r="B18" s="55"/>
      <c r="F18" s="56"/>
      <c r="I18" s="23"/>
      <c r="M18" s="2">
        <v>500</v>
      </c>
    </row>
    <row r="19" spans="1:13" s="65" customFormat="1" ht="13.5" thickBot="1">
      <c r="A19" s="57"/>
      <c r="B19" s="58">
        <v>9918396</v>
      </c>
      <c r="C19" s="59" t="s">
        <v>27</v>
      </c>
      <c r="D19" s="60"/>
      <c r="E19" s="60"/>
      <c r="F19" s="61"/>
      <c r="G19" s="62"/>
      <c r="H19" s="63"/>
      <c r="I19" s="64"/>
      <c r="M19" s="2">
        <v>500</v>
      </c>
    </row>
    <row r="20" spans="4:13" ht="12.75">
      <c r="D20" s="13"/>
      <c r="I20" s="23"/>
      <c r="M20" s="2">
        <v>500</v>
      </c>
    </row>
    <row r="21" spans="4:13" ht="12.75">
      <c r="D21" s="13"/>
      <c r="I21" s="23"/>
      <c r="M21" s="2">
        <v>500</v>
      </c>
    </row>
    <row r="22" spans="1:13" s="65" customFormat="1" ht="13.5" thickBot="1">
      <c r="A22" s="57"/>
      <c r="B22" s="67">
        <v>1901755</v>
      </c>
      <c r="C22" s="57"/>
      <c r="D22" s="68" t="s">
        <v>28</v>
      </c>
      <c r="E22" s="60"/>
      <c r="F22" s="61"/>
      <c r="G22" s="62"/>
      <c r="H22" s="69">
        <v>-1901755</v>
      </c>
      <c r="I22" s="64">
        <v>3803.51</v>
      </c>
      <c r="M22" s="2">
        <v>500</v>
      </c>
    </row>
    <row r="23" spans="9:13" ht="12.75">
      <c r="I23" s="23"/>
      <c r="M23" s="2">
        <v>500</v>
      </c>
    </row>
    <row r="24" spans="9:13" ht="12.75">
      <c r="I24" s="23"/>
      <c r="M24" s="2">
        <v>500</v>
      </c>
    </row>
    <row r="25" spans="1:13" s="77" customFormat="1" ht="12.75">
      <c r="A25" s="12"/>
      <c r="B25" s="308">
        <v>56000</v>
      </c>
      <c r="C25" s="71" t="s">
        <v>29</v>
      </c>
      <c r="D25" s="72" t="s">
        <v>30</v>
      </c>
      <c r="E25" s="71" t="s">
        <v>31</v>
      </c>
      <c r="F25" s="73" t="s">
        <v>32</v>
      </c>
      <c r="G25" s="74" t="s">
        <v>33</v>
      </c>
      <c r="H25" s="75"/>
      <c r="I25" s="76">
        <v>112</v>
      </c>
      <c r="J25" s="76"/>
      <c r="K25" s="76"/>
      <c r="M25" s="2">
        <v>500</v>
      </c>
    </row>
    <row r="26" spans="2:13" ht="12.75">
      <c r="B26" s="309"/>
      <c r="I26" s="23"/>
      <c r="M26" s="2">
        <v>500</v>
      </c>
    </row>
    <row r="27" spans="1:13" s="77" customFormat="1" ht="12.75">
      <c r="A27" s="12"/>
      <c r="B27" s="308">
        <v>77900</v>
      </c>
      <c r="C27" s="71" t="s">
        <v>61</v>
      </c>
      <c r="D27" s="72" t="s">
        <v>62</v>
      </c>
      <c r="E27" s="71" t="s">
        <v>63</v>
      </c>
      <c r="F27" s="73" t="s">
        <v>64</v>
      </c>
      <c r="G27" s="74" t="s">
        <v>65</v>
      </c>
      <c r="H27" s="75"/>
      <c r="I27" s="76">
        <v>155.8</v>
      </c>
      <c r="J27" s="76"/>
      <c r="K27" s="76"/>
      <c r="M27" s="2">
        <v>500</v>
      </c>
    </row>
    <row r="28" spans="2:13" ht="12.75">
      <c r="B28" s="309"/>
      <c r="H28" s="6">
        <v>0</v>
      </c>
      <c r="I28" s="23">
        <v>0</v>
      </c>
      <c r="M28" s="2">
        <v>500</v>
      </c>
    </row>
    <row r="29" spans="1:13" s="77" customFormat="1" ht="12.75">
      <c r="A29" s="12"/>
      <c r="B29" s="308">
        <v>64900</v>
      </c>
      <c r="C29" s="71" t="s">
        <v>89</v>
      </c>
      <c r="D29" s="72" t="s">
        <v>90</v>
      </c>
      <c r="E29" s="71" t="s">
        <v>91</v>
      </c>
      <c r="F29" s="73" t="s">
        <v>92</v>
      </c>
      <c r="G29" s="74" t="s">
        <v>93</v>
      </c>
      <c r="H29" s="75"/>
      <c r="I29" s="76">
        <v>129.8</v>
      </c>
      <c r="J29" s="76"/>
      <c r="K29" s="76"/>
      <c r="M29" s="2">
        <v>500</v>
      </c>
    </row>
    <row r="30" spans="2:13" ht="12.75">
      <c r="B30" s="309"/>
      <c r="H30" s="6">
        <v>0</v>
      </c>
      <c r="I30" s="23">
        <v>0</v>
      </c>
      <c r="M30" s="2">
        <v>500</v>
      </c>
    </row>
    <row r="31" spans="1:13" s="77" customFormat="1" ht="12.75">
      <c r="A31" s="12"/>
      <c r="B31" s="308">
        <v>34400</v>
      </c>
      <c r="C31" s="71" t="s">
        <v>120</v>
      </c>
      <c r="D31" s="72" t="s">
        <v>121</v>
      </c>
      <c r="E31" s="71" t="s">
        <v>31</v>
      </c>
      <c r="F31" s="73" t="s">
        <v>122</v>
      </c>
      <c r="G31" s="93" t="s">
        <v>33</v>
      </c>
      <c r="I31" s="76">
        <v>68.8</v>
      </c>
      <c r="J31" s="76"/>
      <c r="K31" s="76"/>
      <c r="M31" s="2">
        <v>500</v>
      </c>
    </row>
    <row r="32" spans="2:13" ht="12.75">
      <c r="B32" s="309"/>
      <c r="H32" s="6">
        <v>0</v>
      </c>
      <c r="I32" s="23">
        <v>0</v>
      </c>
      <c r="M32" s="2">
        <v>500</v>
      </c>
    </row>
    <row r="33" spans="1:13" s="77" customFormat="1" ht="12.75">
      <c r="A33" s="12"/>
      <c r="B33" s="308">
        <v>65800</v>
      </c>
      <c r="C33" s="71" t="s">
        <v>130</v>
      </c>
      <c r="D33" s="72" t="s">
        <v>131</v>
      </c>
      <c r="E33" s="71" t="s">
        <v>132</v>
      </c>
      <c r="F33" s="73" t="s">
        <v>133</v>
      </c>
      <c r="G33" s="74" t="s">
        <v>134</v>
      </c>
      <c r="H33" s="93"/>
      <c r="I33" s="76">
        <v>131.6</v>
      </c>
      <c r="J33" s="76"/>
      <c r="K33" s="76"/>
      <c r="M33" s="2">
        <v>500</v>
      </c>
    </row>
    <row r="34" spans="2:13" ht="12.75">
      <c r="B34" s="309"/>
      <c r="H34" s="6">
        <v>0</v>
      </c>
      <c r="I34" s="23">
        <v>0</v>
      </c>
      <c r="M34" s="2">
        <v>500</v>
      </c>
    </row>
    <row r="35" spans="1:13" s="77" customFormat="1" ht="12.75">
      <c r="A35" s="12"/>
      <c r="B35" s="308">
        <v>19500</v>
      </c>
      <c r="C35" s="71" t="s">
        <v>157</v>
      </c>
      <c r="D35" s="72" t="s">
        <v>158</v>
      </c>
      <c r="E35" s="71" t="s">
        <v>63</v>
      </c>
      <c r="F35" s="73" t="s">
        <v>159</v>
      </c>
      <c r="G35" s="74" t="s">
        <v>160</v>
      </c>
      <c r="H35" s="93"/>
      <c r="I35" s="76">
        <v>39</v>
      </c>
      <c r="J35" s="76"/>
      <c r="K35" s="76"/>
      <c r="M35" s="2">
        <v>500</v>
      </c>
    </row>
    <row r="36" spans="2:13" ht="12.75">
      <c r="B36" s="309"/>
      <c r="H36" s="6">
        <v>0</v>
      </c>
      <c r="I36" s="23">
        <v>0</v>
      </c>
      <c r="M36" s="2">
        <v>500</v>
      </c>
    </row>
    <row r="37" spans="1:13" s="77" customFormat="1" ht="12.75">
      <c r="A37" s="12"/>
      <c r="B37" s="70">
        <v>28650</v>
      </c>
      <c r="C37" s="71" t="s">
        <v>169</v>
      </c>
      <c r="D37" s="72" t="s">
        <v>170</v>
      </c>
      <c r="E37" s="71" t="s">
        <v>31</v>
      </c>
      <c r="F37" s="73" t="s">
        <v>171</v>
      </c>
      <c r="G37" s="74" t="s">
        <v>33</v>
      </c>
      <c r="H37" s="93"/>
      <c r="I37" s="76">
        <v>57.3</v>
      </c>
      <c r="J37" s="76"/>
      <c r="K37" s="76"/>
      <c r="M37" s="2">
        <v>500</v>
      </c>
    </row>
    <row r="38" spans="2:13" ht="12.75">
      <c r="B38" s="281"/>
      <c r="H38" s="6">
        <v>0</v>
      </c>
      <c r="I38" s="23">
        <v>0</v>
      </c>
      <c r="M38" s="2">
        <v>500</v>
      </c>
    </row>
    <row r="39" spans="1:13" s="77" customFormat="1" ht="12.75">
      <c r="A39" s="12"/>
      <c r="B39" s="308">
        <v>25700</v>
      </c>
      <c r="C39" s="71" t="s">
        <v>190</v>
      </c>
      <c r="D39" s="72" t="s">
        <v>191</v>
      </c>
      <c r="E39" s="71" t="s">
        <v>31</v>
      </c>
      <c r="F39" s="73" t="s">
        <v>192</v>
      </c>
      <c r="G39" s="74" t="s">
        <v>160</v>
      </c>
      <c r="H39" s="93"/>
      <c r="I39" s="76">
        <v>51.4</v>
      </c>
      <c r="J39" s="76"/>
      <c r="K39" s="76"/>
      <c r="M39" s="2">
        <v>500</v>
      </c>
    </row>
    <row r="40" spans="2:13" ht="12.75">
      <c r="B40" s="309"/>
      <c r="H40" s="6">
        <v>0</v>
      </c>
      <c r="I40" s="23">
        <v>0</v>
      </c>
      <c r="M40" s="2">
        <v>500</v>
      </c>
    </row>
    <row r="41" spans="1:13" s="77" customFormat="1" ht="12.75">
      <c r="A41" s="12"/>
      <c r="B41" s="308">
        <v>161000</v>
      </c>
      <c r="C41" s="71" t="s">
        <v>196</v>
      </c>
      <c r="D41" s="72" t="s">
        <v>197</v>
      </c>
      <c r="E41" s="71" t="s">
        <v>132</v>
      </c>
      <c r="F41" s="73" t="s">
        <v>198</v>
      </c>
      <c r="G41" s="74" t="s">
        <v>199</v>
      </c>
      <c r="H41" s="93"/>
      <c r="I41" s="76">
        <v>322</v>
      </c>
      <c r="J41" s="76"/>
      <c r="K41" s="76"/>
      <c r="M41" s="2">
        <v>500</v>
      </c>
    </row>
    <row r="42" spans="2:13" ht="12.75">
      <c r="B42" s="309"/>
      <c r="H42" s="6">
        <v>0</v>
      </c>
      <c r="I42" s="23">
        <v>0</v>
      </c>
      <c r="M42" s="2">
        <v>500</v>
      </c>
    </row>
    <row r="43" spans="1:13" s="77" customFormat="1" ht="12.75">
      <c r="A43" s="12"/>
      <c r="B43" s="308">
        <v>22000</v>
      </c>
      <c r="C43" s="71" t="s">
        <v>217</v>
      </c>
      <c r="D43" s="72" t="s">
        <v>218</v>
      </c>
      <c r="E43" s="71" t="s">
        <v>132</v>
      </c>
      <c r="F43" s="73" t="s">
        <v>219</v>
      </c>
      <c r="G43" s="74" t="s">
        <v>33</v>
      </c>
      <c r="H43" s="93"/>
      <c r="I43" s="76">
        <v>44</v>
      </c>
      <c r="J43" s="76"/>
      <c r="K43" s="76"/>
      <c r="M43" s="2">
        <v>500</v>
      </c>
    </row>
    <row r="44" spans="2:13" ht="12.75">
      <c r="B44" s="309"/>
      <c r="H44" s="6">
        <v>0</v>
      </c>
      <c r="I44" s="23">
        <v>0</v>
      </c>
      <c r="M44" s="2">
        <v>500</v>
      </c>
    </row>
    <row r="45" spans="1:13" s="77" customFormat="1" ht="12.75">
      <c r="A45" s="12"/>
      <c r="B45" s="280">
        <v>78000</v>
      </c>
      <c r="C45" s="71" t="s">
        <v>229</v>
      </c>
      <c r="D45" s="72" t="s">
        <v>230</v>
      </c>
      <c r="E45" s="71" t="s">
        <v>132</v>
      </c>
      <c r="F45" s="73" t="s">
        <v>198</v>
      </c>
      <c r="G45" s="74" t="s">
        <v>231</v>
      </c>
      <c r="H45" s="93"/>
      <c r="I45" s="76">
        <v>156</v>
      </c>
      <c r="J45" s="76"/>
      <c r="K45" s="76"/>
      <c r="M45" s="2">
        <v>500</v>
      </c>
    </row>
    <row r="46" spans="2:13" ht="12.75">
      <c r="B46" s="281"/>
      <c r="H46" s="6">
        <v>0</v>
      </c>
      <c r="I46" s="23">
        <v>0</v>
      </c>
      <c r="M46" s="2">
        <v>500</v>
      </c>
    </row>
    <row r="47" spans="1:13" s="77" customFormat="1" ht="12.75">
      <c r="A47" s="12"/>
      <c r="B47" s="308">
        <v>22500</v>
      </c>
      <c r="C47" s="71" t="s">
        <v>244</v>
      </c>
      <c r="D47" s="72" t="s">
        <v>1337</v>
      </c>
      <c r="E47" s="71" t="s">
        <v>132</v>
      </c>
      <c r="F47" s="73" t="s">
        <v>245</v>
      </c>
      <c r="G47" s="74" t="s">
        <v>160</v>
      </c>
      <c r="H47" s="93"/>
      <c r="I47" s="76">
        <v>45</v>
      </c>
      <c r="J47" s="76"/>
      <c r="K47" s="76"/>
      <c r="M47" s="2">
        <v>500</v>
      </c>
    </row>
    <row r="48" spans="2:13" ht="12.75">
      <c r="B48" s="309"/>
      <c r="H48" s="6">
        <v>0</v>
      </c>
      <c r="I48" s="23">
        <v>0</v>
      </c>
      <c r="M48" s="2">
        <v>500</v>
      </c>
    </row>
    <row r="49" spans="2:13" ht="12.75" hidden="1">
      <c r="B49" s="309">
        <v>3000</v>
      </c>
      <c r="C49" s="13" t="s">
        <v>34</v>
      </c>
      <c r="D49" s="1" t="s">
        <v>17</v>
      </c>
      <c r="E49" s="1" t="s">
        <v>66</v>
      </c>
      <c r="F49" s="66" t="s">
        <v>246</v>
      </c>
      <c r="G49" s="28" t="s">
        <v>247</v>
      </c>
      <c r="H49" s="6">
        <v>-3000</v>
      </c>
      <c r="I49" s="23">
        <v>6</v>
      </c>
      <c r="K49" t="s">
        <v>34</v>
      </c>
      <c r="L49">
        <v>12</v>
      </c>
      <c r="M49" s="2">
        <v>500</v>
      </c>
    </row>
    <row r="50" spans="1:13" s="77" customFormat="1" ht="12.75" hidden="1">
      <c r="A50" s="12"/>
      <c r="B50" s="308">
        <v>3000</v>
      </c>
      <c r="C50" s="12"/>
      <c r="D50" s="12"/>
      <c r="E50" s="12"/>
      <c r="F50" s="78"/>
      <c r="G50" s="19"/>
      <c r="H50" s="75">
        <v>0</v>
      </c>
      <c r="I50" s="76">
        <v>6</v>
      </c>
      <c r="M50" s="2">
        <v>500</v>
      </c>
    </row>
    <row r="51" spans="2:13" ht="12.75" hidden="1">
      <c r="B51" s="309"/>
      <c r="H51" s="6">
        <v>0</v>
      </c>
      <c r="I51" s="23">
        <v>0</v>
      </c>
      <c r="M51" s="2">
        <v>500</v>
      </c>
    </row>
    <row r="52" spans="2:13" ht="12.75" hidden="1">
      <c r="B52" s="312"/>
      <c r="H52" s="6">
        <v>0</v>
      </c>
      <c r="I52" s="23">
        <v>0</v>
      </c>
      <c r="M52" s="2">
        <v>500</v>
      </c>
    </row>
    <row r="53" spans="1:13" ht="12.75" hidden="1">
      <c r="A53" s="13"/>
      <c r="B53" s="310">
        <v>2000</v>
      </c>
      <c r="C53" s="13" t="s">
        <v>249</v>
      </c>
      <c r="D53" s="13" t="s">
        <v>17</v>
      </c>
      <c r="E53" s="13" t="s">
        <v>47</v>
      </c>
      <c r="F53" s="91" t="s">
        <v>250</v>
      </c>
      <c r="G53" s="30" t="s">
        <v>226</v>
      </c>
      <c r="H53" s="29">
        <v>-2000</v>
      </c>
      <c r="I53" s="40">
        <v>4</v>
      </c>
      <c r="J53" s="16"/>
      <c r="K53" s="16" t="s">
        <v>66</v>
      </c>
      <c r="L53" s="16">
        <v>12</v>
      </c>
      <c r="M53" s="2">
        <v>500</v>
      </c>
    </row>
    <row r="54" spans="1:13" s="77" customFormat="1" ht="12.75" hidden="1">
      <c r="A54" s="12"/>
      <c r="B54" s="313">
        <v>2000</v>
      </c>
      <c r="C54" s="12" t="s">
        <v>54</v>
      </c>
      <c r="D54" s="12"/>
      <c r="E54" s="12"/>
      <c r="F54" s="78"/>
      <c r="G54" s="19"/>
      <c r="H54" s="75">
        <v>0</v>
      </c>
      <c r="I54" s="76">
        <v>4</v>
      </c>
      <c r="M54" s="2">
        <v>500</v>
      </c>
    </row>
    <row r="55" spans="2:13" ht="12.75" hidden="1">
      <c r="B55" s="309"/>
      <c r="H55" s="6">
        <v>0</v>
      </c>
      <c r="I55" s="23">
        <v>0</v>
      </c>
      <c r="M55" s="2">
        <v>500</v>
      </c>
    </row>
    <row r="56" spans="2:13" ht="12.75" hidden="1">
      <c r="B56" s="309"/>
      <c r="H56" s="6">
        <v>0</v>
      </c>
      <c r="I56" s="23">
        <v>0</v>
      </c>
      <c r="M56" s="2">
        <v>500</v>
      </c>
    </row>
    <row r="57" spans="2:13" ht="12.75" hidden="1">
      <c r="B57" s="309">
        <v>1500</v>
      </c>
      <c r="C57" s="1" t="s">
        <v>55</v>
      </c>
      <c r="D57" s="13" t="s">
        <v>17</v>
      </c>
      <c r="E57" s="1" t="s">
        <v>56</v>
      </c>
      <c r="F57" s="66" t="s">
        <v>250</v>
      </c>
      <c r="G57" s="28" t="s">
        <v>226</v>
      </c>
      <c r="H57" s="6">
        <v>-1500</v>
      </c>
      <c r="I57" s="23">
        <v>3</v>
      </c>
      <c r="K57" t="s">
        <v>66</v>
      </c>
      <c r="L57">
        <v>12</v>
      </c>
      <c r="M57" s="2">
        <v>500</v>
      </c>
    </row>
    <row r="58" spans="2:13" ht="12.75" hidden="1">
      <c r="B58" s="310">
        <v>1000</v>
      </c>
      <c r="C58" s="1" t="s">
        <v>55</v>
      </c>
      <c r="D58" s="13" t="s">
        <v>17</v>
      </c>
      <c r="E58" s="1" t="s">
        <v>56</v>
      </c>
      <c r="F58" s="66" t="s">
        <v>250</v>
      </c>
      <c r="G58" s="28" t="s">
        <v>247</v>
      </c>
      <c r="H58" s="6">
        <v>-2500</v>
      </c>
      <c r="I58" s="23">
        <v>3.6</v>
      </c>
      <c r="K58" t="s">
        <v>66</v>
      </c>
      <c r="L58">
        <v>12</v>
      </c>
      <c r="M58" s="2">
        <v>500</v>
      </c>
    </row>
    <row r="59" spans="1:13" s="77" customFormat="1" ht="12.75" hidden="1">
      <c r="A59" s="12"/>
      <c r="B59" s="308">
        <v>2500</v>
      </c>
      <c r="C59" s="12"/>
      <c r="D59" s="12"/>
      <c r="E59" s="12" t="s">
        <v>56</v>
      </c>
      <c r="F59" s="78"/>
      <c r="G59" s="19"/>
      <c r="H59" s="75">
        <v>0</v>
      </c>
      <c r="I59" s="76">
        <v>5</v>
      </c>
      <c r="M59" s="2">
        <v>500</v>
      </c>
    </row>
    <row r="60" spans="2:13" ht="12.75" hidden="1">
      <c r="B60" s="309"/>
      <c r="H60" s="6">
        <v>0</v>
      </c>
      <c r="I60" s="23">
        <v>0</v>
      </c>
      <c r="M60" s="2">
        <v>500</v>
      </c>
    </row>
    <row r="61" spans="2:13" ht="12.75" hidden="1">
      <c r="B61" s="309"/>
      <c r="H61" s="6">
        <v>0</v>
      </c>
      <c r="I61" s="23">
        <v>0</v>
      </c>
      <c r="M61" s="2">
        <v>500</v>
      </c>
    </row>
    <row r="62" spans="2:13" ht="12.75" hidden="1">
      <c r="B62" s="309">
        <v>5000</v>
      </c>
      <c r="C62" s="1" t="s">
        <v>57</v>
      </c>
      <c r="D62" s="13" t="s">
        <v>17</v>
      </c>
      <c r="E62" s="1" t="s">
        <v>47</v>
      </c>
      <c r="F62" s="66" t="s">
        <v>251</v>
      </c>
      <c r="G62" s="28" t="s">
        <v>226</v>
      </c>
      <c r="H62" s="6">
        <v>-5000</v>
      </c>
      <c r="I62" s="23">
        <v>10</v>
      </c>
      <c r="K62" t="s">
        <v>66</v>
      </c>
      <c r="L62">
        <v>12</v>
      </c>
      <c r="M62" s="2">
        <v>500</v>
      </c>
    </row>
    <row r="63" spans="2:13" ht="12.75" hidden="1">
      <c r="B63" s="309">
        <v>5000</v>
      </c>
      <c r="C63" s="1" t="s">
        <v>57</v>
      </c>
      <c r="D63" s="13" t="s">
        <v>17</v>
      </c>
      <c r="E63" s="1" t="s">
        <v>47</v>
      </c>
      <c r="F63" s="66" t="s">
        <v>251</v>
      </c>
      <c r="G63" s="28" t="s">
        <v>247</v>
      </c>
      <c r="H63" s="6">
        <v>-10000</v>
      </c>
      <c r="I63" s="23">
        <v>10</v>
      </c>
      <c r="K63" t="s">
        <v>66</v>
      </c>
      <c r="L63">
        <v>12</v>
      </c>
      <c r="M63" s="2">
        <v>500</v>
      </c>
    </row>
    <row r="64" spans="1:13" s="77" customFormat="1" ht="12.75" hidden="1">
      <c r="A64" s="12"/>
      <c r="B64" s="308">
        <v>10000</v>
      </c>
      <c r="C64" s="12" t="s">
        <v>57</v>
      </c>
      <c r="D64" s="12"/>
      <c r="E64" s="12"/>
      <c r="F64" s="78"/>
      <c r="G64" s="19"/>
      <c r="H64" s="75">
        <v>0</v>
      </c>
      <c r="I64" s="76">
        <v>20</v>
      </c>
      <c r="M64" s="2">
        <v>500</v>
      </c>
    </row>
    <row r="65" spans="2:13" ht="12.75" hidden="1">
      <c r="B65" s="309"/>
      <c r="H65" s="6">
        <v>0</v>
      </c>
      <c r="I65" s="23">
        <v>0</v>
      </c>
      <c r="M65" s="2">
        <v>500</v>
      </c>
    </row>
    <row r="66" spans="2:13" ht="12.75" hidden="1">
      <c r="B66" s="309"/>
      <c r="H66" s="6">
        <v>0</v>
      </c>
      <c r="I66" s="23">
        <v>0</v>
      </c>
      <c r="M66" s="2">
        <v>500</v>
      </c>
    </row>
    <row r="67" spans="2:13" ht="12.75" hidden="1">
      <c r="B67" s="309">
        <v>2000</v>
      </c>
      <c r="C67" s="1" t="s">
        <v>58</v>
      </c>
      <c r="D67" s="13" t="s">
        <v>17</v>
      </c>
      <c r="E67" s="1" t="s">
        <v>47</v>
      </c>
      <c r="F67" s="66" t="s">
        <v>250</v>
      </c>
      <c r="G67" s="28" t="s">
        <v>226</v>
      </c>
      <c r="H67" s="6">
        <v>-2000</v>
      </c>
      <c r="I67" s="23">
        <v>4</v>
      </c>
      <c r="K67" t="s">
        <v>66</v>
      </c>
      <c r="L67">
        <v>12</v>
      </c>
      <c r="M67" s="2">
        <v>500</v>
      </c>
    </row>
    <row r="68" spans="2:13" ht="12.75" hidden="1">
      <c r="B68" s="309">
        <v>2000</v>
      </c>
      <c r="C68" s="1" t="s">
        <v>58</v>
      </c>
      <c r="D68" s="13" t="s">
        <v>17</v>
      </c>
      <c r="E68" s="1" t="s">
        <v>47</v>
      </c>
      <c r="F68" s="66" t="s">
        <v>250</v>
      </c>
      <c r="G68" s="28" t="s">
        <v>247</v>
      </c>
      <c r="H68" s="6">
        <v>-4000</v>
      </c>
      <c r="I68" s="23">
        <v>4</v>
      </c>
      <c r="K68" t="s">
        <v>66</v>
      </c>
      <c r="L68">
        <v>12</v>
      </c>
      <c r="M68" s="2">
        <v>500</v>
      </c>
    </row>
    <row r="69" spans="1:13" s="77" customFormat="1" ht="12.75" hidden="1">
      <c r="A69" s="12"/>
      <c r="B69" s="308">
        <v>4000</v>
      </c>
      <c r="C69" s="12" t="s">
        <v>58</v>
      </c>
      <c r="D69" s="12"/>
      <c r="E69" s="12"/>
      <c r="F69" s="78"/>
      <c r="G69" s="19"/>
      <c r="H69" s="75">
        <v>0</v>
      </c>
      <c r="I69" s="76">
        <v>8</v>
      </c>
      <c r="M69" s="2">
        <v>500</v>
      </c>
    </row>
    <row r="70" spans="2:13" ht="12.75" hidden="1">
      <c r="B70" s="309"/>
      <c r="H70" s="6">
        <v>0</v>
      </c>
      <c r="I70" s="23">
        <v>0</v>
      </c>
      <c r="M70" s="2">
        <v>500</v>
      </c>
    </row>
    <row r="71" spans="2:13" ht="12.75" hidden="1">
      <c r="B71" s="309"/>
      <c r="H71" s="6">
        <v>0</v>
      </c>
      <c r="I71" s="23">
        <v>0</v>
      </c>
      <c r="M71" s="2">
        <v>500</v>
      </c>
    </row>
    <row r="72" spans="2:13" ht="12.75" hidden="1">
      <c r="B72" s="309">
        <v>1000</v>
      </c>
      <c r="C72" s="1" t="s">
        <v>59</v>
      </c>
      <c r="D72" s="13" t="s">
        <v>17</v>
      </c>
      <c r="E72" s="1" t="s">
        <v>60</v>
      </c>
      <c r="F72" s="66" t="s">
        <v>250</v>
      </c>
      <c r="G72" s="28" t="s">
        <v>247</v>
      </c>
      <c r="H72" s="6">
        <v>-1000</v>
      </c>
      <c r="I72" s="23">
        <v>2</v>
      </c>
      <c r="K72" t="s">
        <v>66</v>
      </c>
      <c r="L72">
        <v>12</v>
      </c>
      <c r="M72" s="2">
        <v>500</v>
      </c>
    </row>
    <row r="73" spans="1:13" s="77" customFormat="1" ht="12.75" hidden="1">
      <c r="A73" s="12"/>
      <c r="B73" s="308">
        <v>1000</v>
      </c>
      <c r="C73" s="12"/>
      <c r="D73" s="12"/>
      <c r="E73" s="12" t="s">
        <v>60</v>
      </c>
      <c r="F73" s="78"/>
      <c r="G73" s="19"/>
      <c r="H73" s="75">
        <v>0</v>
      </c>
      <c r="I73" s="76">
        <v>2</v>
      </c>
      <c r="M73" s="2">
        <v>500</v>
      </c>
    </row>
    <row r="74" spans="8:13" ht="12.75" hidden="1">
      <c r="H74" s="6">
        <v>0</v>
      </c>
      <c r="I74" s="23">
        <v>0</v>
      </c>
      <c r="M74" s="2">
        <v>500</v>
      </c>
    </row>
    <row r="75" spans="8:13" ht="12.75" hidden="1">
      <c r="H75" s="6">
        <v>0</v>
      </c>
      <c r="I75" s="23">
        <v>0</v>
      </c>
      <c r="M75" s="2">
        <v>500</v>
      </c>
    </row>
    <row r="76" spans="8:13" ht="12.75" hidden="1">
      <c r="H76" s="6">
        <v>0</v>
      </c>
      <c r="I76" s="23">
        <v>0</v>
      </c>
      <c r="M76" s="2">
        <v>500</v>
      </c>
    </row>
    <row r="77" spans="8:13" ht="12.75" hidden="1">
      <c r="H77" s="6">
        <v>0</v>
      </c>
      <c r="I77" s="23">
        <v>0</v>
      </c>
      <c r="M77" s="2">
        <v>500</v>
      </c>
    </row>
    <row r="78" spans="1:13" s="77" customFormat="1" ht="12.75">
      <c r="A78" s="12"/>
      <c r="B78" s="280">
        <v>60000</v>
      </c>
      <c r="C78" s="71" t="s">
        <v>252</v>
      </c>
      <c r="D78" s="72" t="s">
        <v>253</v>
      </c>
      <c r="E78" s="71" t="s">
        <v>63</v>
      </c>
      <c r="F78" s="73" t="s">
        <v>254</v>
      </c>
      <c r="G78" s="74" t="s">
        <v>231</v>
      </c>
      <c r="H78" s="93"/>
      <c r="I78" s="76">
        <v>120</v>
      </c>
      <c r="J78" s="76"/>
      <c r="K78" s="76"/>
      <c r="M78" s="2">
        <v>500</v>
      </c>
    </row>
    <row r="79" spans="2:13" ht="12.75">
      <c r="B79" s="281"/>
      <c r="H79" s="6">
        <v>0</v>
      </c>
      <c r="I79" s="23">
        <v>0</v>
      </c>
      <c r="M79" s="2">
        <v>500</v>
      </c>
    </row>
    <row r="80" spans="1:13" s="77" customFormat="1" ht="12.75">
      <c r="A80" s="12"/>
      <c r="B80" s="302">
        <v>51650</v>
      </c>
      <c r="C80" s="71" t="s">
        <v>267</v>
      </c>
      <c r="D80" s="72" t="s">
        <v>268</v>
      </c>
      <c r="E80" s="71" t="s">
        <v>31</v>
      </c>
      <c r="F80" s="73" t="s">
        <v>32</v>
      </c>
      <c r="G80" s="74" t="s">
        <v>33</v>
      </c>
      <c r="H80" s="93"/>
      <c r="I80" s="76">
        <v>103.3</v>
      </c>
      <c r="J80" s="76"/>
      <c r="K80" s="76"/>
      <c r="M80" s="2">
        <v>500</v>
      </c>
    </row>
    <row r="81" spans="2:13" ht="12.75">
      <c r="B81" s="192"/>
      <c r="H81" s="6">
        <v>0</v>
      </c>
      <c r="I81" s="23">
        <v>0</v>
      </c>
      <c r="M81" s="2">
        <v>500</v>
      </c>
    </row>
    <row r="82" spans="1:13" s="77" customFormat="1" ht="12.75">
      <c r="A82" s="12"/>
      <c r="B82" s="302">
        <v>14250</v>
      </c>
      <c r="C82" s="71" t="s">
        <v>276</v>
      </c>
      <c r="D82" s="72" t="s">
        <v>277</v>
      </c>
      <c r="E82" s="71" t="s">
        <v>31</v>
      </c>
      <c r="F82" s="73" t="s">
        <v>278</v>
      </c>
      <c r="G82" s="74" t="s">
        <v>231</v>
      </c>
      <c r="H82" s="93"/>
      <c r="I82" s="76">
        <v>28.5</v>
      </c>
      <c r="J82" s="76"/>
      <c r="K82" s="76"/>
      <c r="M82" s="2">
        <v>500</v>
      </c>
    </row>
    <row r="83" spans="2:13" ht="12.75">
      <c r="B83" s="192"/>
      <c r="H83" s="6">
        <v>0</v>
      </c>
      <c r="I83" s="23">
        <v>0</v>
      </c>
      <c r="M83" s="2">
        <v>500</v>
      </c>
    </row>
    <row r="84" spans="1:13" s="77" customFormat="1" ht="12.75">
      <c r="A84" s="12"/>
      <c r="B84" s="302">
        <v>103800</v>
      </c>
      <c r="C84" s="71" t="s">
        <v>285</v>
      </c>
      <c r="D84" s="72" t="s">
        <v>286</v>
      </c>
      <c r="E84" s="71" t="s">
        <v>287</v>
      </c>
      <c r="F84" s="73" t="s">
        <v>288</v>
      </c>
      <c r="G84" s="74" t="s">
        <v>134</v>
      </c>
      <c r="H84" s="93"/>
      <c r="I84" s="76">
        <v>207.6</v>
      </c>
      <c r="J84" s="76"/>
      <c r="K84" s="76"/>
      <c r="M84" s="2">
        <v>500</v>
      </c>
    </row>
    <row r="85" spans="2:13" ht="12.75">
      <c r="B85" s="192"/>
      <c r="H85" s="6">
        <v>0</v>
      </c>
      <c r="I85" s="23">
        <v>0</v>
      </c>
      <c r="M85" s="2">
        <v>500</v>
      </c>
    </row>
    <row r="86" spans="1:13" s="77" customFormat="1" ht="12.75">
      <c r="A86" s="12"/>
      <c r="B86" s="302">
        <v>129450</v>
      </c>
      <c r="C86" s="71" t="s">
        <v>311</v>
      </c>
      <c r="D86" s="72" t="s">
        <v>312</v>
      </c>
      <c r="E86" s="71" t="s">
        <v>63</v>
      </c>
      <c r="F86" s="73" t="s">
        <v>313</v>
      </c>
      <c r="G86" s="74" t="s">
        <v>93</v>
      </c>
      <c r="H86" s="93"/>
      <c r="I86" s="76">
        <v>258.9</v>
      </c>
      <c r="J86" s="76"/>
      <c r="K86" s="76"/>
      <c r="M86" s="2">
        <v>500</v>
      </c>
    </row>
    <row r="87" spans="2:13" ht="12.75">
      <c r="B87" s="192"/>
      <c r="H87" s="6">
        <v>0</v>
      </c>
      <c r="I87" s="40">
        <v>0</v>
      </c>
      <c r="M87" s="2">
        <v>500</v>
      </c>
    </row>
    <row r="88" spans="1:13" s="77" customFormat="1" ht="12.75">
      <c r="A88" s="12"/>
      <c r="B88" s="302">
        <v>15700</v>
      </c>
      <c r="C88" s="71" t="s">
        <v>336</v>
      </c>
      <c r="D88" s="72" t="s">
        <v>337</v>
      </c>
      <c r="E88" s="71" t="s">
        <v>31</v>
      </c>
      <c r="F88" s="73" t="s">
        <v>32</v>
      </c>
      <c r="G88" s="74" t="s">
        <v>160</v>
      </c>
      <c r="H88" s="93"/>
      <c r="I88" s="76">
        <v>31.4</v>
      </c>
      <c r="J88" s="76"/>
      <c r="K88" s="76"/>
      <c r="M88" s="2">
        <v>500</v>
      </c>
    </row>
    <row r="89" spans="2:13" ht="12.75">
      <c r="B89" s="192"/>
      <c r="H89" s="6">
        <v>0</v>
      </c>
      <c r="I89" s="23">
        <v>0</v>
      </c>
      <c r="M89" s="2">
        <v>500</v>
      </c>
    </row>
    <row r="90" spans="1:13" s="77" customFormat="1" ht="12.75">
      <c r="A90" s="12"/>
      <c r="B90" s="302">
        <v>64000</v>
      </c>
      <c r="C90" s="71" t="s">
        <v>347</v>
      </c>
      <c r="D90" s="72" t="s">
        <v>348</v>
      </c>
      <c r="E90" s="71" t="s">
        <v>349</v>
      </c>
      <c r="F90" s="73" t="s">
        <v>350</v>
      </c>
      <c r="G90" s="74" t="s">
        <v>93</v>
      </c>
      <c r="H90" s="93"/>
      <c r="I90" s="76">
        <v>128</v>
      </c>
      <c r="J90" s="76"/>
      <c r="K90" s="76"/>
      <c r="M90" s="2">
        <v>500</v>
      </c>
    </row>
    <row r="91" spans="2:13" ht="12.75">
      <c r="B91" s="192"/>
      <c r="H91" s="6">
        <v>0</v>
      </c>
      <c r="I91" s="23">
        <v>0</v>
      </c>
      <c r="M91" s="2">
        <v>500</v>
      </c>
    </row>
    <row r="92" spans="1:13" s="77" customFormat="1" ht="12.75">
      <c r="A92" s="12"/>
      <c r="B92" s="302">
        <v>30600</v>
      </c>
      <c r="C92" s="71" t="s">
        <v>376</v>
      </c>
      <c r="D92" s="72" t="s">
        <v>377</v>
      </c>
      <c r="E92" s="71" t="s">
        <v>287</v>
      </c>
      <c r="F92" s="73" t="s">
        <v>378</v>
      </c>
      <c r="G92" s="74" t="s">
        <v>134</v>
      </c>
      <c r="H92" s="93"/>
      <c r="I92" s="76">
        <v>61.2</v>
      </c>
      <c r="J92" s="76"/>
      <c r="K92" s="76"/>
      <c r="M92" s="2">
        <v>500</v>
      </c>
    </row>
    <row r="93" spans="2:13" ht="12.75">
      <c r="B93" s="192"/>
      <c r="H93" s="6">
        <v>0</v>
      </c>
      <c r="I93" s="23">
        <v>0</v>
      </c>
      <c r="M93" s="2">
        <v>500</v>
      </c>
    </row>
    <row r="94" spans="1:13" s="77" customFormat="1" ht="12.75">
      <c r="A94" s="12"/>
      <c r="B94" s="302">
        <v>80900</v>
      </c>
      <c r="C94" s="71" t="s">
        <v>386</v>
      </c>
      <c r="D94" s="72" t="s">
        <v>387</v>
      </c>
      <c r="E94" s="71" t="s">
        <v>349</v>
      </c>
      <c r="F94" s="73" t="s">
        <v>388</v>
      </c>
      <c r="G94" s="74" t="s">
        <v>389</v>
      </c>
      <c r="H94" s="93"/>
      <c r="I94" s="76">
        <v>161.8</v>
      </c>
      <c r="J94" s="76"/>
      <c r="K94" s="76"/>
      <c r="M94" s="2">
        <v>500</v>
      </c>
    </row>
    <row r="95" spans="2:13" ht="12.75">
      <c r="B95" s="192"/>
      <c r="H95" s="6">
        <v>0</v>
      </c>
      <c r="I95" s="23">
        <v>0</v>
      </c>
      <c r="M95" s="2">
        <v>500</v>
      </c>
    </row>
    <row r="96" spans="1:13" s="77" customFormat="1" ht="12.75">
      <c r="A96" s="12"/>
      <c r="B96" s="302">
        <v>31400</v>
      </c>
      <c r="C96" s="71" t="s">
        <v>402</v>
      </c>
      <c r="D96" s="72" t="s">
        <v>403</v>
      </c>
      <c r="E96" s="71" t="s">
        <v>287</v>
      </c>
      <c r="F96" s="73" t="s">
        <v>404</v>
      </c>
      <c r="G96" s="74" t="s">
        <v>134</v>
      </c>
      <c r="H96" s="93"/>
      <c r="I96" s="76">
        <v>62.8</v>
      </c>
      <c r="J96" s="76"/>
      <c r="K96" s="76"/>
      <c r="M96" s="2">
        <v>500</v>
      </c>
    </row>
    <row r="97" spans="2:13" ht="12.75">
      <c r="B97" s="192"/>
      <c r="H97" s="6">
        <v>0</v>
      </c>
      <c r="I97" s="23">
        <v>0</v>
      </c>
      <c r="M97" s="2">
        <v>500</v>
      </c>
    </row>
    <row r="98" spans="1:13" s="77" customFormat="1" ht="12.75">
      <c r="A98" s="12"/>
      <c r="B98" s="302">
        <v>131100</v>
      </c>
      <c r="C98" s="71" t="s">
        <v>412</v>
      </c>
      <c r="D98" s="72" t="s">
        <v>413</v>
      </c>
      <c r="E98" s="71" t="s">
        <v>31</v>
      </c>
      <c r="F98" s="73" t="s">
        <v>278</v>
      </c>
      <c r="G98" s="74" t="s">
        <v>1278</v>
      </c>
      <c r="H98" s="93"/>
      <c r="I98" s="76">
        <v>262.2</v>
      </c>
      <c r="J98" s="76"/>
      <c r="K98" s="76"/>
      <c r="M98" s="2">
        <v>500</v>
      </c>
    </row>
    <row r="99" spans="2:13" ht="12.75">
      <c r="B99" s="192"/>
      <c r="H99" s="6">
        <v>0</v>
      </c>
      <c r="I99" s="23">
        <v>0</v>
      </c>
      <c r="M99" s="2">
        <v>500</v>
      </c>
    </row>
    <row r="100" spans="1:13" s="77" customFormat="1" ht="12.75">
      <c r="A100" s="12"/>
      <c r="B100" s="302">
        <v>49000</v>
      </c>
      <c r="C100" s="71" t="s">
        <v>1277</v>
      </c>
      <c r="D100" s="72" t="s">
        <v>1338</v>
      </c>
      <c r="E100" s="71" t="s">
        <v>132</v>
      </c>
      <c r="F100" s="73" t="s">
        <v>198</v>
      </c>
      <c r="G100" s="74" t="s">
        <v>93</v>
      </c>
      <c r="H100" s="93"/>
      <c r="I100" s="76">
        <v>98</v>
      </c>
      <c r="J100" s="76"/>
      <c r="K100" s="76"/>
      <c r="M100" s="2">
        <v>500</v>
      </c>
    </row>
    <row r="101" spans="2:13" ht="12.75">
      <c r="B101" s="314"/>
      <c r="H101" s="6">
        <v>0</v>
      </c>
      <c r="I101" s="23">
        <v>0</v>
      </c>
      <c r="M101" s="2">
        <v>500</v>
      </c>
    </row>
    <row r="102" spans="1:13" s="77" customFormat="1" ht="12.75">
      <c r="A102" s="12"/>
      <c r="B102" s="302">
        <v>11000</v>
      </c>
      <c r="C102" s="71" t="s">
        <v>1294</v>
      </c>
      <c r="D102" s="72" t="s">
        <v>1300</v>
      </c>
      <c r="E102" s="71" t="s">
        <v>349</v>
      </c>
      <c r="F102" s="73" t="s">
        <v>1301</v>
      </c>
      <c r="G102" s="74" t="s">
        <v>231</v>
      </c>
      <c r="H102" s="75">
        <v>0</v>
      </c>
      <c r="I102" s="76">
        <v>22</v>
      </c>
      <c r="J102" s="76"/>
      <c r="K102" s="76"/>
      <c r="M102" s="2">
        <v>500</v>
      </c>
    </row>
    <row r="103" spans="1:13" s="16" customFormat="1" ht="12.75">
      <c r="A103" s="13"/>
      <c r="B103" s="162"/>
      <c r="C103" s="238"/>
      <c r="D103" s="239"/>
      <c r="E103" s="238"/>
      <c r="F103" s="240"/>
      <c r="G103" s="241"/>
      <c r="H103" s="6">
        <v>0</v>
      </c>
      <c r="I103" s="23">
        <v>0</v>
      </c>
      <c r="J103" s="40"/>
      <c r="K103" s="40"/>
      <c r="M103" s="2">
        <v>500</v>
      </c>
    </row>
    <row r="104" spans="1:13" s="77" customFormat="1" ht="12.75">
      <c r="A104" s="12"/>
      <c r="B104" s="70">
        <v>472555</v>
      </c>
      <c r="C104" s="12" t="s">
        <v>1373</v>
      </c>
      <c r="D104" s="12"/>
      <c r="E104" s="12"/>
      <c r="F104" s="96"/>
      <c r="G104" s="19"/>
      <c r="H104" s="75">
        <v>0</v>
      </c>
      <c r="I104" s="76">
        <v>945.11</v>
      </c>
      <c r="M104" s="2">
        <v>500</v>
      </c>
    </row>
    <row r="105" spans="2:13" ht="12.75">
      <c r="B105" s="7"/>
      <c r="H105" s="6">
        <v>0</v>
      </c>
      <c r="I105" s="23">
        <v>0</v>
      </c>
      <c r="M105" s="2">
        <v>500</v>
      </c>
    </row>
    <row r="106" spans="1:13" s="77" customFormat="1" ht="12.75">
      <c r="A106" s="1"/>
      <c r="B106" s="7"/>
      <c r="C106" s="1"/>
      <c r="D106" s="1"/>
      <c r="E106" s="1"/>
      <c r="F106" s="66"/>
      <c r="G106" s="28"/>
      <c r="H106" s="6">
        <v>0</v>
      </c>
      <c r="I106" s="23">
        <v>0</v>
      </c>
      <c r="J106"/>
      <c r="K106"/>
      <c r="L106"/>
      <c r="M106" s="2">
        <v>500</v>
      </c>
    </row>
    <row r="107" spans="8:13" ht="12.75">
      <c r="H107" s="6">
        <v>0</v>
      </c>
      <c r="I107" s="23">
        <v>0</v>
      </c>
      <c r="M107" s="2">
        <v>500</v>
      </c>
    </row>
    <row r="108" spans="2:13" ht="12.75">
      <c r="B108" s="8"/>
      <c r="H108" s="6">
        <v>0</v>
      </c>
      <c r="I108" s="23">
        <v>0</v>
      </c>
      <c r="M108" s="2">
        <v>500</v>
      </c>
    </row>
    <row r="109" spans="2:13" ht="12.75">
      <c r="B109" s="8"/>
      <c r="H109" s="6">
        <v>0</v>
      </c>
      <c r="I109" s="23">
        <v>0</v>
      </c>
      <c r="M109" s="2">
        <v>500</v>
      </c>
    </row>
    <row r="110" spans="1:13" s="77" customFormat="1" ht="13.5" thickBot="1">
      <c r="A110" s="57"/>
      <c r="B110" s="67">
        <v>932300</v>
      </c>
      <c r="C110" s="57"/>
      <c r="D110" s="68" t="s">
        <v>425</v>
      </c>
      <c r="E110" s="60"/>
      <c r="F110" s="61"/>
      <c r="G110" s="62"/>
      <c r="H110" s="63">
        <v>-932300</v>
      </c>
      <c r="I110" s="64">
        <v>1864.6</v>
      </c>
      <c r="J110" s="65"/>
      <c r="K110" s="65"/>
      <c r="L110" s="65"/>
      <c r="M110" s="2">
        <v>500</v>
      </c>
    </row>
    <row r="111" spans="2:13" ht="12.75">
      <c r="B111" s="8"/>
      <c r="H111" s="6">
        <v>0</v>
      </c>
      <c r="I111" s="23">
        <v>0</v>
      </c>
      <c r="M111" s="2">
        <v>500</v>
      </c>
    </row>
    <row r="112" spans="2:13" ht="12.75">
      <c r="B112" s="8"/>
      <c r="H112" s="6">
        <v>0</v>
      </c>
      <c r="I112" s="23">
        <v>0</v>
      </c>
      <c r="M112" s="2">
        <v>500</v>
      </c>
    </row>
    <row r="113" spans="1:13" ht="12.75">
      <c r="A113" s="12"/>
      <c r="B113" s="70">
        <v>140800</v>
      </c>
      <c r="C113" s="71" t="s">
        <v>267</v>
      </c>
      <c r="D113" s="72" t="s">
        <v>268</v>
      </c>
      <c r="E113" s="71" t="s">
        <v>31</v>
      </c>
      <c r="F113" s="73" t="s">
        <v>32</v>
      </c>
      <c r="G113" s="74" t="s">
        <v>33</v>
      </c>
      <c r="H113" s="93"/>
      <c r="I113" s="76">
        <v>281.6</v>
      </c>
      <c r="J113" s="76"/>
      <c r="K113" s="76"/>
      <c r="L113" s="77"/>
      <c r="M113" s="2">
        <v>500</v>
      </c>
    </row>
    <row r="114" spans="2:13" ht="12.75">
      <c r="B114" s="8"/>
      <c r="H114" s="6">
        <v>0</v>
      </c>
      <c r="I114" s="23">
        <v>0</v>
      </c>
      <c r="M114" s="2">
        <v>500</v>
      </c>
    </row>
    <row r="115" spans="1:13" ht="12.75">
      <c r="A115" s="12"/>
      <c r="B115" s="301">
        <v>431500</v>
      </c>
      <c r="C115" s="12"/>
      <c r="D115" s="12"/>
      <c r="E115" s="12" t="s">
        <v>456</v>
      </c>
      <c r="F115" s="78"/>
      <c r="G115" s="19"/>
      <c r="H115" s="75">
        <v>0</v>
      </c>
      <c r="I115" s="76">
        <v>863</v>
      </c>
      <c r="J115" s="77"/>
      <c r="K115" s="77"/>
      <c r="L115" s="77"/>
      <c r="M115" s="2">
        <v>500</v>
      </c>
    </row>
    <row r="116" spans="2:13" ht="12.75">
      <c r="B116" s="300"/>
      <c r="H116" s="6">
        <v>0</v>
      </c>
      <c r="I116" s="23">
        <v>0</v>
      </c>
      <c r="M116" s="2">
        <v>500</v>
      </c>
    </row>
    <row r="117" spans="1:13" ht="12.75">
      <c r="A117" s="12"/>
      <c r="B117" s="229">
        <v>360000</v>
      </c>
      <c r="C117" s="12" t="s">
        <v>1373</v>
      </c>
      <c r="D117" s="12"/>
      <c r="E117" s="12"/>
      <c r="F117" s="96"/>
      <c r="G117" s="19"/>
      <c r="H117" s="97">
        <v>0</v>
      </c>
      <c r="I117" s="98">
        <v>720</v>
      </c>
      <c r="J117" s="77"/>
      <c r="K117" s="77"/>
      <c r="L117" s="77"/>
      <c r="M117" s="2">
        <v>500</v>
      </c>
    </row>
    <row r="118" spans="8:13" ht="12.75">
      <c r="H118" s="6">
        <v>0</v>
      </c>
      <c r="I118" s="23">
        <v>0</v>
      </c>
      <c r="M118" s="2">
        <v>500</v>
      </c>
    </row>
    <row r="119" spans="1:13" s="16" customFormat="1" ht="12.75">
      <c r="A119" s="1"/>
      <c r="B119" s="6"/>
      <c r="C119" s="1"/>
      <c r="D119" s="1"/>
      <c r="E119" s="1"/>
      <c r="F119" s="66"/>
      <c r="G119" s="28"/>
      <c r="H119" s="6">
        <v>0</v>
      </c>
      <c r="I119" s="23">
        <v>0</v>
      </c>
      <c r="J119"/>
      <c r="K119"/>
      <c r="L119"/>
      <c r="M119" s="2">
        <v>500</v>
      </c>
    </row>
    <row r="120" spans="8:13" ht="12.75">
      <c r="H120" s="6">
        <v>0</v>
      </c>
      <c r="I120" s="23">
        <v>0</v>
      </c>
      <c r="M120" s="2">
        <v>500</v>
      </c>
    </row>
    <row r="121" spans="8:13" ht="12.75">
      <c r="H121" s="6">
        <v>0</v>
      </c>
      <c r="I121" s="23">
        <v>0</v>
      </c>
      <c r="M121" s="2">
        <v>500</v>
      </c>
    </row>
    <row r="122" spans="1:13" ht="13.5" thickBot="1">
      <c r="A122" s="57"/>
      <c r="B122" s="58">
        <v>2485450</v>
      </c>
      <c r="C122" s="60"/>
      <c r="D122" s="99" t="s">
        <v>459</v>
      </c>
      <c r="E122" s="57"/>
      <c r="F122" s="100"/>
      <c r="G122" s="62"/>
      <c r="H122" s="63">
        <v>-2485450</v>
      </c>
      <c r="I122" s="64">
        <v>4970.9</v>
      </c>
      <c r="J122" s="65"/>
      <c r="K122" s="65"/>
      <c r="L122" s="65"/>
      <c r="M122" s="2">
        <v>500</v>
      </c>
    </row>
    <row r="123" spans="2:14" ht="12.75">
      <c r="B123" s="32"/>
      <c r="C123" s="33"/>
      <c r="D123" s="13"/>
      <c r="E123" s="33"/>
      <c r="G123" s="31"/>
      <c r="H123" s="6">
        <v>0</v>
      </c>
      <c r="I123" s="23">
        <v>0</v>
      </c>
      <c r="M123" s="2">
        <v>500</v>
      </c>
      <c r="N123" s="39">
        <v>500</v>
      </c>
    </row>
    <row r="124" spans="1:13" s="16" customFormat="1" ht="12.75">
      <c r="A124" s="12"/>
      <c r="B124" s="295">
        <v>435000</v>
      </c>
      <c r="C124" s="12" t="s">
        <v>34</v>
      </c>
      <c r="D124" s="12"/>
      <c r="E124" s="12"/>
      <c r="F124" s="78"/>
      <c r="G124" s="19"/>
      <c r="H124" s="75">
        <v>0</v>
      </c>
      <c r="I124" s="76">
        <v>870</v>
      </c>
      <c r="J124" s="77"/>
      <c r="K124" s="77"/>
      <c r="L124" s="77"/>
      <c r="M124" s="2">
        <v>500</v>
      </c>
    </row>
    <row r="125" spans="1:13" s="77" customFormat="1" ht="12.75">
      <c r="A125" s="1"/>
      <c r="B125" s="293"/>
      <c r="C125" s="1"/>
      <c r="D125" s="1"/>
      <c r="E125" s="1"/>
      <c r="F125" s="66"/>
      <c r="G125" s="28"/>
      <c r="H125" s="6">
        <v>0</v>
      </c>
      <c r="I125" s="23">
        <v>0</v>
      </c>
      <c r="J125"/>
      <c r="K125"/>
      <c r="L125"/>
      <c r="M125" s="2">
        <v>500</v>
      </c>
    </row>
    <row r="126" spans="1:13" ht="12.75">
      <c r="A126" s="12"/>
      <c r="B126" s="295">
        <v>2150</v>
      </c>
      <c r="C126" s="12" t="s">
        <v>1</v>
      </c>
      <c r="D126" s="12"/>
      <c r="E126" s="12"/>
      <c r="F126" s="78"/>
      <c r="G126" s="19"/>
      <c r="H126" s="75">
        <v>0</v>
      </c>
      <c r="I126" s="76">
        <v>4.3</v>
      </c>
      <c r="J126" s="77"/>
      <c r="K126" s="77"/>
      <c r="L126" s="77"/>
      <c r="M126" s="2">
        <v>500</v>
      </c>
    </row>
    <row r="127" spans="2:14" ht="12.75">
      <c r="B127" s="293"/>
      <c r="D127" s="13"/>
      <c r="H127" s="6">
        <v>0</v>
      </c>
      <c r="I127" s="23">
        <v>0</v>
      </c>
      <c r="M127" s="2">
        <v>500</v>
      </c>
      <c r="N127" s="39">
        <v>500</v>
      </c>
    </row>
    <row r="128" spans="1:13" ht="12.75">
      <c r="A128" s="12"/>
      <c r="B128" s="295">
        <v>273900</v>
      </c>
      <c r="C128" s="12" t="s">
        <v>689</v>
      </c>
      <c r="D128" s="12"/>
      <c r="E128" s="12"/>
      <c r="F128" s="78"/>
      <c r="G128" s="19"/>
      <c r="H128" s="75">
        <v>0</v>
      </c>
      <c r="I128" s="76">
        <v>547.8</v>
      </c>
      <c r="J128" s="77"/>
      <c r="K128" s="77"/>
      <c r="L128" s="77"/>
      <c r="M128" s="2">
        <v>500</v>
      </c>
    </row>
    <row r="129" spans="2:13" ht="12.75">
      <c r="B129" s="293"/>
      <c r="H129" s="6">
        <v>0</v>
      </c>
      <c r="I129" s="23">
        <v>0</v>
      </c>
      <c r="M129" s="2">
        <v>500</v>
      </c>
    </row>
    <row r="130" spans="1:13" ht="12.75">
      <c r="A130" s="12"/>
      <c r="B130" s="295">
        <v>199600</v>
      </c>
      <c r="C130" s="12" t="s">
        <v>674</v>
      </c>
      <c r="D130" s="12"/>
      <c r="E130" s="12"/>
      <c r="F130" s="78"/>
      <c r="G130" s="19"/>
      <c r="H130" s="75">
        <v>0</v>
      </c>
      <c r="I130" s="76">
        <v>399.2</v>
      </c>
      <c r="J130" s="77"/>
      <c r="K130" s="77"/>
      <c r="L130" s="77"/>
      <c r="M130" s="2">
        <v>500</v>
      </c>
    </row>
    <row r="131" spans="2:13" ht="12.75">
      <c r="B131" s="293"/>
      <c r="H131" s="6">
        <v>0</v>
      </c>
      <c r="I131" s="23">
        <v>0</v>
      </c>
      <c r="M131" s="2">
        <v>500</v>
      </c>
    </row>
    <row r="132" spans="1:13" ht="12.75">
      <c r="A132" s="12"/>
      <c r="B132" s="295">
        <v>195000</v>
      </c>
      <c r="C132" s="12" t="s">
        <v>693</v>
      </c>
      <c r="D132" s="12"/>
      <c r="E132" s="12"/>
      <c r="F132" s="78"/>
      <c r="G132" s="19"/>
      <c r="H132" s="75">
        <v>0</v>
      </c>
      <c r="I132" s="76">
        <v>390</v>
      </c>
      <c r="J132" s="77"/>
      <c r="K132" s="77"/>
      <c r="L132" s="77"/>
      <c r="M132" s="2">
        <v>500</v>
      </c>
    </row>
    <row r="133" spans="2:13" ht="12.75">
      <c r="B133" s="293"/>
      <c r="H133" s="6">
        <v>0</v>
      </c>
      <c r="I133" s="23">
        <v>0</v>
      </c>
      <c r="M133" s="2">
        <v>500</v>
      </c>
    </row>
    <row r="134" spans="1:13" ht="12.75">
      <c r="A134" s="12"/>
      <c r="B134" s="295">
        <v>121500</v>
      </c>
      <c r="C134" s="12" t="s">
        <v>722</v>
      </c>
      <c r="D134" s="12"/>
      <c r="E134" s="12"/>
      <c r="F134" s="78"/>
      <c r="G134" s="19"/>
      <c r="H134" s="75">
        <v>0</v>
      </c>
      <c r="I134" s="76">
        <v>243</v>
      </c>
      <c r="J134" s="77"/>
      <c r="K134" s="77"/>
      <c r="L134" s="77"/>
      <c r="M134" s="2">
        <v>500</v>
      </c>
    </row>
    <row r="135" spans="2:13" ht="12.75">
      <c r="B135" s="293"/>
      <c r="H135" s="6">
        <v>0</v>
      </c>
      <c r="I135" s="23">
        <v>0</v>
      </c>
      <c r="M135" s="2">
        <v>500</v>
      </c>
    </row>
    <row r="136" spans="1:13" s="16" customFormat="1" ht="12.75">
      <c r="A136" s="12"/>
      <c r="B136" s="295">
        <v>35025</v>
      </c>
      <c r="C136" s="12" t="s">
        <v>726</v>
      </c>
      <c r="D136" s="12"/>
      <c r="E136" s="12"/>
      <c r="F136" s="78"/>
      <c r="G136" s="19"/>
      <c r="H136" s="75">
        <v>0</v>
      </c>
      <c r="I136" s="76">
        <v>70.05</v>
      </c>
      <c r="J136" s="77"/>
      <c r="K136" s="77"/>
      <c r="L136" s="77"/>
      <c r="M136" s="2">
        <v>500</v>
      </c>
    </row>
    <row r="137" spans="8:13" ht="12.75">
      <c r="H137" s="6">
        <v>0</v>
      </c>
      <c r="I137" s="23">
        <v>0</v>
      </c>
      <c r="M137" s="2">
        <v>500</v>
      </c>
    </row>
    <row r="138" spans="1:13" ht="12.75">
      <c r="A138" s="12"/>
      <c r="B138" s="295">
        <v>594000</v>
      </c>
      <c r="C138" s="12" t="s">
        <v>755</v>
      </c>
      <c r="D138" s="12"/>
      <c r="E138" s="12"/>
      <c r="F138" s="78"/>
      <c r="G138" s="19"/>
      <c r="H138" s="75">
        <v>0</v>
      </c>
      <c r="I138" s="76">
        <v>1188</v>
      </c>
      <c r="J138" s="77"/>
      <c r="K138" s="77"/>
      <c r="L138" s="77"/>
      <c r="M138" s="2">
        <v>500</v>
      </c>
    </row>
    <row r="139" spans="2:13" ht="12.75">
      <c r="B139" s="262"/>
      <c r="H139" s="6">
        <v>0</v>
      </c>
      <c r="I139" s="23">
        <v>0</v>
      </c>
      <c r="M139" s="2">
        <v>500</v>
      </c>
    </row>
    <row r="140" spans="1:13" ht="12.75">
      <c r="A140" s="12"/>
      <c r="B140" s="275">
        <v>31000</v>
      </c>
      <c r="C140" s="12" t="s">
        <v>773</v>
      </c>
      <c r="D140" s="12"/>
      <c r="E140" s="12"/>
      <c r="F140" s="78"/>
      <c r="G140" s="19"/>
      <c r="H140" s="75">
        <v>0</v>
      </c>
      <c r="I140" s="76">
        <v>62</v>
      </c>
      <c r="J140" s="77"/>
      <c r="K140" s="77"/>
      <c r="L140" s="77"/>
      <c r="M140" s="2">
        <v>500</v>
      </c>
    </row>
    <row r="141" spans="1:13" s="77" customFormat="1" ht="12.75">
      <c r="A141" s="1"/>
      <c r="B141" s="6"/>
      <c r="C141" s="1"/>
      <c r="D141" s="1"/>
      <c r="E141" s="1"/>
      <c r="F141" s="66"/>
      <c r="G141" s="28"/>
      <c r="H141" s="6">
        <v>0</v>
      </c>
      <c r="I141" s="23">
        <v>0</v>
      </c>
      <c r="J141"/>
      <c r="K141"/>
      <c r="L141"/>
      <c r="M141" s="2">
        <v>500</v>
      </c>
    </row>
    <row r="142" spans="1:13" ht="12.75">
      <c r="A142" s="12"/>
      <c r="B142" s="102">
        <v>598275</v>
      </c>
      <c r="C142" s="92" t="s">
        <v>1373</v>
      </c>
      <c r="D142" s="12"/>
      <c r="E142" s="12"/>
      <c r="F142" s="96"/>
      <c r="G142" s="19"/>
      <c r="H142" s="97">
        <v>0</v>
      </c>
      <c r="I142" s="76">
        <v>1196.55</v>
      </c>
      <c r="J142" s="77"/>
      <c r="K142" s="77"/>
      <c r="L142" s="77"/>
      <c r="M142" s="2">
        <v>500</v>
      </c>
    </row>
    <row r="143" spans="8:13" ht="12.75">
      <c r="H143" s="6">
        <v>0</v>
      </c>
      <c r="I143" s="23">
        <v>0</v>
      </c>
      <c r="M143" s="2">
        <v>500</v>
      </c>
    </row>
    <row r="144" spans="1:13" s="16" customFormat="1" ht="12.75">
      <c r="A144" s="1"/>
      <c r="B144" s="6"/>
      <c r="C144" s="1"/>
      <c r="D144" s="1"/>
      <c r="E144" s="1"/>
      <c r="F144" s="66"/>
      <c r="G144" s="28"/>
      <c r="H144" s="6">
        <v>0</v>
      </c>
      <c r="I144" s="23">
        <v>0</v>
      </c>
      <c r="J144"/>
      <c r="K144"/>
      <c r="L144"/>
      <c r="M144" s="2">
        <v>500</v>
      </c>
    </row>
    <row r="145" spans="8:13" ht="12.75">
      <c r="H145" s="6">
        <v>0</v>
      </c>
      <c r="I145" s="23">
        <v>0</v>
      </c>
      <c r="M145" s="2">
        <v>500</v>
      </c>
    </row>
    <row r="146" spans="8:13" ht="12.75">
      <c r="H146" s="6">
        <v>0</v>
      </c>
      <c r="I146" s="23">
        <v>0</v>
      </c>
      <c r="M146" s="2">
        <v>500</v>
      </c>
    </row>
    <row r="147" spans="1:13" ht="13.5" thickBot="1">
      <c r="A147" s="104"/>
      <c r="B147" s="67">
        <v>1579150</v>
      </c>
      <c r="C147" s="57"/>
      <c r="D147" s="59" t="s">
        <v>779</v>
      </c>
      <c r="E147" s="57"/>
      <c r="F147" s="100"/>
      <c r="G147" s="62"/>
      <c r="H147" s="105">
        <v>-1579150</v>
      </c>
      <c r="I147" s="106">
        <v>3158.3</v>
      </c>
      <c r="J147" s="65"/>
      <c r="K147" s="65"/>
      <c r="L147" s="65"/>
      <c r="M147" s="2">
        <v>500</v>
      </c>
    </row>
    <row r="148" spans="2:14" ht="12.75">
      <c r="B148" s="32"/>
      <c r="C148" s="33"/>
      <c r="D148" s="13"/>
      <c r="E148" s="33"/>
      <c r="G148" s="31"/>
      <c r="H148" s="6">
        <v>0</v>
      </c>
      <c r="I148" s="23">
        <v>0</v>
      </c>
      <c r="M148" s="2">
        <v>500</v>
      </c>
      <c r="N148" s="39">
        <v>500</v>
      </c>
    </row>
    <row r="149" spans="1:14" ht="12.75">
      <c r="A149" s="12"/>
      <c r="B149" s="301">
        <v>270000</v>
      </c>
      <c r="C149" s="12" t="s">
        <v>34</v>
      </c>
      <c r="D149" s="12"/>
      <c r="E149" s="12"/>
      <c r="F149" s="78"/>
      <c r="G149" s="19"/>
      <c r="H149" s="75">
        <v>0</v>
      </c>
      <c r="I149" s="76">
        <v>540</v>
      </c>
      <c r="J149" s="77"/>
      <c r="K149" s="77"/>
      <c r="L149" s="77"/>
      <c r="M149" s="2">
        <v>500</v>
      </c>
      <c r="N149" s="39">
        <v>500</v>
      </c>
    </row>
    <row r="150" spans="2:13" ht="12.75">
      <c r="B150" s="307"/>
      <c r="H150" s="6">
        <v>0</v>
      </c>
      <c r="I150" s="23">
        <v>0</v>
      </c>
      <c r="M150" s="2">
        <v>500</v>
      </c>
    </row>
    <row r="151" spans="1:13" ht="12.75">
      <c r="A151" s="12"/>
      <c r="B151" s="301">
        <v>4300</v>
      </c>
      <c r="C151" s="12" t="s">
        <v>1</v>
      </c>
      <c r="D151" s="12"/>
      <c r="E151" s="12"/>
      <c r="F151" s="78"/>
      <c r="G151" s="19"/>
      <c r="H151" s="75">
        <v>0</v>
      </c>
      <c r="I151" s="76">
        <v>8.6</v>
      </c>
      <c r="J151" s="77"/>
      <c r="K151" s="77"/>
      <c r="L151" s="77"/>
      <c r="M151" s="2">
        <v>500</v>
      </c>
    </row>
    <row r="152" spans="2:13" ht="12.75">
      <c r="B152" s="37"/>
      <c r="C152" s="38"/>
      <c r="D152" s="13"/>
      <c r="E152" s="38"/>
      <c r="H152" s="6">
        <v>0</v>
      </c>
      <c r="I152" s="23">
        <v>0</v>
      </c>
      <c r="J152" s="37"/>
      <c r="K152" s="37"/>
      <c r="L152" s="37"/>
      <c r="M152" s="2">
        <v>500</v>
      </c>
    </row>
    <row r="153" spans="1:13" ht="12.75">
      <c r="A153" s="12"/>
      <c r="B153" s="275">
        <v>141150</v>
      </c>
      <c r="C153" s="12"/>
      <c r="D153" s="12"/>
      <c r="E153" s="12" t="s">
        <v>674</v>
      </c>
      <c r="F153" s="78"/>
      <c r="G153" s="19"/>
      <c r="H153" s="75">
        <v>0</v>
      </c>
      <c r="I153" s="76">
        <v>282.3</v>
      </c>
      <c r="J153" s="77"/>
      <c r="K153" s="77"/>
      <c r="L153" s="77"/>
      <c r="M153" s="2">
        <v>500</v>
      </c>
    </row>
    <row r="154" spans="2:13" ht="12.75">
      <c r="B154" s="8"/>
      <c r="H154" s="6">
        <v>0</v>
      </c>
      <c r="I154" s="23">
        <v>0</v>
      </c>
      <c r="M154" s="2">
        <v>500</v>
      </c>
    </row>
    <row r="155" spans="2:13" ht="12.75">
      <c r="B155" s="8"/>
      <c r="H155" s="6">
        <v>0</v>
      </c>
      <c r="I155" s="23">
        <v>0</v>
      </c>
      <c r="M155" s="2">
        <v>500</v>
      </c>
    </row>
    <row r="156" spans="2:13" ht="12.75">
      <c r="B156" s="8"/>
      <c r="H156" s="6">
        <v>0</v>
      </c>
      <c r="I156" s="23">
        <v>0</v>
      </c>
      <c r="M156" s="2">
        <v>500</v>
      </c>
    </row>
    <row r="157" spans="1:13" ht="12.75">
      <c r="A157" s="12"/>
      <c r="B157" s="289">
        <v>335000</v>
      </c>
      <c r="C157" s="107" t="s">
        <v>892</v>
      </c>
      <c r="D157" s="12"/>
      <c r="E157" s="12"/>
      <c r="F157" s="78"/>
      <c r="G157" s="19"/>
      <c r="H157" s="75">
        <v>-335000</v>
      </c>
      <c r="I157" s="76">
        <v>670</v>
      </c>
      <c r="J157" s="77"/>
      <c r="K157" s="77"/>
      <c r="L157" s="77"/>
      <c r="M157" s="2">
        <v>500</v>
      </c>
    </row>
    <row r="158" spans="1:13" s="16" customFormat="1" ht="12.75">
      <c r="A158" s="13"/>
      <c r="B158" s="320"/>
      <c r="C158" s="32" t="s">
        <v>1374</v>
      </c>
      <c r="D158" s="13"/>
      <c r="E158" s="13"/>
      <c r="F158" s="91"/>
      <c r="G158" s="30"/>
      <c r="H158" s="29"/>
      <c r="I158" s="40">
        <f>+B158/M158</f>
        <v>0</v>
      </c>
      <c r="M158" s="41">
        <v>500</v>
      </c>
    </row>
    <row r="159" spans="2:13" ht="12.75">
      <c r="B159" s="290"/>
      <c r="H159" s="6">
        <v>0</v>
      </c>
      <c r="I159" s="23">
        <v>0</v>
      </c>
      <c r="M159" s="2">
        <v>500</v>
      </c>
    </row>
    <row r="160" spans="1:13" s="77" customFormat="1" ht="12.75">
      <c r="A160" s="12"/>
      <c r="B160" s="292">
        <v>130000</v>
      </c>
      <c r="C160" s="12"/>
      <c r="D160" s="12"/>
      <c r="E160" s="114" t="s">
        <v>1350</v>
      </c>
      <c r="F160" s="78"/>
      <c r="G160" s="19"/>
      <c r="H160" s="75">
        <v>0</v>
      </c>
      <c r="I160" s="76">
        <v>260</v>
      </c>
      <c r="M160" s="2">
        <v>500</v>
      </c>
    </row>
    <row r="161" spans="2:13" ht="12.75">
      <c r="B161" s="290"/>
      <c r="H161" s="6">
        <v>0</v>
      </c>
      <c r="I161" s="23">
        <v>0</v>
      </c>
      <c r="M161" s="2">
        <v>500</v>
      </c>
    </row>
    <row r="162" spans="1:13" ht="12.75">
      <c r="A162" s="12"/>
      <c r="B162" s="292">
        <v>125000</v>
      </c>
      <c r="C162" s="12"/>
      <c r="D162" s="12"/>
      <c r="E162" s="114" t="s">
        <v>1351</v>
      </c>
      <c r="F162" s="78"/>
      <c r="G162" s="19"/>
      <c r="H162" s="75">
        <v>0</v>
      </c>
      <c r="I162" s="76">
        <v>250</v>
      </c>
      <c r="J162" s="77"/>
      <c r="K162" s="77"/>
      <c r="L162" s="77"/>
      <c r="M162" s="2">
        <v>500</v>
      </c>
    </row>
    <row r="163" spans="2:13" ht="12.75">
      <c r="B163" s="290"/>
      <c r="H163" s="6">
        <v>0</v>
      </c>
      <c r="I163" s="23">
        <v>0</v>
      </c>
      <c r="M163" s="2">
        <v>500</v>
      </c>
    </row>
    <row r="164" spans="1:13" ht="12.75">
      <c r="A164" s="12"/>
      <c r="B164" s="292">
        <v>40000</v>
      </c>
      <c r="C164" s="12"/>
      <c r="D164" s="12"/>
      <c r="E164" s="114" t="s">
        <v>904</v>
      </c>
      <c r="F164" s="78"/>
      <c r="G164" s="19"/>
      <c r="H164" s="75">
        <v>0</v>
      </c>
      <c r="I164" s="76">
        <v>80</v>
      </c>
      <c r="J164" s="77"/>
      <c r="K164" s="77"/>
      <c r="L164" s="77"/>
      <c r="M164" s="2">
        <v>500</v>
      </c>
    </row>
    <row r="165" spans="2:13" ht="12.75">
      <c r="B165" s="290"/>
      <c r="H165" s="6">
        <v>0</v>
      </c>
      <c r="I165" s="23">
        <v>0</v>
      </c>
      <c r="M165" s="2">
        <v>500</v>
      </c>
    </row>
    <row r="166" spans="2:13" ht="12.75">
      <c r="B166" s="290"/>
      <c r="H166" s="6">
        <v>0</v>
      </c>
      <c r="I166" s="23">
        <v>0</v>
      </c>
      <c r="M166" s="2">
        <v>500</v>
      </c>
    </row>
    <row r="167" spans="1:13" s="259" customFormat="1" ht="12.75">
      <c r="A167" s="107"/>
      <c r="B167" s="289">
        <v>40000</v>
      </c>
      <c r="C167" s="107" t="s">
        <v>1364</v>
      </c>
      <c r="D167" s="107"/>
      <c r="E167" s="107"/>
      <c r="F167" s="256"/>
      <c r="G167" s="257"/>
      <c r="H167" s="93"/>
      <c r="I167" s="258">
        <v>80</v>
      </c>
      <c r="M167" s="48">
        <v>500</v>
      </c>
    </row>
    <row r="168" spans="2:13" ht="12.75">
      <c r="B168" s="290"/>
      <c r="I168" s="23"/>
      <c r="M168" s="2">
        <v>500</v>
      </c>
    </row>
    <row r="169" spans="2:13" ht="12.75">
      <c r="B169" s="290"/>
      <c r="I169" s="23"/>
      <c r="M169" s="2">
        <v>500</v>
      </c>
    </row>
    <row r="170" spans="1:13" ht="12.75">
      <c r="A170" s="12"/>
      <c r="B170" s="292">
        <v>40000</v>
      </c>
      <c r="C170" s="12"/>
      <c r="D170" s="12"/>
      <c r="E170" s="12" t="s">
        <v>1364</v>
      </c>
      <c r="F170" s="78"/>
      <c r="G170" s="19"/>
      <c r="H170" s="75"/>
      <c r="I170" s="76"/>
      <c r="J170" s="77"/>
      <c r="K170" s="77"/>
      <c r="L170" s="77"/>
      <c r="M170" s="2">
        <v>500</v>
      </c>
    </row>
    <row r="171" spans="2:13" ht="12.75">
      <c r="B171" s="290"/>
      <c r="H171" s="6">
        <v>0</v>
      </c>
      <c r="I171" s="23">
        <v>0</v>
      </c>
      <c r="M171" s="2">
        <v>500</v>
      </c>
    </row>
    <row r="172" spans="1:13" s="77" customFormat="1" ht="12.75">
      <c r="A172" s="1"/>
      <c r="B172" s="290"/>
      <c r="C172" s="1"/>
      <c r="D172" s="1"/>
      <c r="E172" s="1"/>
      <c r="F172" s="66"/>
      <c r="G172" s="28"/>
      <c r="H172" s="6">
        <v>0</v>
      </c>
      <c r="I172" s="23">
        <v>0</v>
      </c>
      <c r="J172"/>
      <c r="K172"/>
      <c r="L172"/>
      <c r="M172" s="2">
        <v>500</v>
      </c>
    </row>
    <row r="173" spans="2:13" ht="12.75">
      <c r="B173" s="290"/>
      <c r="H173" s="6">
        <v>0</v>
      </c>
      <c r="I173" s="23">
        <v>0</v>
      </c>
      <c r="M173" s="2">
        <v>500</v>
      </c>
    </row>
    <row r="174" spans="2:13" ht="12.75">
      <c r="B174" s="290"/>
      <c r="H174" s="6">
        <v>0</v>
      </c>
      <c r="I174" s="23">
        <v>0</v>
      </c>
      <c r="M174" s="2">
        <v>500</v>
      </c>
    </row>
    <row r="175" spans="1:13" ht="12.75">
      <c r="A175" s="12"/>
      <c r="B175" s="292">
        <v>5000</v>
      </c>
      <c r="C175" s="107" t="s">
        <v>905</v>
      </c>
      <c r="D175" s="12"/>
      <c r="E175" s="12"/>
      <c r="F175" s="78"/>
      <c r="G175" s="19"/>
      <c r="H175" s="75">
        <v>-5000</v>
      </c>
      <c r="I175" s="76">
        <v>10</v>
      </c>
      <c r="J175" s="77"/>
      <c r="K175" s="77"/>
      <c r="L175" s="77"/>
      <c r="M175" s="2">
        <v>500</v>
      </c>
    </row>
    <row r="176" spans="2:13" ht="12.75">
      <c r="B176" s="290"/>
      <c r="H176" s="6">
        <v>0</v>
      </c>
      <c r="I176" s="23">
        <v>0</v>
      </c>
      <c r="M176" s="2">
        <v>500</v>
      </c>
    </row>
    <row r="177" spans="1:13" ht="12.75">
      <c r="A177" s="12"/>
      <c r="B177" s="292">
        <v>5000</v>
      </c>
      <c r="C177" s="12"/>
      <c r="D177" s="12"/>
      <c r="E177" s="12" t="s">
        <v>907</v>
      </c>
      <c r="F177" s="78"/>
      <c r="G177" s="19"/>
      <c r="H177" s="75"/>
      <c r="I177" s="117">
        <v>10</v>
      </c>
      <c r="J177" s="77"/>
      <c r="K177" s="77"/>
      <c r="L177" s="77"/>
      <c r="M177" s="2">
        <v>500</v>
      </c>
    </row>
    <row r="178" spans="8:13" ht="12.75">
      <c r="H178" s="6">
        <v>0</v>
      </c>
      <c r="I178" s="23">
        <v>0</v>
      </c>
      <c r="M178" s="2">
        <v>500</v>
      </c>
    </row>
    <row r="179" spans="1:13" ht="12.75">
      <c r="A179" s="12"/>
      <c r="B179" s="301">
        <v>93440</v>
      </c>
      <c r="C179" s="12"/>
      <c r="D179" s="12"/>
      <c r="E179" s="12" t="s">
        <v>726</v>
      </c>
      <c r="F179" s="78"/>
      <c r="G179" s="19"/>
      <c r="H179" s="75">
        <v>0</v>
      </c>
      <c r="I179" s="76">
        <v>186.88</v>
      </c>
      <c r="J179" s="77"/>
      <c r="K179" s="77"/>
      <c r="L179" s="77"/>
      <c r="M179" s="2">
        <v>500</v>
      </c>
    </row>
    <row r="180" spans="2:13" ht="12.75">
      <c r="B180" s="300"/>
      <c r="H180" s="6">
        <v>0</v>
      </c>
      <c r="I180" s="23">
        <v>0</v>
      </c>
      <c r="M180" s="2">
        <v>500</v>
      </c>
    </row>
    <row r="181" spans="1:13" s="16" customFormat="1" ht="12.75">
      <c r="A181" s="12"/>
      <c r="B181" s="301">
        <v>34000</v>
      </c>
      <c r="C181" s="12"/>
      <c r="D181" s="12"/>
      <c r="E181" s="12" t="s">
        <v>446</v>
      </c>
      <c r="F181" s="78"/>
      <c r="G181" s="19"/>
      <c r="H181" s="75">
        <v>0</v>
      </c>
      <c r="I181" s="76">
        <v>68</v>
      </c>
      <c r="J181" s="77"/>
      <c r="K181" s="77"/>
      <c r="L181" s="77"/>
      <c r="M181" s="2">
        <v>500</v>
      </c>
    </row>
    <row r="182" spans="8:14" ht="12.75">
      <c r="H182" s="6">
        <v>0</v>
      </c>
      <c r="I182" s="23">
        <v>0</v>
      </c>
      <c r="M182" s="2">
        <v>500</v>
      </c>
      <c r="N182" s="39">
        <v>500</v>
      </c>
    </row>
    <row r="183" spans="1:13" ht="12.75">
      <c r="A183" s="12"/>
      <c r="B183" s="70">
        <v>696260</v>
      </c>
      <c r="C183" s="12" t="s">
        <v>1373</v>
      </c>
      <c r="D183" s="12"/>
      <c r="E183" s="12"/>
      <c r="F183" s="96"/>
      <c r="G183" s="19"/>
      <c r="H183" s="97">
        <v>0</v>
      </c>
      <c r="I183" s="76">
        <v>1392.52</v>
      </c>
      <c r="J183" s="77"/>
      <c r="K183" s="77"/>
      <c r="L183" s="77"/>
      <c r="M183" s="2">
        <v>500</v>
      </c>
    </row>
    <row r="184" spans="8:13" ht="12.75">
      <c r="H184" s="6">
        <v>0</v>
      </c>
      <c r="I184" s="23">
        <v>0</v>
      </c>
      <c r="M184" s="2">
        <v>500</v>
      </c>
    </row>
    <row r="185" spans="8:13" ht="12.75">
      <c r="H185" s="6">
        <v>0</v>
      </c>
      <c r="I185" s="23">
        <v>0</v>
      </c>
      <c r="M185" s="2">
        <v>500</v>
      </c>
    </row>
    <row r="186" spans="1:13" s="16" customFormat="1" ht="12.75">
      <c r="A186" s="1"/>
      <c r="B186" s="6"/>
      <c r="C186" s="1"/>
      <c r="D186" s="1"/>
      <c r="E186" s="1"/>
      <c r="F186" s="66"/>
      <c r="G186" s="28"/>
      <c r="H186" s="6">
        <v>0</v>
      </c>
      <c r="I186" s="23">
        <v>0</v>
      </c>
      <c r="J186"/>
      <c r="K186"/>
      <c r="L186"/>
      <c r="M186" s="2">
        <v>500</v>
      </c>
    </row>
    <row r="187" spans="8:13" ht="12.75">
      <c r="H187" s="6">
        <v>0</v>
      </c>
      <c r="I187" s="23">
        <v>0</v>
      </c>
      <c r="M187" s="2">
        <v>500</v>
      </c>
    </row>
    <row r="188" spans="1:13" ht="13.5" thickBot="1">
      <c r="A188" s="104"/>
      <c r="B188" s="67">
        <v>495260</v>
      </c>
      <c r="C188" s="60"/>
      <c r="D188" s="68" t="s">
        <v>22</v>
      </c>
      <c r="E188" s="57"/>
      <c r="F188" s="100"/>
      <c r="G188" s="62"/>
      <c r="H188" s="105">
        <v>-495260</v>
      </c>
      <c r="I188" s="119">
        <v>990.52</v>
      </c>
      <c r="J188" s="65"/>
      <c r="K188" s="65"/>
      <c r="L188" s="65"/>
      <c r="M188" s="2">
        <v>500</v>
      </c>
    </row>
    <row r="189" spans="2:13" ht="12.75">
      <c r="B189" s="29"/>
      <c r="D189" s="13"/>
      <c r="G189" s="31"/>
      <c r="H189" s="6">
        <v>0</v>
      </c>
      <c r="I189" s="23">
        <v>0</v>
      </c>
      <c r="M189" s="2">
        <v>500</v>
      </c>
    </row>
    <row r="190" spans="1:13" ht="12.75">
      <c r="A190" s="12"/>
      <c r="B190" s="302">
        <v>33000</v>
      </c>
      <c r="C190" s="12"/>
      <c r="D190" s="12"/>
      <c r="E190" s="12" t="s">
        <v>1011</v>
      </c>
      <c r="F190" s="78"/>
      <c r="G190" s="19"/>
      <c r="H190" s="75">
        <v>0</v>
      </c>
      <c r="I190" s="76">
        <v>66</v>
      </c>
      <c r="J190" s="77"/>
      <c r="K190" s="77"/>
      <c r="L190" s="77"/>
      <c r="M190" s="2">
        <v>500</v>
      </c>
    </row>
    <row r="191" spans="8:13" ht="12.75">
      <c r="H191" s="6">
        <v>0</v>
      </c>
      <c r="I191" s="23">
        <v>0</v>
      </c>
      <c r="M191" s="2">
        <v>500</v>
      </c>
    </row>
    <row r="192" spans="1:13" ht="12.75">
      <c r="A192" s="12"/>
      <c r="B192" s="308">
        <v>75000</v>
      </c>
      <c r="C192" s="12" t="s">
        <v>1</v>
      </c>
      <c r="D192" s="12"/>
      <c r="E192" s="12"/>
      <c r="F192" s="78"/>
      <c r="G192" s="19"/>
      <c r="H192" s="97">
        <v>0</v>
      </c>
      <c r="I192" s="76">
        <v>150</v>
      </c>
      <c r="J192" s="77"/>
      <c r="K192" s="77"/>
      <c r="L192" s="77"/>
      <c r="M192" s="2">
        <v>500</v>
      </c>
    </row>
    <row r="193" spans="8:13" ht="12.75">
      <c r="H193" s="6">
        <v>0</v>
      </c>
      <c r="I193" s="23">
        <v>0</v>
      </c>
      <c r="M193" s="2">
        <v>500</v>
      </c>
    </row>
    <row r="194" spans="1:13" s="77" customFormat="1" ht="12.75">
      <c r="A194" s="12"/>
      <c r="B194" s="301">
        <v>34560</v>
      </c>
      <c r="C194" s="12"/>
      <c r="D194" s="12"/>
      <c r="E194" s="12" t="s">
        <v>1367</v>
      </c>
      <c r="F194" s="19"/>
      <c r="G194" s="19"/>
      <c r="H194" s="75"/>
      <c r="I194" s="76"/>
      <c r="M194" s="79"/>
    </row>
    <row r="195" spans="8:13" ht="12.75">
      <c r="H195" s="6">
        <v>0</v>
      </c>
      <c r="I195" s="23">
        <v>0</v>
      </c>
      <c r="M195" s="2">
        <v>500</v>
      </c>
    </row>
    <row r="196" spans="8:13" ht="12.75">
      <c r="H196" s="6">
        <v>0</v>
      </c>
      <c r="I196" s="23">
        <v>0</v>
      </c>
      <c r="M196" s="2">
        <v>500</v>
      </c>
    </row>
    <row r="197" spans="1:13" s="259" customFormat="1" ht="12.75">
      <c r="A197" s="107"/>
      <c r="B197" s="289">
        <v>56700</v>
      </c>
      <c r="C197" s="107" t="s">
        <v>1362</v>
      </c>
      <c r="D197" s="107"/>
      <c r="E197" s="107"/>
      <c r="F197" s="256"/>
      <c r="G197" s="257"/>
      <c r="H197" s="93">
        <v>-56700</v>
      </c>
      <c r="I197" s="258">
        <v>113.4</v>
      </c>
      <c r="M197" s="260">
        <v>500</v>
      </c>
    </row>
    <row r="198" spans="2:13" ht="12.75">
      <c r="B198" s="290"/>
      <c r="H198" s="6">
        <v>0</v>
      </c>
      <c r="I198" s="23">
        <v>0</v>
      </c>
      <c r="M198" s="2">
        <v>500</v>
      </c>
    </row>
    <row r="199" spans="1:13" s="77" customFormat="1" ht="12.75">
      <c r="A199" s="12"/>
      <c r="B199" s="292">
        <v>56700</v>
      </c>
      <c r="C199" s="12"/>
      <c r="D199" s="12"/>
      <c r="E199" s="92" t="s">
        <v>1361</v>
      </c>
      <c r="F199" s="78"/>
      <c r="G199" s="19"/>
      <c r="H199" s="75"/>
      <c r="I199" s="76">
        <v>113.4</v>
      </c>
      <c r="M199" s="79">
        <v>500</v>
      </c>
    </row>
    <row r="200" spans="5:13" ht="12.75">
      <c r="E200" s="33"/>
      <c r="I200" s="23"/>
      <c r="M200" s="2"/>
    </row>
    <row r="201" spans="5:13" ht="12.75">
      <c r="E201" s="33"/>
      <c r="I201" s="23"/>
      <c r="M201" s="2"/>
    </row>
    <row r="202" spans="5:13" ht="12.75">
      <c r="E202" s="33"/>
      <c r="I202" s="23"/>
      <c r="M202" s="2"/>
    </row>
    <row r="203" spans="8:13" ht="12.75">
      <c r="H203" s="6">
        <v>0</v>
      </c>
      <c r="I203" s="23">
        <v>0</v>
      </c>
      <c r="M203" s="2">
        <v>500</v>
      </c>
    </row>
    <row r="204" spans="1:13" ht="13.5" thickBot="1">
      <c r="A204" s="60"/>
      <c r="B204" s="297">
        <v>990950</v>
      </c>
      <c r="C204" s="60"/>
      <c r="D204" s="68" t="s">
        <v>24</v>
      </c>
      <c r="E204" s="60"/>
      <c r="F204" s="100"/>
      <c r="G204" s="62"/>
      <c r="H204" s="105">
        <v>-990950</v>
      </c>
      <c r="I204" s="119">
        <v>1981.9</v>
      </c>
      <c r="J204" s="65"/>
      <c r="K204" s="65"/>
      <c r="L204" s="65"/>
      <c r="M204" s="2">
        <v>500</v>
      </c>
    </row>
    <row r="205" spans="2:13" ht="12.75">
      <c r="B205" s="120"/>
      <c r="H205" s="6">
        <v>0</v>
      </c>
      <c r="I205" s="23">
        <v>0</v>
      </c>
      <c r="M205" s="2">
        <v>500</v>
      </c>
    </row>
    <row r="206" spans="2:13" ht="12.75">
      <c r="B206" s="120"/>
      <c r="H206" s="6">
        <v>0</v>
      </c>
      <c r="I206" s="23">
        <v>0</v>
      </c>
      <c r="M206" s="2">
        <v>500</v>
      </c>
    </row>
    <row r="207" spans="1:13" ht="12.75">
      <c r="A207" s="12"/>
      <c r="B207" s="235">
        <v>153000</v>
      </c>
      <c r="C207" s="12" t="s">
        <v>0</v>
      </c>
      <c r="D207" s="12"/>
      <c r="E207" s="12"/>
      <c r="F207" s="78"/>
      <c r="G207" s="19"/>
      <c r="H207" s="75">
        <v>0</v>
      </c>
      <c r="I207" s="76">
        <v>306</v>
      </c>
      <c r="J207" s="77"/>
      <c r="K207" s="77"/>
      <c r="L207" s="77"/>
      <c r="M207" s="2">
        <v>500</v>
      </c>
    </row>
    <row r="208" spans="2:13" ht="12.75">
      <c r="B208" s="120"/>
      <c r="H208" s="6">
        <v>0</v>
      </c>
      <c r="I208" s="23">
        <v>0</v>
      </c>
      <c r="M208" s="2">
        <v>500</v>
      </c>
    </row>
    <row r="209" spans="1:13" ht="12.75">
      <c r="A209" s="12"/>
      <c r="B209" s="235">
        <v>37950</v>
      </c>
      <c r="C209" s="12" t="s">
        <v>674</v>
      </c>
      <c r="D209" s="12"/>
      <c r="E209" s="12"/>
      <c r="F209" s="78"/>
      <c r="G209" s="19"/>
      <c r="H209" s="75">
        <v>0</v>
      </c>
      <c r="I209" s="76">
        <v>75.9</v>
      </c>
      <c r="J209" s="77"/>
      <c r="K209" s="77"/>
      <c r="L209" s="77"/>
      <c r="M209" s="2">
        <v>500</v>
      </c>
    </row>
    <row r="210" spans="2:13" ht="12.75">
      <c r="B210" s="120"/>
      <c r="H210" s="6">
        <v>0</v>
      </c>
      <c r="I210" s="23">
        <v>0</v>
      </c>
      <c r="M210" s="2">
        <v>500</v>
      </c>
    </row>
    <row r="211" spans="1:13" ht="12.75">
      <c r="A211" s="12"/>
      <c r="B211" s="235">
        <v>800000</v>
      </c>
      <c r="C211" s="12" t="s">
        <v>1373</v>
      </c>
      <c r="D211" s="12"/>
      <c r="E211" s="12"/>
      <c r="F211" s="96"/>
      <c r="G211" s="19"/>
      <c r="H211" s="97">
        <v>0</v>
      </c>
      <c r="I211" s="76">
        <v>1600</v>
      </c>
      <c r="J211" s="77"/>
      <c r="K211" s="77"/>
      <c r="L211" s="77"/>
      <c r="M211" s="2">
        <v>500</v>
      </c>
    </row>
    <row r="212" spans="2:13" ht="12.75">
      <c r="B212" s="7"/>
      <c r="H212" s="6">
        <v>0</v>
      </c>
      <c r="I212" s="23">
        <v>0</v>
      </c>
      <c r="M212" s="2">
        <v>500</v>
      </c>
    </row>
    <row r="213" spans="2:13" ht="12.75">
      <c r="B213" s="7"/>
      <c r="H213" s="6">
        <v>0</v>
      </c>
      <c r="I213" s="23">
        <v>0</v>
      </c>
      <c r="M213" s="2">
        <v>500</v>
      </c>
    </row>
    <row r="214" spans="8:13" ht="12.75">
      <c r="H214" s="6">
        <v>0</v>
      </c>
      <c r="I214" s="23">
        <v>0</v>
      </c>
      <c r="M214" s="2">
        <v>500</v>
      </c>
    </row>
    <row r="215" spans="2:13" ht="12.75">
      <c r="B215" s="8"/>
      <c r="H215" s="6">
        <v>0</v>
      </c>
      <c r="I215" s="23">
        <v>0</v>
      </c>
      <c r="M215" s="2">
        <v>500</v>
      </c>
    </row>
    <row r="216" spans="1:13" ht="13.5" thickBot="1">
      <c r="A216" s="104"/>
      <c r="B216" s="67">
        <v>1533531</v>
      </c>
      <c r="C216" s="57"/>
      <c r="D216" s="59" t="s">
        <v>726</v>
      </c>
      <c r="E216" s="57"/>
      <c r="F216" s="100"/>
      <c r="G216" s="62"/>
      <c r="H216" s="105">
        <v>-1533531</v>
      </c>
      <c r="I216" s="106">
        <v>3067.062</v>
      </c>
      <c r="J216" s="65"/>
      <c r="K216" s="65"/>
      <c r="L216" s="65"/>
      <c r="M216" s="2">
        <v>500</v>
      </c>
    </row>
    <row r="217" spans="2:13" ht="12.75">
      <c r="B217" s="8"/>
      <c r="H217" s="6">
        <v>0</v>
      </c>
      <c r="I217" s="23">
        <v>0</v>
      </c>
      <c r="M217" s="2">
        <v>500</v>
      </c>
    </row>
    <row r="218" spans="2:13" ht="12.75">
      <c r="B218" s="8"/>
      <c r="H218" s="6">
        <v>0</v>
      </c>
      <c r="I218" s="23">
        <v>0</v>
      </c>
      <c r="M218" s="2">
        <v>500</v>
      </c>
    </row>
    <row r="219" spans="1:13" ht="12.75">
      <c r="A219" s="12"/>
      <c r="B219" s="295">
        <v>170000</v>
      </c>
      <c r="C219" s="12" t="s">
        <v>0</v>
      </c>
      <c r="D219" s="12"/>
      <c r="E219" s="12"/>
      <c r="F219" s="78"/>
      <c r="G219" s="19"/>
      <c r="H219" s="75">
        <v>0</v>
      </c>
      <c r="I219" s="76">
        <v>340</v>
      </c>
      <c r="J219" s="77"/>
      <c r="K219" s="77"/>
      <c r="L219" s="77"/>
      <c r="M219" s="2">
        <v>500</v>
      </c>
    </row>
    <row r="220" spans="2:13" ht="12.75">
      <c r="B220" s="293"/>
      <c r="H220" s="6">
        <v>0</v>
      </c>
      <c r="I220" s="23">
        <v>0</v>
      </c>
      <c r="M220" s="2">
        <v>500</v>
      </c>
    </row>
    <row r="221" spans="1:13" ht="12.75">
      <c r="A221" s="12"/>
      <c r="B221" s="295">
        <v>83200</v>
      </c>
      <c r="C221" s="12"/>
      <c r="D221" s="12"/>
      <c r="E221" s="12" t="s">
        <v>674</v>
      </c>
      <c r="F221" s="78"/>
      <c r="G221" s="19"/>
      <c r="H221" s="75">
        <v>0</v>
      </c>
      <c r="I221" s="76">
        <v>166.4</v>
      </c>
      <c r="J221" s="77"/>
      <c r="K221" s="77"/>
      <c r="L221" s="77"/>
      <c r="M221" s="2">
        <v>500</v>
      </c>
    </row>
    <row r="222" spans="2:13" ht="12.75">
      <c r="B222" s="293"/>
      <c r="H222" s="6">
        <v>0</v>
      </c>
      <c r="I222" s="23">
        <v>0</v>
      </c>
      <c r="M222" s="2">
        <v>500</v>
      </c>
    </row>
    <row r="223" spans="1:13" ht="12.75">
      <c r="A223" s="12"/>
      <c r="B223" s="295">
        <v>184625</v>
      </c>
      <c r="C223" s="12"/>
      <c r="D223" s="12"/>
      <c r="E223" s="12" t="s">
        <v>726</v>
      </c>
      <c r="F223" s="78"/>
      <c r="G223" s="19"/>
      <c r="H223" s="75">
        <v>0</v>
      </c>
      <c r="I223" s="76">
        <v>369.25</v>
      </c>
      <c r="J223" s="77"/>
      <c r="K223" s="77"/>
      <c r="L223" s="77"/>
      <c r="M223" s="2">
        <v>500</v>
      </c>
    </row>
    <row r="224" spans="2:13" ht="12.75">
      <c r="B224" s="293"/>
      <c r="H224" s="6">
        <v>0</v>
      </c>
      <c r="I224" s="23">
        <v>0</v>
      </c>
      <c r="M224" s="2">
        <v>500</v>
      </c>
    </row>
    <row r="225" spans="1:13" ht="12.75">
      <c r="A225" s="12"/>
      <c r="B225" s="295">
        <v>116746</v>
      </c>
      <c r="C225" s="12" t="s">
        <v>1147</v>
      </c>
      <c r="D225" s="12"/>
      <c r="E225" s="12"/>
      <c r="F225" s="78"/>
      <c r="G225" s="19"/>
      <c r="H225" s="75">
        <v>0</v>
      </c>
      <c r="I225" s="76">
        <v>233.492</v>
      </c>
      <c r="J225" s="77"/>
      <c r="K225" s="77"/>
      <c r="L225" s="77"/>
      <c r="M225" s="2">
        <v>500</v>
      </c>
    </row>
    <row r="226" spans="8:13" ht="12.75">
      <c r="H226" s="6">
        <v>0</v>
      </c>
      <c r="I226" s="23">
        <v>0</v>
      </c>
      <c r="M226" s="2">
        <v>500</v>
      </c>
    </row>
    <row r="227" spans="1:13" ht="12.75">
      <c r="A227" s="12"/>
      <c r="B227" s="275">
        <v>107326</v>
      </c>
      <c r="C227" s="12" t="s">
        <v>1207</v>
      </c>
      <c r="D227" s="12"/>
      <c r="E227" s="12"/>
      <c r="F227" s="78"/>
      <c r="G227" s="19"/>
      <c r="H227" s="75">
        <v>0</v>
      </c>
      <c r="I227" s="76">
        <v>214.652</v>
      </c>
      <c r="J227" s="77"/>
      <c r="K227" s="77"/>
      <c r="L227" s="77"/>
      <c r="M227" s="2">
        <v>500</v>
      </c>
    </row>
    <row r="228" spans="8:13" ht="12.75">
      <c r="H228" s="6">
        <v>0</v>
      </c>
      <c r="I228" s="23">
        <v>0</v>
      </c>
      <c r="M228" s="2">
        <v>500</v>
      </c>
    </row>
    <row r="229" spans="1:13" ht="12.75">
      <c r="A229" s="12"/>
      <c r="B229" s="275">
        <v>50400</v>
      </c>
      <c r="C229" s="12"/>
      <c r="D229" s="12" t="s">
        <v>1211</v>
      </c>
      <c r="E229" s="12" t="s">
        <v>1212</v>
      </c>
      <c r="F229" s="78"/>
      <c r="G229" s="19"/>
      <c r="H229" s="75">
        <v>0</v>
      </c>
      <c r="I229" s="76">
        <v>100.8</v>
      </c>
      <c r="J229" s="77"/>
      <c r="K229" s="77"/>
      <c r="L229" s="77"/>
      <c r="M229" s="2">
        <v>500</v>
      </c>
    </row>
    <row r="230" spans="8:13" ht="12.75">
      <c r="H230" s="6">
        <v>0</v>
      </c>
      <c r="I230" s="23">
        <v>0</v>
      </c>
      <c r="M230" s="2">
        <v>500</v>
      </c>
    </row>
    <row r="231" spans="1:13" ht="12.75">
      <c r="A231" s="12"/>
      <c r="B231" s="235">
        <v>4496</v>
      </c>
      <c r="C231" s="12" t="s">
        <v>1215</v>
      </c>
      <c r="D231" s="12"/>
      <c r="E231" s="12"/>
      <c r="F231" s="96"/>
      <c r="G231" s="19"/>
      <c r="H231" s="97">
        <v>0</v>
      </c>
      <c r="I231" s="76">
        <v>8.992</v>
      </c>
      <c r="J231" s="77"/>
      <c r="K231" s="77"/>
      <c r="L231" s="77"/>
      <c r="M231" s="2">
        <v>500</v>
      </c>
    </row>
    <row r="232" spans="1:13" ht="12.75">
      <c r="A232" s="13"/>
      <c r="B232" s="120"/>
      <c r="H232" s="6">
        <v>0</v>
      </c>
      <c r="I232" s="23">
        <v>0</v>
      </c>
      <c r="M232" s="2">
        <v>500</v>
      </c>
    </row>
    <row r="233" spans="1:13" ht="12.75">
      <c r="A233" s="12"/>
      <c r="B233" s="235">
        <v>232133</v>
      </c>
      <c r="C233" s="12"/>
      <c r="D233" s="12"/>
      <c r="E233" s="12" t="s">
        <v>1223</v>
      </c>
      <c r="F233" s="96"/>
      <c r="G233" s="19"/>
      <c r="H233" s="97">
        <v>0</v>
      </c>
      <c r="I233" s="76">
        <v>464.266</v>
      </c>
      <c r="J233" s="77"/>
      <c r="K233" s="77"/>
      <c r="L233" s="77"/>
      <c r="M233" s="2">
        <v>500</v>
      </c>
    </row>
    <row r="234" spans="8:13" ht="12.75">
      <c r="H234" s="6">
        <v>0</v>
      </c>
      <c r="I234" s="23">
        <v>0</v>
      </c>
      <c r="M234" s="2">
        <v>500</v>
      </c>
    </row>
    <row r="235" spans="1:13" s="122" customFormat="1" ht="12.75">
      <c r="A235" s="12"/>
      <c r="B235" s="70">
        <v>584605</v>
      </c>
      <c r="C235" s="12" t="s">
        <v>1373</v>
      </c>
      <c r="D235" s="12"/>
      <c r="E235" s="12"/>
      <c r="F235" s="96"/>
      <c r="G235" s="19"/>
      <c r="H235" s="97">
        <v>0</v>
      </c>
      <c r="I235" s="76">
        <v>1169.21</v>
      </c>
      <c r="J235" s="77"/>
      <c r="K235" s="77"/>
      <c r="L235" s="77"/>
      <c r="M235" s="2">
        <v>500</v>
      </c>
    </row>
    <row r="236" spans="8:13" ht="12.75">
      <c r="H236" s="6">
        <v>0</v>
      </c>
      <c r="I236" s="23">
        <v>0</v>
      </c>
      <c r="M236" s="2">
        <v>500</v>
      </c>
    </row>
    <row r="237" spans="1:13" s="142" customFormat="1" ht="12.75">
      <c r="A237" s="1"/>
      <c r="B237" s="6"/>
      <c r="C237" s="1"/>
      <c r="D237" s="1"/>
      <c r="E237" s="1"/>
      <c r="F237" s="66"/>
      <c r="G237" s="28"/>
      <c r="H237" s="6">
        <v>0</v>
      </c>
      <c r="I237" s="23">
        <v>0</v>
      </c>
      <c r="J237"/>
      <c r="K237"/>
      <c r="L237"/>
      <c r="M237" s="2">
        <v>500</v>
      </c>
    </row>
    <row r="238" spans="8:13" ht="12.75">
      <c r="H238" s="6">
        <v>0</v>
      </c>
      <c r="I238" s="23">
        <v>0</v>
      </c>
      <c r="M238" s="2">
        <v>500</v>
      </c>
    </row>
    <row r="239" spans="1:13" ht="13.5" thickBot="1">
      <c r="A239" s="60"/>
      <c r="B239" s="58">
        <v>9918396</v>
      </c>
      <c r="C239" s="68" t="s">
        <v>1256</v>
      </c>
      <c r="D239" s="60"/>
      <c r="E239" s="57"/>
      <c r="F239" s="100"/>
      <c r="G239" s="62"/>
      <c r="H239" s="105"/>
      <c r="I239" s="119"/>
      <c r="J239" s="121"/>
      <c r="K239" s="65">
        <v>500</v>
      </c>
      <c r="L239" s="65"/>
      <c r="M239" s="2">
        <v>500</v>
      </c>
    </row>
    <row r="240" spans="2:13" ht="12.75">
      <c r="B240" s="34"/>
      <c r="C240" s="13"/>
      <c r="D240" s="13"/>
      <c r="E240" s="35"/>
      <c r="F240" s="56"/>
      <c r="G240" s="36"/>
      <c r="I240" s="23"/>
      <c r="J240" s="23"/>
      <c r="K240" s="2">
        <v>500</v>
      </c>
      <c r="M240" s="2">
        <v>500</v>
      </c>
    </row>
    <row r="241" spans="1:13" ht="12.75">
      <c r="A241" s="13"/>
      <c r="B241" s="123" t="s">
        <v>1224</v>
      </c>
      <c r="C241" s="124" t="s">
        <v>1225</v>
      </c>
      <c r="D241" s="124"/>
      <c r="E241" s="124"/>
      <c r="F241" s="125"/>
      <c r="G241" s="126"/>
      <c r="H241" s="123"/>
      <c r="I241" s="127" t="s">
        <v>16</v>
      </c>
      <c r="J241" s="128"/>
      <c r="K241" s="2">
        <v>500</v>
      </c>
      <c r="M241" s="2">
        <v>500</v>
      </c>
    </row>
    <row r="242" spans="1:13" ht="12.75">
      <c r="A242" s="13"/>
      <c r="B242" s="129">
        <v>1343271</v>
      </c>
      <c r="C242" s="130" t="s">
        <v>1226</v>
      </c>
      <c r="D242" s="130" t="s">
        <v>1227</v>
      </c>
      <c r="E242" s="131" t="s">
        <v>1255</v>
      </c>
      <c r="F242" s="125"/>
      <c r="G242" s="132"/>
      <c r="H242" s="123">
        <v>-1343271</v>
      </c>
      <c r="I242" s="127">
        <v>2686.542</v>
      </c>
      <c r="J242" s="133"/>
      <c r="K242" s="2">
        <v>500</v>
      </c>
      <c r="M242" s="2">
        <v>500</v>
      </c>
    </row>
    <row r="243" spans="1:13" ht="12.75">
      <c r="A243" s="134"/>
      <c r="B243" s="135">
        <v>3986925</v>
      </c>
      <c r="C243" s="136" t="s">
        <v>1228</v>
      </c>
      <c r="D243" s="136" t="s">
        <v>1227</v>
      </c>
      <c r="E243" s="136" t="s">
        <v>1255</v>
      </c>
      <c r="F243" s="125"/>
      <c r="G243" s="137"/>
      <c r="H243" s="123">
        <v>-5330196</v>
      </c>
      <c r="I243" s="127">
        <v>7973.85</v>
      </c>
      <c r="J243" s="128"/>
      <c r="K243" s="2">
        <v>500</v>
      </c>
      <c r="L243" s="122"/>
      <c r="M243" s="2">
        <v>500</v>
      </c>
    </row>
    <row r="244" spans="1:13" ht="12.75">
      <c r="A244" s="134"/>
      <c r="B244" s="138">
        <v>2731850</v>
      </c>
      <c r="C244" s="139" t="s">
        <v>1229</v>
      </c>
      <c r="D244" s="140" t="s">
        <v>1227</v>
      </c>
      <c r="E244" s="140" t="s">
        <v>1255</v>
      </c>
      <c r="F244" s="125"/>
      <c r="G244" s="137"/>
      <c r="H244" s="141">
        <v>-8062046</v>
      </c>
      <c r="I244" s="127">
        <v>5463.7</v>
      </c>
      <c r="J244" s="128"/>
      <c r="K244" s="2">
        <v>500</v>
      </c>
      <c r="L244" s="122"/>
      <c r="M244" s="2">
        <v>500</v>
      </c>
    </row>
    <row r="245" spans="1:13" s="161" customFormat="1" ht="12.75">
      <c r="A245" s="143"/>
      <c r="B245" s="144">
        <v>270000</v>
      </c>
      <c r="C245" s="145" t="s">
        <v>1230</v>
      </c>
      <c r="D245" s="145" t="s">
        <v>1227</v>
      </c>
      <c r="E245" s="145" t="s">
        <v>1255</v>
      </c>
      <c r="F245" s="146"/>
      <c r="G245" s="147"/>
      <c r="H245" s="141">
        <v>-8332046</v>
      </c>
      <c r="I245" s="127">
        <v>540</v>
      </c>
      <c r="J245" s="148"/>
      <c r="K245" s="2">
        <v>500</v>
      </c>
      <c r="L245" s="149"/>
      <c r="M245" s="2">
        <v>500</v>
      </c>
    </row>
    <row r="246" spans="1:13" s="161" customFormat="1" ht="12.75">
      <c r="A246" s="143"/>
      <c r="B246" s="150">
        <v>166150</v>
      </c>
      <c r="C246" s="151" t="s">
        <v>1231</v>
      </c>
      <c r="D246" s="151" t="s">
        <v>1227</v>
      </c>
      <c r="E246" s="151" t="s">
        <v>1255</v>
      </c>
      <c r="F246" s="146"/>
      <c r="G246" s="147"/>
      <c r="H246" s="141">
        <v>-8498196</v>
      </c>
      <c r="I246" s="127">
        <v>332.3</v>
      </c>
      <c r="J246" s="148"/>
      <c r="K246" s="2">
        <v>500</v>
      </c>
      <c r="L246" s="149"/>
      <c r="M246" s="2">
        <v>500</v>
      </c>
    </row>
    <row r="247" spans="1:13" s="161" customFormat="1" ht="12.75">
      <c r="A247" s="143"/>
      <c r="B247" s="152">
        <v>1420200</v>
      </c>
      <c r="C247" s="153" t="s">
        <v>1232</v>
      </c>
      <c r="D247" s="153" t="s">
        <v>1227</v>
      </c>
      <c r="E247" s="153" t="s">
        <v>1255</v>
      </c>
      <c r="F247" s="154"/>
      <c r="G247" s="147"/>
      <c r="H247" s="141">
        <v>-9918396</v>
      </c>
      <c r="I247" s="127">
        <v>2840.4</v>
      </c>
      <c r="J247" s="148"/>
      <c r="K247" s="2">
        <v>500</v>
      </c>
      <c r="L247" s="149"/>
      <c r="M247" s="2">
        <v>500</v>
      </c>
    </row>
    <row r="248" spans="1:13" s="161" customFormat="1" ht="12.75">
      <c r="A248" s="13"/>
      <c r="B248" s="155">
        <v>9918396</v>
      </c>
      <c r="C248" s="156" t="s">
        <v>1233</v>
      </c>
      <c r="D248" s="157"/>
      <c r="E248" s="157"/>
      <c r="F248" s="125"/>
      <c r="G248" s="158"/>
      <c r="H248" s="141">
        <v>0</v>
      </c>
      <c r="I248" s="159">
        <v>19836.792</v>
      </c>
      <c r="J248" s="160"/>
      <c r="K248" s="2">
        <v>500</v>
      </c>
      <c r="L248"/>
      <c r="M248" s="2">
        <v>500</v>
      </c>
    </row>
    <row r="249" spans="1:13" s="161" customFormat="1" ht="12.75">
      <c r="A249" s="1"/>
      <c r="B249" s="6"/>
      <c r="C249" s="1"/>
      <c r="D249" s="1"/>
      <c r="E249" s="1"/>
      <c r="F249" s="66"/>
      <c r="G249" s="28"/>
      <c r="H249" s="6"/>
      <c r="I249" s="23"/>
      <c r="J249"/>
      <c r="K249" s="2"/>
      <c r="L249"/>
      <c r="M249" s="2"/>
    </row>
    <row r="250" spans="1:13" s="77" customFormat="1" ht="12.75">
      <c r="A250" s="1"/>
      <c r="B250" s="6"/>
      <c r="C250" s="1"/>
      <c r="D250" s="1"/>
      <c r="E250" s="1"/>
      <c r="F250" s="66"/>
      <c r="G250" s="28"/>
      <c r="H250" s="6"/>
      <c r="I250" s="23"/>
      <c r="J250"/>
      <c r="K250"/>
      <c r="L250"/>
      <c r="M250" s="2"/>
    </row>
    <row r="251" spans="9:13" ht="12.75">
      <c r="I251" s="23"/>
      <c r="M251" s="2"/>
    </row>
    <row r="252" spans="9:13" ht="12.75">
      <c r="I252" s="23"/>
      <c r="M252" s="2"/>
    </row>
    <row r="253" spans="1:13" s="266" customFormat="1" ht="12.75">
      <c r="A253" s="261"/>
      <c r="B253" s="262">
        <v>-4210487</v>
      </c>
      <c r="C253" s="261" t="s">
        <v>1226</v>
      </c>
      <c r="D253" s="261" t="s">
        <v>1369</v>
      </c>
      <c r="E253" s="261"/>
      <c r="F253" s="263"/>
      <c r="G253" s="264"/>
      <c r="H253" s="262">
        <v>4210487</v>
      </c>
      <c r="I253" s="265">
        <v>-8592.830612244898</v>
      </c>
      <c r="K253" s="266">
        <v>490</v>
      </c>
      <c r="M253" s="267">
        <v>490</v>
      </c>
    </row>
    <row r="254" spans="1:13" s="266" customFormat="1" ht="12.75">
      <c r="A254" s="261"/>
      <c r="B254" s="262">
        <v>-4308500</v>
      </c>
      <c r="C254" s="261" t="s">
        <v>1226</v>
      </c>
      <c r="D254" s="261" t="s">
        <v>1371</v>
      </c>
      <c r="E254" s="261"/>
      <c r="F254" s="263"/>
      <c r="G254" s="264"/>
      <c r="H254" s="262">
        <v>8518987</v>
      </c>
      <c r="I254" s="265">
        <v>-4746.481632653061</v>
      </c>
      <c r="K254" s="266">
        <v>490</v>
      </c>
      <c r="M254" s="267">
        <v>490</v>
      </c>
    </row>
    <row r="255" spans="1:13" s="266" customFormat="1" ht="12.75">
      <c r="A255" s="261"/>
      <c r="B255" s="262">
        <v>2033750</v>
      </c>
      <c r="C255" s="261" t="s">
        <v>1226</v>
      </c>
      <c r="D255" s="261" t="s">
        <v>1237</v>
      </c>
      <c r="E255" s="261"/>
      <c r="F255" s="263"/>
      <c r="G255" s="264"/>
      <c r="H255" s="262">
        <v>7495237</v>
      </c>
      <c r="I255" s="265">
        <v>489.5833333333333</v>
      </c>
      <c r="K255" s="266">
        <v>480</v>
      </c>
      <c r="M255" s="267">
        <v>480</v>
      </c>
    </row>
    <row r="256" spans="1:13" s="270" customFormat="1" ht="12.75">
      <c r="A256" s="268"/>
      <c r="B256" s="262">
        <v>1068750</v>
      </c>
      <c r="C256" s="261" t="s">
        <v>1226</v>
      </c>
      <c r="D256" s="261" t="s">
        <v>1238</v>
      </c>
      <c r="E256" s="261"/>
      <c r="F256" s="263"/>
      <c r="G256" s="264"/>
      <c r="H256" s="262">
        <v>7495238</v>
      </c>
      <c r="I256" s="265">
        <v>490.583333333333</v>
      </c>
      <c r="J256" s="265"/>
      <c r="K256" s="269">
        <v>440</v>
      </c>
      <c r="M256" s="269">
        <v>440</v>
      </c>
    </row>
    <row r="257" spans="1:13" s="270" customFormat="1" ht="12.75">
      <c r="A257" s="268"/>
      <c r="B257" s="262">
        <v>934776</v>
      </c>
      <c r="C257" s="261" t="s">
        <v>1226</v>
      </c>
      <c r="D257" s="268" t="s">
        <v>1239</v>
      </c>
      <c r="E257" s="261"/>
      <c r="F257" s="263"/>
      <c r="G257" s="264"/>
      <c r="H257" s="262">
        <v>7495239</v>
      </c>
      <c r="I257" s="265">
        <v>491.583333333333</v>
      </c>
      <c r="J257" s="265"/>
      <c r="K257" s="269">
        <v>450</v>
      </c>
      <c r="M257" s="269">
        <v>450</v>
      </c>
    </row>
    <row r="258" spans="1:13" s="270" customFormat="1" ht="12.75">
      <c r="A258" s="268"/>
      <c r="B258" s="262">
        <v>1343271</v>
      </c>
      <c r="C258" s="261" t="s">
        <v>1226</v>
      </c>
      <c r="D258" s="268" t="s">
        <v>1240</v>
      </c>
      <c r="E258" s="261"/>
      <c r="F258" s="263"/>
      <c r="G258" s="264"/>
      <c r="H258" s="262">
        <v>7495239</v>
      </c>
      <c r="I258" s="265">
        <v>491.583333333333</v>
      </c>
      <c r="J258" s="265"/>
      <c r="K258" s="269">
        <v>500</v>
      </c>
      <c r="M258" s="269">
        <v>500</v>
      </c>
    </row>
    <row r="259" spans="1:13" s="270" customFormat="1" ht="12.75">
      <c r="A259" s="271"/>
      <c r="B259" s="272">
        <v>-3138440</v>
      </c>
      <c r="C259" s="271" t="s">
        <v>1226</v>
      </c>
      <c r="D259" s="271" t="s">
        <v>1257</v>
      </c>
      <c r="E259" s="271"/>
      <c r="F259" s="273"/>
      <c r="G259" s="274"/>
      <c r="H259" s="275">
        <v>0</v>
      </c>
      <c r="I259" s="276">
        <v>492.583333333333</v>
      </c>
      <c r="J259" s="276"/>
      <c r="K259" s="277">
        <v>500</v>
      </c>
      <c r="L259" s="278"/>
      <c r="M259" s="277">
        <v>500</v>
      </c>
    </row>
    <row r="260" spans="9:13" ht="12.75">
      <c r="I260" s="23"/>
      <c r="M260" s="2"/>
    </row>
    <row r="261" spans="6:13" ht="12.75">
      <c r="F261" s="56"/>
      <c r="I261" s="23"/>
      <c r="J261" s="23"/>
      <c r="K261" s="41"/>
      <c r="M261" s="41"/>
    </row>
    <row r="262" spans="1:13" ht="12.75">
      <c r="A262" s="134"/>
      <c r="B262" s="162"/>
      <c r="C262" s="134"/>
      <c r="D262" s="134"/>
      <c r="E262" s="134"/>
      <c r="F262" s="84"/>
      <c r="G262" s="163"/>
      <c r="I262" s="164"/>
      <c r="J262" s="164"/>
      <c r="K262" s="165"/>
      <c r="L262" s="166"/>
      <c r="M262" s="165"/>
    </row>
    <row r="263" spans="1:13" s="178" customFormat="1" ht="12.75">
      <c r="A263" s="13"/>
      <c r="B263" s="167">
        <v>2428938</v>
      </c>
      <c r="C263" s="168" t="s">
        <v>1241</v>
      </c>
      <c r="D263" s="168" t="s">
        <v>1235</v>
      </c>
      <c r="E263" s="169"/>
      <c r="F263" s="84"/>
      <c r="G263" s="170"/>
      <c r="H263" s="171">
        <v>-2428938</v>
      </c>
      <c r="I263" s="23">
        <v>5783.185714285714</v>
      </c>
      <c r="J263" s="40"/>
      <c r="K263" s="41">
        <v>420</v>
      </c>
      <c r="L263" s="16"/>
      <c r="M263" s="41">
        <v>420</v>
      </c>
    </row>
    <row r="264" spans="1:13" s="191" customFormat="1" ht="12.75">
      <c r="A264" s="13"/>
      <c r="B264" s="167">
        <v>2186776</v>
      </c>
      <c r="C264" s="168" t="s">
        <v>1241</v>
      </c>
      <c r="D264" s="168" t="s">
        <v>1237</v>
      </c>
      <c r="E264" s="169"/>
      <c r="F264" s="84"/>
      <c r="G264" s="170"/>
      <c r="H264" s="171">
        <v>-4615714</v>
      </c>
      <c r="I264" s="23">
        <v>5269.339759036145</v>
      </c>
      <c r="J264" s="40"/>
      <c r="K264" s="41">
        <v>415</v>
      </c>
      <c r="L264" s="16"/>
      <c r="M264" s="41">
        <v>415</v>
      </c>
    </row>
    <row r="265" spans="1:13" s="16" customFormat="1" ht="12.75">
      <c r="A265" s="13"/>
      <c r="B265" s="167">
        <v>2183665</v>
      </c>
      <c r="C265" s="168" t="s">
        <v>1241</v>
      </c>
      <c r="D265" s="168" t="s">
        <v>1238</v>
      </c>
      <c r="E265" s="169"/>
      <c r="F265" s="84"/>
      <c r="G265" s="170"/>
      <c r="H265" s="171">
        <v>-6799379</v>
      </c>
      <c r="I265" s="23">
        <v>4962.875</v>
      </c>
      <c r="J265" s="40"/>
      <c r="K265" s="41">
        <v>440</v>
      </c>
      <c r="M265" s="41">
        <v>440</v>
      </c>
    </row>
    <row r="266" spans="1:13" s="194" customFormat="1" ht="12.75">
      <c r="A266" s="13"/>
      <c r="B266" s="167">
        <v>-28842700</v>
      </c>
      <c r="C266" s="168" t="s">
        <v>1241</v>
      </c>
      <c r="D266" s="168" t="s">
        <v>1242</v>
      </c>
      <c r="E266" s="169"/>
      <c r="F266" s="84"/>
      <c r="G266" s="170"/>
      <c r="H266" s="171">
        <v>22043321</v>
      </c>
      <c r="I266" s="23">
        <v>-64094.88888888889</v>
      </c>
      <c r="J266" s="40"/>
      <c r="K266" s="41">
        <v>450</v>
      </c>
      <c r="L266" s="16"/>
      <c r="M266" s="41">
        <v>450</v>
      </c>
    </row>
    <row r="267" spans="1:13" s="194" customFormat="1" ht="12.75">
      <c r="A267" s="13"/>
      <c r="B267" s="167">
        <v>2847585</v>
      </c>
      <c r="C267" s="168" t="s">
        <v>1241</v>
      </c>
      <c r="D267" s="168" t="s">
        <v>1239</v>
      </c>
      <c r="E267" s="169"/>
      <c r="F267" s="84"/>
      <c r="G267" s="170"/>
      <c r="H267" s="171">
        <v>-9646964</v>
      </c>
      <c r="I267" s="23">
        <v>6327.966666666666</v>
      </c>
      <c r="J267" s="40"/>
      <c r="K267" s="41">
        <v>450</v>
      </c>
      <c r="L267" s="16"/>
      <c r="M267" s="41">
        <v>450</v>
      </c>
    </row>
    <row r="268" spans="1:13" s="199" customFormat="1" ht="12.75">
      <c r="A268" s="13"/>
      <c r="B268" s="167">
        <v>3986925</v>
      </c>
      <c r="C268" s="168" t="s">
        <v>1241</v>
      </c>
      <c r="D268" s="168" t="s">
        <v>1240</v>
      </c>
      <c r="E268" s="169"/>
      <c r="F268" s="84"/>
      <c r="G268" s="170"/>
      <c r="H268" s="171">
        <v>18056396</v>
      </c>
      <c r="I268" s="23">
        <v>7973.85</v>
      </c>
      <c r="J268" s="40"/>
      <c r="K268" s="41">
        <v>500</v>
      </c>
      <c r="L268" s="16"/>
      <c r="M268" s="41">
        <v>500</v>
      </c>
    </row>
    <row r="269" spans="1:13" s="200" customFormat="1" ht="12.75">
      <c r="A269" s="12"/>
      <c r="B269" s="172">
        <v>-15208811</v>
      </c>
      <c r="C269" s="173" t="s">
        <v>1241</v>
      </c>
      <c r="D269" s="173" t="s">
        <v>1257</v>
      </c>
      <c r="E269" s="174"/>
      <c r="F269" s="96"/>
      <c r="G269" s="175"/>
      <c r="H269" s="176">
        <v>8409432</v>
      </c>
      <c r="I269" s="76">
        <v>-30417.622</v>
      </c>
      <c r="J269" s="177"/>
      <c r="K269" s="79">
        <v>500</v>
      </c>
      <c r="L269" s="77"/>
      <c r="M269" s="79">
        <v>500</v>
      </c>
    </row>
    <row r="270" spans="9:13" ht="12.75">
      <c r="I270" s="23"/>
      <c r="M270" s="2"/>
    </row>
    <row r="271" spans="1:13" s="77" customFormat="1" ht="12.75">
      <c r="A271" s="184"/>
      <c r="B271" s="185"/>
      <c r="C271" s="186"/>
      <c r="D271" s="186"/>
      <c r="E271" s="184"/>
      <c r="F271" s="84"/>
      <c r="G271" s="187"/>
      <c r="H271" s="185"/>
      <c r="I271" s="188"/>
      <c r="J271" s="189"/>
      <c r="K271" s="190"/>
      <c r="L271" s="183"/>
      <c r="M271" s="190"/>
    </row>
    <row r="272" spans="1:13" s="16" customFormat="1" ht="12.75">
      <c r="A272" s="13"/>
      <c r="B272" s="179"/>
      <c r="C272" s="180"/>
      <c r="D272" s="180"/>
      <c r="E272" s="180"/>
      <c r="F272" s="84"/>
      <c r="G272" s="181"/>
      <c r="H272" s="29"/>
      <c r="I272" s="40"/>
      <c r="J272" s="40"/>
      <c r="K272" s="41"/>
      <c r="M272" s="41"/>
    </row>
    <row r="273" spans="1:13" s="16" customFormat="1" ht="12.75">
      <c r="A273" s="134"/>
      <c r="B273" s="192">
        <v>2363440</v>
      </c>
      <c r="C273" s="193" t="s">
        <v>1229</v>
      </c>
      <c r="D273" s="193" t="s">
        <v>1239</v>
      </c>
      <c r="E273" s="134"/>
      <c r="F273" s="84"/>
      <c r="G273" s="163"/>
      <c r="H273" s="171">
        <v>-2363440</v>
      </c>
      <c r="I273" s="182">
        <v>5252.0888888888885</v>
      </c>
      <c r="J273" s="164"/>
      <c r="K273" s="41">
        <v>440</v>
      </c>
      <c r="M273" s="41">
        <v>450</v>
      </c>
    </row>
    <row r="274" spans="1:13" s="16" customFormat="1" ht="12.75">
      <c r="A274" s="134"/>
      <c r="B274" s="192">
        <v>2731850</v>
      </c>
      <c r="C274" s="193" t="s">
        <v>1229</v>
      </c>
      <c r="D274" s="193" t="s">
        <v>1240</v>
      </c>
      <c r="E274" s="134"/>
      <c r="F274" s="84"/>
      <c r="G274" s="163"/>
      <c r="H274" s="171">
        <v>-5095290</v>
      </c>
      <c r="I274" s="182">
        <v>5463.7</v>
      </c>
      <c r="J274" s="164"/>
      <c r="K274" s="41">
        <v>500</v>
      </c>
      <c r="M274" s="41">
        <v>500</v>
      </c>
    </row>
    <row r="275" spans="1:13" s="16" customFormat="1" ht="12.75">
      <c r="A275" s="195"/>
      <c r="B275" s="196">
        <v>5095290</v>
      </c>
      <c r="C275" s="195" t="s">
        <v>1229</v>
      </c>
      <c r="D275" s="195" t="s">
        <v>1257</v>
      </c>
      <c r="E275" s="195"/>
      <c r="F275" s="96"/>
      <c r="G275" s="197"/>
      <c r="H275" s="176">
        <v>-7458730</v>
      </c>
      <c r="I275" s="177">
        <v>10190.58</v>
      </c>
      <c r="J275" s="198"/>
      <c r="K275" s="79">
        <v>500</v>
      </c>
      <c r="L275" s="77"/>
      <c r="M275" s="79">
        <v>500</v>
      </c>
    </row>
    <row r="276" spans="1:13" s="16" customFormat="1" ht="12.75">
      <c r="A276" s="13"/>
      <c r="B276" s="179"/>
      <c r="C276" s="180"/>
      <c r="D276" s="180"/>
      <c r="E276" s="180"/>
      <c r="F276" s="84"/>
      <c r="G276" s="181"/>
      <c r="H276" s="29"/>
      <c r="I276" s="40"/>
      <c r="J276" s="40"/>
      <c r="K276" s="41"/>
      <c r="M276" s="41"/>
    </row>
    <row r="277" spans="1:13" s="16" customFormat="1" ht="12.75">
      <c r="A277" s="1"/>
      <c r="B277" s="120"/>
      <c r="C277" s="1"/>
      <c r="D277" s="1"/>
      <c r="E277" s="1"/>
      <c r="F277" s="56"/>
      <c r="G277" s="28"/>
      <c r="H277" s="6"/>
      <c r="I277" s="5"/>
      <c r="J277"/>
      <c r="K277"/>
      <c r="L277"/>
      <c r="M277"/>
    </row>
    <row r="278" spans="1:13" s="16" customFormat="1" ht="12.75">
      <c r="A278" s="1"/>
      <c r="B278" s="120"/>
      <c r="C278" s="1"/>
      <c r="D278" s="1"/>
      <c r="E278" s="1"/>
      <c r="F278" s="56"/>
      <c r="G278" s="28"/>
      <c r="H278" s="6"/>
      <c r="I278" s="5"/>
      <c r="J278"/>
      <c r="K278"/>
      <c r="L278"/>
      <c r="M278"/>
    </row>
    <row r="279" spans="1:13" s="16" customFormat="1" ht="12.75">
      <c r="A279" s="201"/>
      <c r="B279" s="202">
        <v>990432</v>
      </c>
      <c r="C279" s="169" t="s">
        <v>1230</v>
      </c>
      <c r="D279" s="169" t="s">
        <v>1243</v>
      </c>
      <c r="E279" s="169"/>
      <c r="F279" s="203"/>
      <c r="G279" s="204"/>
      <c r="H279" s="32">
        <v>-990432</v>
      </c>
      <c r="I279" s="182">
        <v>2225.6898876404493</v>
      </c>
      <c r="J279" s="205"/>
      <c r="K279" s="87">
        <v>445</v>
      </c>
      <c r="L279" s="86"/>
      <c r="M279" s="87">
        <v>445</v>
      </c>
    </row>
    <row r="280" spans="1:13" s="16" customFormat="1" ht="12.75">
      <c r="A280" s="201"/>
      <c r="B280" s="202">
        <v>994427</v>
      </c>
      <c r="C280" s="169" t="s">
        <v>1230</v>
      </c>
      <c r="D280" s="169" t="s">
        <v>1244</v>
      </c>
      <c r="E280" s="169"/>
      <c r="F280" s="203"/>
      <c r="G280" s="204"/>
      <c r="H280" s="32">
        <v>-1984859</v>
      </c>
      <c r="I280" s="182">
        <v>2260.0613636363637</v>
      </c>
      <c r="J280" s="205"/>
      <c r="K280" s="87">
        <v>440</v>
      </c>
      <c r="L280" s="86"/>
      <c r="M280" s="87">
        <v>440</v>
      </c>
    </row>
    <row r="281" spans="1:13" s="16" customFormat="1" ht="12.75">
      <c r="A281" s="201"/>
      <c r="B281" s="202">
        <v>-2562166</v>
      </c>
      <c r="C281" s="169" t="s">
        <v>1230</v>
      </c>
      <c r="D281" s="169" t="s">
        <v>1245</v>
      </c>
      <c r="E281" s="169"/>
      <c r="F281" s="203"/>
      <c r="G281" s="204"/>
      <c r="H281" s="32">
        <v>577307</v>
      </c>
      <c r="I281" s="182">
        <v>-6028.6258823529415</v>
      </c>
      <c r="J281" s="205"/>
      <c r="K281" s="87">
        <v>425</v>
      </c>
      <c r="L281" s="86"/>
      <c r="M281" s="87">
        <v>425</v>
      </c>
    </row>
    <row r="282" spans="1:13" s="16" customFormat="1" ht="12.75">
      <c r="A282" s="201"/>
      <c r="B282" s="202">
        <v>2302654</v>
      </c>
      <c r="C282" s="169" t="s">
        <v>1230</v>
      </c>
      <c r="D282" s="169" t="s">
        <v>1246</v>
      </c>
      <c r="E282" s="169"/>
      <c r="F282" s="203"/>
      <c r="G282" s="204" t="s">
        <v>1247</v>
      </c>
      <c r="H282" s="32">
        <v>-1725347</v>
      </c>
      <c r="I282" s="182">
        <v>5418.009411764706</v>
      </c>
      <c r="J282" s="205"/>
      <c r="K282" s="87">
        <v>425</v>
      </c>
      <c r="L282" s="86"/>
      <c r="M282" s="87">
        <v>425</v>
      </c>
    </row>
    <row r="283" spans="1:13" s="16" customFormat="1" ht="12.75">
      <c r="A283" s="201"/>
      <c r="B283" s="202">
        <v>2648407</v>
      </c>
      <c r="C283" s="169" t="s">
        <v>1230</v>
      </c>
      <c r="D283" s="169" t="s">
        <v>1234</v>
      </c>
      <c r="E283" s="169"/>
      <c r="F283" s="203"/>
      <c r="G283" s="204"/>
      <c r="H283" s="32">
        <v>-4373754</v>
      </c>
      <c r="I283" s="182">
        <v>6381.7036144578315</v>
      </c>
      <c r="J283" s="205"/>
      <c r="K283" s="87">
        <v>415</v>
      </c>
      <c r="L283" s="86"/>
      <c r="M283" s="87">
        <v>415</v>
      </c>
    </row>
    <row r="284" spans="1:13" s="16" customFormat="1" ht="12.75">
      <c r="A284" s="201"/>
      <c r="B284" s="202">
        <v>-2539914</v>
      </c>
      <c r="C284" s="169" t="s">
        <v>1230</v>
      </c>
      <c r="D284" s="169" t="s">
        <v>1248</v>
      </c>
      <c r="E284" s="169"/>
      <c r="F284" s="203"/>
      <c r="G284" s="204"/>
      <c r="H284" s="32">
        <v>-1833840</v>
      </c>
      <c r="I284" s="182">
        <v>-6047.414285714286</v>
      </c>
      <c r="J284" s="205"/>
      <c r="K284" s="87">
        <v>420</v>
      </c>
      <c r="L284" s="86"/>
      <c r="M284" s="87">
        <v>420</v>
      </c>
    </row>
    <row r="285" spans="1:13" s="16" customFormat="1" ht="12.75">
      <c r="A285" s="201"/>
      <c r="B285" s="202">
        <v>1325000</v>
      </c>
      <c r="C285" s="169" t="s">
        <v>1230</v>
      </c>
      <c r="D285" s="169" t="s">
        <v>1249</v>
      </c>
      <c r="E285" s="169"/>
      <c r="F285" s="203"/>
      <c r="G285" s="204"/>
      <c r="H285" s="32">
        <v>-5698754</v>
      </c>
      <c r="I285" s="182">
        <v>3154.7619047619046</v>
      </c>
      <c r="J285" s="205"/>
      <c r="K285" s="87">
        <v>420</v>
      </c>
      <c r="L285" s="86"/>
      <c r="M285" s="87">
        <v>420</v>
      </c>
    </row>
    <row r="286" spans="1:13" ht="12.75">
      <c r="A286" s="201"/>
      <c r="B286" s="202">
        <v>1000000</v>
      </c>
      <c r="C286" s="169" t="s">
        <v>1230</v>
      </c>
      <c r="D286" s="169" t="s">
        <v>1235</v>
      </c>
      <c r="E286" s="169"/>
      <c r="F286" s="203"/>
      <c r="G286" s="204"/>
      <c r="H286" s="32">
        <v>-2833840</v>
      </c>
      <c r="I286" s="182">
        <v>2380.9523809523807</v>
      </c>
      <c r="J286" s="205"/>
      <c r="K286" s="87">
        <v>420</v>
      </c>
      <c r="L286" s="86"/>
      <c r="M286" s="87">
        <v>420</v>
      </c>
    </row>
    <row r="287" spans="1:13" ht="12.75">
      <c r="A287" s="201"/>
      <c r="B287" s="202">
        <v>-2477055</v>
      </c>
      <c r="C287" s="169" t="s">
        <v>1230</v>
      </c>
      <c r="D287" s="169" t="s">
        <v>1236</v>
      </c>
      <c r="E287" s="169"/>
      <c r="F287" s="203"/>
      <c r="G287" s="204"/>
      <c r="H287" s="32">
        <v>-3221699</v>
      </c>
      <c r="I287" s="182">
        <v>-5968.807228915663</v>
      </c>
      <c r="J287" s="205"/>
      <c r="K287" s="87">
        <v>415</v>
      </c>
      <c r="L287" s="86"/>
      <c r="M287" s="87">
        <v>415</v>
      </c>
    </row>
    <row r="288" spans="1:13" ht="12.75">
      <c r="A288" s="201"/>
      <c r="B288" s="202">
        <v>0</v>
      </c>
      <c r="C288" s="169" t="s">
        <v>1230</v>
      </c>
      <c r="D288" s="169" t="s">
        <v>1237</v>
      </c>
      <c r="E288" s="169"/>
      <c r="F288" s="203"/>
      <c r="G288" s="204"/>
      <c r="H288" s="32">
        <v>-5698754</v>
      </c>
      <c r="I288" s="182">
        <v>0</v>
      </c>
      <c r="J288" s="205"/>
      <c r="K288" s="87">
        <v>415</v>
      </c>
      <c r="L288" s="86"/>
      <c r="M288" s="87">
        <v>415</v>
      </c>
    </row>
    <row r="289" spans="1:13" s="215" customFormat="1" ht="12.75">
      <c r="A289" s="201"/>
      <c r="B289" s="202">
        <v>780000</v>
      </c>
      <c r="C289" s="169" t="s">
        <v>1230</v>
      </c>
      <c r="D289" s="169" t="s">
        <v>1238</v>
      </c>
      <c r="E289" s="169"/>
      <c r="F289" s="203"/>
      <c r="G289" s="204"/>
      <c r="H289" s="32">
        <v>-3613840</v>
      </c>
      <c r="I289" s="182">
        <v>1772.7272727272727</v>
      </c>
      <c r="J289" s="205"/>
      <c r="K289" s="41">
        <v>440</v>
      </c>
      <c r="L289" s="16"/>
      <c r="M289" s="41">
        <v>440</v>
      </c>
    </row>
    <row r="290" spans="1:13" s="215" customFormat="1" ht="12.75">
      <c r="A290" s="201"/>
      <c r="B290" s="202">
        <v>0</v>
      </c>
      <c r="C290" s="169" t="s">
        <v>1230</v>
      </c>
      <c r="D290" s="169" t="s">
        <v>1239</v>
      </c>
      <c r="E290" s="169"/>
      <c r="F290" s="203"/>
      <c r="G290" s="204"/>
      <c r="H290" s="32">
        <v>-3221699</v>
      </c>
      <c r="I290" s="182">
        <v>0</v>
      </c>
      <c r="J290" s="205"/>
      <c r="K290" s="87">
        <v>450</v>
      </c>
      <c r="L290" s="16"/>
      <c r="M290" s="87">
        <v>450</v>
      </c>
    </row>
    <row r="291" spans="1:13" s="215" customFormat="1" ht="12.75">
      <c r="A291" s="201"/>
      <c r="B291" s="202">
        <v>-2967608</v>
      </c>
      <c r="C291" s="169" t="s">
        <v>1230</v>
      </c>
      <c r="D291" s="169" t="s">
        <v>1345</v>
      </c>
      <c r="E291" s="169"/>
      <c r="F291" s="203"/>
      <c r="G291" s="204"/>
      <c r="H291" s="32">
        <v>-2731146</v>
      </c>
      <c r="I291" s="182">
        <v>-5935.216</v>
      </c>
      <c r="J291" s="205"/>
      <c r="K291" s="87">
        <v>500</v>
      </c>
      <c r="L291" s="16"/>
      <c r="M291" s="87">
        <v>500</v>
      </c>
    </row>
    <row r="292" spans="1:13" s="215" customFormat="1" ht="12.75">
      <c r="A292" s="201"/>
      <c r="B292" s="202">
        <v>270000</v>
      </c>
      <c r="C292" s="169" t="s">
        <v>1230</v>
      </c>
      <c r="D292" s="169" t="s">
        <v>1240</v>
      </c>
      <c r="E292" s="169"/>
      <c r="F292" s="203"/>
      <c r="G292" s="204"/>
      <c r="H292" s="32">
        <v>-3883840</v>
      </c>
      <c r="I292" s="182">
        <v>540</v>
      </c>
      <c r="J292" s="205"/>
      <c r="K292" s="87">
        <v>500</v>
      </c>
      <c r="L292" s="16"/>
      <c r="M292" s="87">
        <v>500</v>
      </c>
    </row>
    <row r="293" spans="1:13" s="215" customFormat="1" ht="12.75">
      <c r="A293" s="206"/>
      <c r="B293" s="207">
        <v>-235823</v>
      </c>
      <c r="C293" s="174" t="s">
        <v>1230</v>
      </c>
      <c r="D293" s="174" t="s">
        <v>1258</v>
      </c>
      <c r="E293" s="174"/>
      <c r="F293" s="208"/>
      <c r="G293" s="209"/>
      <c r="H293" s="70"/>
      <c r="I293" s="177">
        <v>-471.646</v>
      </c>
      <c r="J293" s="210"/>
      <c r="K293" s="79">
        <v>500</v>
      </c>
      <c r="L293" s="77"/>
      <c r="M293" s="79">
        <v>500</v>
      </c>
    </row>
    <row r="294" spans="1:13" s="215" customFormat="1" ht="12.75">
      <c r="A294" s="1"/>
      <c r="B294" s="120"/>
      <c r="C294" s="1"/>
      <c r="D294" s="1"/>
      <c r="E294" s="1"/>
      <c r="F294" s="56"/>
      <c r="G294" s="28"/>
      <c r="H294" s="6"/>
      <c r="I294" s="5"/>
      <c r="J294"/>
      <c r="K294"/>
      <c r="L294"/>
      <c r="M294"/>
    </row>
    <row r="295" spans="1:13" s="215" customFormat="1" ht="12.75">
      <c r="A295" s="1"/>
      <c r="B295" s="120"/>
      <c r="C295" s="1"/>
      <c r="D295" s="1"/>
      <c r="E295" s="1"/>
      <c r="F295" s="56"/>
      <c r="G295" s="28"/>
      <c r="H295" s="6"/>
      <c r="I295" s="5"/>
      <c r="J295"/>
      <c r="K295"/>
      <c r="L295"/>
      <c r="M295"/>
    </row>
    <row r="296" spans="1:13" s="215" customFormat="1" ht="12.75">
      <c r="A296" s="1"/>
      <c r="B296" s="120"/>
      <c r="C296" s="1"/>
      <c r="D296" s="1"/>
      <c r="E296" s="1"/>
      <c r="F296" s="56"/>
      <c r="G296" s="28"/>
      <c r="H296" s="6"/>
      <c r="I296" s="5"/>
      <c r="J296"/>
      <c r="K296"/>
      <c r="L296"/>
      <c r="M296"/>
    </row>
    <row r="297" spans="1:13" s="220" customFormat="1" ht="12.75">
      <c r="A297" s="211"/>
      <c r="B297" s="212">
        <v>-4722890</v>
      </c>
      <c r="C297" s="211" t="s">
        <v>1231</v>
      </c>
      <c r="D297" s="211" t="s">
        <v>1248</v>
      </c>
      <c r="E297" s="211"/>
      <c r="F297" s="213"/>
      <c r="G297" s="214"/>
      <c r="H297" s="32">
        <v>4722890</v>
      </c>
      <c r="I297" s="182">
        <v>-11244.97619047619</v>
      </c>
      <c r="J297" s="215"/>
      <c r="K297" s="87">
        <v>420</v>
      </c>
      <c r="L297" s="215"/>
      <c r="M297" s="87">
        <v>420</v>
      </c>
    </row>
    <row r="298" spans="1:13" ht="12.75">
      <c r="A298" s="211"/>
      <c r="B298" s="212">
        <v>2126601</v>
      </c>
      <c r="C298" s="211" t="s">
        <v>1231</v>
      </c>
      <c r="D298" s="211" t="s">
        <v>1249</v>
      </c>
      <c r="E298" s="211"/>
      <c r="F298" s="213"/>
      <c r="G298" s="214"/>
      <c r="H298" s="32">
        <v>2596289</v>
      </c>
      <c r="I298" s="182">
        <v>5063.335714285714</v>
      </c>
      <c r="J298" s="215"/>
      <c r="K298" s="87">
        <v>420</v>
      </c>
      <c r="L298" s="215"/>
      <c r="M298" s="87">
        <v>420</v>
      </c>
    </row>
    <row r="299" spans="1:13" ht="12.75">
      <c r="A299" s="211"/>
      <c r="B299" s="212">
        <v>1389900</v>
      </c>
      <c r="C299" s="211" t="s">
        <v>1231</v>
      </c>
      <c r="D299" s="211" t="s">
        <v>1235</v>
      </c>
      <c r="E299" s="211"/>
      <c r="F299" s="213"/>
      <c r="G299" s="214"/>
      <c r="H299" s="32">
        <v>1206389</v>
      </c>
      <c r="I299" s="182">
        <v>3309.285714285714</v>
      </c>
      <c r="J299" s="215"/>
      <c r="K299" s="87">
        <v>420</v>
      </c>
      <c r="L299" s="215"/>
      <c r="M299" s="87">
        <v>420</v>
      </c>
    </row>
    <row r="300" spans="1:13" ht="12.75">
      <c r="A300" s="211"/>
      <c r="B300" s="212">
        <v>518700</v>
      </c>
      <c r="C300" s="211" t="s">
        <v>1231</v>
      </c>
      <c r="D300" s="211" t="s">
        <v>1237</v>
      </c>
      <c r="E300" s="211"/>
      <c r="F300" s="213"/>
      <c r="G300" s="214"/>
      <c r="H300" s="32">
        <v>687689</v>
      </c>
      <c r="I300" s="182">
        <v>1249.879518072289</v>
      </c>
      <c r="J300" s="215"/>
      <c r="K300" s="87">
        <v>415</v>
      </c>
      <c r="L300" s="215"/>
      <c r="M300" s="87">
        <v>415</v>
      </c>
    </row>
    <row r="301" spans="1:13" s="227" customFormat="1" ht="12.75">
      <c r="A301" s="211"/>
      <c r="B301" s="212">
        <v>300000</v>
      </c>
      <c r="C301" s="211" t="s">
        <v>1231</v>
      </c>
      <c r="D301" s="211" t="s">
        <v>1238</v>
      </c>
      <c r="E301" s="211"/>
      <c r="F301" s="213"/>
      <c r="G301" s="214"/>
      <c r="H301" s="32">
        <v>387689</v>
      </c>
      <c r="I301" s="182">
        <v>681.8181818181819</v>
      </c>
      <c r="J301" s="215"/>
      <c r="K301" s="41">
        <v>440</v>
      </c>
      <c r="L301" s="16"/>
      <c r="M301" s="41">
        <v>440</v>
      </c>
    </row>
    <row r="302" spans="1:13" s="227" customFormat="1" ht="12.75">
      <c r="A302" s="211"/>
      <c r="B302" s="212">
        <v>221450</v>
      </c>
      <c r="C302" s="211" t="s">
        <v>1231</v>
      </c>
      <c r="D302" s="211" t="s">
        <v>1239</v>
      </c>
      <c r="E302" s="211"/>
      <c r="F302" s="213"/>
      <c r="G302" s="214"/>
      <c r="H302" s="32">
        <v>166239</v>
      </c>
      <c r="I302" s="182">
        <v>492.1111111111111</v>
      </c>
      <c r="J302" s="215"/>
      <c r="K302" s="87">
        <v>450</v>
      </c>
      <c r="L302" s="16"/>
      <c r="M302" s="87">
        <v>450</v>
      </c>
    </row>
    <row r="303" spans="1:13" s="227" customFormat="1" ht="12.75">
      <c r="A303" s="211"/>
      <c r="B303" s="212">
        <v>166150</v>
      </c>
      <c r="C303" s="211" t="s">
        <v>1231</v>
      </c>
      <c r="D303" s="211" t="s">
        <v>1240</v>
      </c>
      <c r="E303" s="211"/>
      <c r="F303" s="213"/>
      <c r="G303" s="214"/>
      <c r="H303" s="32">
        <v>89</v>
      </c>
      <c r="I303" s="182">
        <v>332.3</v>
      </c>
      <c r="J303" s="215"/>
      <c r="K303" s="87">
        <v>500</v>
      </c>
      <c r="L303" s="16"/>
      <c r="M303" s="87">
        <v>500</v>
      </c>
    </row>
    <row r="304" spans="1:13" s="227" customFormat="1" ht="12.75">
      <c r="A304" s="216"/>
      <c r="B304" s="217">
        <v>-89</v>
      </c>
      <c r="C304" s="216" t="s">
        <v>1231</v>
      </c>
      <c r="D304" s="216" t="s">
        <v>1257</v>
      </c>
      <c r="E304" s="216"/>
      <c r="F304" s="218"/>
      <c r="G304" s="219"/>
      <c r="H304" s="70">
        <v>2596378</v>
      </c>
      <c r="I304" s="177">
        <v>-0.178</v>
      </c>
      <c r="J304" s="220"/>
      <c r="K304" s="79">
        <v>500</v>
      </c>
      <c r="L304" s="77"/>
      <c r="M304" s="79">
        <v>500</v>
      </c>
    </row>
    <row r="305" spans="1:13" s="227" customFormat="1" ht="12.75">
      <c r="A305" s="1"/>
      <c r="B305" s="120"/>
      <c r="C305" s="1"/>
      <c r="D305" s="1"/>
      <c r="E305" s="1"/>
      <c r="F305" s="56"/>
      <c r="G305" s="28"/>
      <c r="H305" s="6"/>
      <c r="I305" s="5"/>
      <c r="J305"/>
      <c r="K305"/>
      <c r="L305"/>
      <c r="M305"/>
    </row>
    <row r="306" spans="1:13" s="227" customFormat="1" ht="12.75">
      <c r="A306" s="1"/>
      <c r="B306" s="120"/>
      <c r="C306" s="1"/>
      <c r="D306" s="1"/>
      <c r="E306" s="1"/>
      <c r="F306" s="56"/>
      <c r="G306" s="28"/>
      <c r="H306" s="6"/>
      <c r="I306" s="5"/>
      <c r="J306"/>
      <c r="K306"/>
      <c r="L306"/>
      <c r="M306"/>
    </row>
    <row r="307" spans="1:13" s="234" customFormat="1" ht="12.75">
      <c r="A307" s="1"/>
      <c r="B307" s="120"/>
      <c r="C307" s="1"/>
      <c r="D307" s="1"/>
      <c r="E307" s="1"/>
      <c r="F307" s="56"/>
      <c r="G307" s="28"/>
      <c r="H307" s="6"/>
      <c r="I307" s="5"/>
      <c r="J307"/>
      <c r="K307"/>
      <c r="L307"/>
      <c r="M307"/>
    </row>
    <row r="308" spans="1:13" ht="12.75">
      <c r="A308" s="221"/>
      <c r="B308" s="222">
        <v>-20489117</v>
      </c>
      <c r="C308" s="221" t="s">
        <v>1232</v>
      </c>
      <c r="D308" s="221" t="s">
        <v>1248</v>
      </c>
      <c r="E308" s="221"/>
      <c r="F308" s="94"/>
      <c r="G308" s="103"/>
      <c r="H308" s="223">
        <v>20489117</v>
      </c>
      <c r="I308" s="224">
        <v>-48783.61190476191</v>
      </c>
      <c r="J308" s="225"/>
      <c r="K308" s="226">
        <v>420</v>
      </c>
      <c r="L308" s="227"/>
      <c r="M308" s="226">
        <v>420</v>
      </c>
    </row>
    <row r="309" spans="1:13" ht="12.75">
      <c r="A309" s="221"/>
      <c r="B309" s="222">
        <v>999275</v>
      </c>
      <c r="C309" s="221" t="s">
        <v>1232</v>
      </c>
      <c r="D309" s="221" t="s">
        <v>1235</v>
      </c>
      <c r="E309" s="221"/>
      <c r="F309" s="94"/>
      <c r="G309" s="103"/>
      <c r="H309" s="223">
        <v>19489842</v>
      </c>
      <c r="I309" s="224">
        <v>2379.2261904761904</v>
      </c>
      <c r="J309" s="225"/>
      <c r="K309" s="226">
        <v>420</v>
      </c>
      <c r="L309" s="227"/>
      <c r="M309" s="226">
        <v>420</v>
      </c>
    </row>
    <row r="310" spans="1:13" ht="12.75">
      <c r="A310" s="221"/>
      <c r="B310" s="222">
        <v>3013800</v>
      </c>
      <c r="C310" s="221" t="s">
        <v>1232</v>
      </c>
      <c r="D310" s="221" t="s">
        <v>1237</v>
      </c>
      <c r="E310" s="221"/>
      <c r="F310" s="94"/>
      <c r="G310" s="103"/>
      <c r="H310" s="223">
        <v>16476042</v>
      </c>
      <c r="I310" s="224">
        <v>7262.168674698795</v>
      </c>
      <c r="J310" s="225"/>
      <c r="K310" s="226">
        <v>415</v>
      </c>
      <c r="L310" s="227"/>
      <c r="M310" s="226">
        <v>415</v>
      </c>
    </row>
    <row r="311" spans="1:13" ht="12.75">
      <c r="A311" s="221"/>
      <c r="B311" s="222">
        <v>1214992</v>
      </c>
      <c r="C311" s="221" t="s">
        <v>1232</v>
      </c>
      <c r="D311" s="221" t="s">
        <v>1238</v>
      </c>
      <c r="E311" s="221"/>
      <c r="F311" s="94"/>
      <c r="G311" s="103"/>
      <c r="H311" s="223">
        <v>15261050</v>
      </c>
      <c r="I311" s="224">
        <v>2761.3454545454547</v>
      </c>
      <c r="J311" s="225"/>
      <c r="K311" s="41">
        <v>440</v>
      </c>
      <c r="L311" s="16"/>
      <c r="M311" s="41">
        <v>440</v>
      </c>
    </row>
    <row r="312" spans="1:13" ht="12.75">
      <c r="A312" s="221"/>
      <c r="B312" s="222">
        <v>1493250</v>
      </c>
      <c r="C312" s="221" t="s">
        <v>1232</v>
      </c>
      <c r="D312" s="221" t="s">
        <v>1239</v>
      </c>
      <c r="E312" s="221"/>
      <c r="F312" s="94"/>
      <c r="G312" s="103"/>
      <c r="H312" s="223">
        <v>13767800</v>
      </c>
      <c r="I312" s="224">
        <v>3318.3333333333335</v>
      </c>
      <c r="J312" s="225"/>
      <c r="K312" s="41">
        <v>450</v>
      </c>
      <c r="L312" s="16"/>
      <c r="M312" s="41">
        <v>450</v>
      </c>
    </row>
    <row r="313" spans="1:13" ht="12.75">
      <c r="A313" s="221"/>
      <c r="B313" s="222">
        <v>1420200</v>
      </c>
      <c r="C313" s="221" t="s">
        <v>1232</v>
      </c>
      <c r="D313" s="221" t="s">
        <v>1240</v>
      </c>
      <c r="E313" s="221"/>
      <c r="F313" s="94"/>
      <c r="G313" s="103"/>
      <c r="H313" s="223">
        <v>12347600</v>
      </c>
      <c r="I313" s="224">
        <v>2840.4</v>
      </c>
      <c r="J313" s="225"/>
      <c r="K313" s="41">
        <v>500</v>
      </c>
      <c r="L313" s="16"/>
      <c r="M313" s="41">
        <v>500</v>
      </c>
    </row>
    <row r="314" spans="1:13" ht="12.75">
      <c r="A314" s="228"/>
      <c r="B314" s="229">
        <v>-12347600</v>
      </c>
      <c r="C314" s="228" t="s">
        <v>1231</v>
      </c>
      <c r="D314" s="228" t="s">
        <v>1257</v>
      </c>
      <c r="E314" s="228"/>
      <c r="F314" s="230"/>
      <c r="G314" s="231"/>
      <c r="H314" s="229">
        <v>31837442</v>
      </c>
      <c r="I314" s="232">
        <v>-24695.2</v>
      </c>
      <c r="J314" s="233"/>
      <c r="K314" s="79">
        <v>500</v>
      </c>
      <c r="L314" s="77"/>
      <c r="M314" s="79">
        <v>500</v>
      </c>
    </row>
    <row r="315" spans="2:6" ht="12.75">
      <c r="B315" s="120"/>
      <c r="F315" s="56"/>
    </row>
    <row r="316" spans="1:13" s="236" customFormat="1" ht="12.75">
      <c r="A316" s="1"/>
      <c r="B316" s="120"/>
      <c r="C316" s="1"/>
      <c r="D316" s="1"/>
      <c r="E316" s="1"/>
      <c r="F316" s="56"/>
      <c r="G316" s="28"/>
      <c r="H316" s="6"/>
      <c r="I316" s="5"/>
      <c r="J316"/>
      <c r="K316"/>
      <c r="L316"/>
      <c r="M316"/>
    </row>
    <row r="317" spans="1:13" s="236" customFormat="1" ht="12.75">
      <c r="A317" s="1"/>
      <c r="B317" s="120"/>
      <c r="C317" s="180"/>
      <c r="D317" s="1"/>
      <c r="E317" s="1"/>
      <c r="F317" s="56"/>
      <c r="G317" s="28"/>
      <c r="H317" s="6"/>
      <c r="I317" s="5"/>
      <c r="J317"/>
      <c r="K317"/>
      <c r="L317"/>
      <c r="M317"/>
    </row>
    <row r="318" spans="1:13" s="236" customFormat="1" ht="12.75">
      <c r="A318" s="13"/>
      <c r="B318" s="120">
        <v>525000</v>
      </c>
      <c r="C318" s="1" t="s">
        <v>1250</v>
      </c>
      <c r="D318" s="1" t="s">
        <v>1251</v>
      </c>
      <c r="E318" s="1"/>
      <c r="F318" s="56" t="s">
        <v>1252</v>
      </c>
      <c r="G318" s="28" t="s">
        <v>37</v>
      </c>
      <c r="H318" s="6">
        <v>-525000</v>
      </c>
      <c r="I318" s="23">
        <v>1050</v>
      </c>
      <c r="J318" s="23"/>
      <c r="K318" s="41">
        <v>500</v>
      </c>
      <c r="L318" s="16"/>
      <c r="M318" s="41">
        <v>500</v>
      </c>
    </row>
    <row r="319" spans="1:13" s="236" customFormat="1" ht="12.75">
      <c r="A319" s="12"/>
      <c r="B319" s="235">
        <v>525000</v>
      </c>
      <c r="C319" s="12"/>
      <c r="D319" s="12" t="s">
        <v>1251</v>
      </c>
      <c r="E319" s="12"/>
      <c r="F319" s="96"/>
      <c r="G319" s="19"/>
      <c r="H319" s="75">
        <v>0</v>
      </c>
      <c r="I319" s="76">
        <v>1050</v>
      </c>
      <c r="J319" s="76"/>
      <c r="K319" s="79">
        <v>500</v>
      </c>
      <c r="L319" s="77"/>
      <c r="M319" s="79">
        <v>500</v>
      </c>
    </row>
    <row r="320" spans="1:13" s="236" customFormat="1" ht="12.75">
      <c r="A320" s="1"/>
      <c r="B320" s="6"/>
      <c r="C320" s="1"/>
      <c r="D320" s="1"/>
      <c r="E320" s="1"/>
      <c r="F320" s="66"/>
      <c r="G320" s="28"/>
      <c r="H320" s="6"/>
      <c r="I320" s="23"/>
      <c r="J320"/>
      <c r="K320"/>
      <c r="L320"/>
      <c r="M320" s="2">
        <v>500</v>
      </c>
    </row>
    <row r="321" spans="5:13" ht="12.75">
      <c r="E321" s="13"/>
      <c r="I321" s="23"/>
      <c r="M321" s="2">
        <v>450</v>
      </c>
    </row>
    <row r="322" ht="12.75"/>
    <row r="323" spans="1:11" s="250" customFormat="1" ht="12.75">
      <c r="A323" s="169"/>
      <c r="B323" s="202"/>
      <c r="C323" s="247" t="s">
        <v>1230</v>
      </c>
      <c r="D323" s="169"/>
      <c r="E323" s="169"/>
      <c r="F323" s="248"/>
      <c r="G323" s="170"/>
      <c r="H323" s="202"/>
      <c r="I323" s="249"/>
      <c r="K323" s="251"/>
    </row>
    <row r="324" spans="1:11" s="250" customFormat="1" ht="12.75">
      <c r="A324" s="169"/>
      <c r="B324" s="202"/>
      <c r="C324" s="169"/>
      <c r="D324" s="169"/>
      <c r="E324" s="169" t="s">
        <v>1262</v>
      </c>
      <c r="F324" s="248"/>
      <c r="G324" s="170"/>
      <c r="H324" s="202"/>
      <c r="I324" s="249"/>
      <c r="K324" s="251"/>
    </row>
    <row r="325" spans="1:13" s="250" customFormat="1" ht="12.75">
      <c r="A325" s="169"/>
      <c r="B325" s="252">
        <v>-2967608</v>
      </c>
      <c r="C325" s="202" t="s">
        <v>1253</v>
      </c>
      <c r="D325" s="169"/>
      <c r="E325" s="169" t="s">
        <v>1263</v>
      </c>
      <c r="F325" s="248"/>
      <c r="G325" s="170" t="s">
        <v>258</v>
      </c>
      <c r="H325" s="202">
        <v>2967608</v>
      </c>
      <c r="I325" s="253">
        <v>6088</v>
      </c>
      <c r="K325" s="254"/>
      <c r="M325" s="255">
        <v>487.4520367936925</v>
      </c>
    </row>
    <row r="326" spans="1:13" s="250" customFormat="1" ht="12.75">
      <c r="A326" s="169"/>
      <c r="B326" s="252">
        <v>-2967608</v>
      </c>
      <c r="C326" s="247" t="s">
        <v>1254</v>
      </c>
      <c r="D326" s="169"/>
      <c r="E326" s="169"/>
      <c r="F326" s="248"/>
      <c r="G326" s="170" t="s">
        <v>258</v>
      </c>
      <c r="H326" s="202">
        <v>0</v>
      </c>
      <c r="I326" s="253">
        <v>-5935.216</v>
      </c>
      <c r="K326" s="251"/>
      <c r="M326" s="250">
        <v>500</v>
      </c>
    </row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/>
    <row r="3333" ht="12.75" hidden="1"/>
    <row r="3334" ht="12.75" hidden="1"/>
    <row r="3335" ht="12.75" hidden="1"/>
    <row r="3336" ht="12.75" hidden="1"/>
    <row r="3337" ht="12.75" hidden="1"/>
    <row r="333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46"/>
  <sheetViews>
    <sheetView tabSelected="1" workbookViewId="0" topLeftCell="A1">
      <pane ySplit="5" topLeftCell="BM1963" activePane="bottomLeft" state="frozen"/>
      <selection pane="topLeft" activeCell="A1" sqref="A1"/>
      <selection pane="bottomLeft" activeCell="G1977" sqref="G1977"/>
    </sheetView>
  </sheetViews>
  <sheetFormatPr defaultColWidth="9.140625" defaultRowHeight="12.75" zeroHeight="1"/>
  <cols>
    <col min="1" max="1" width="5.140625" style="1" customWidth="1"/>
    <col min="2" max="2" width="11.00390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66" customWidth="1"/>
    <col min="7" max="7" width="6.8515625" style="28" customWidth="1"/>
    <col min="8" max="8" width="10.421875" style="6" customWidth="1"/>
    <col min="9" max="9" width="9.42187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243"/>
      <c r="G1" s="10"/>
      <c r="H1" s="9"/>
      <c r="I1" s="4"/>
    </row>
    <row r="2" spans="1:9" ht="17.25" customHeight="1">
      <c r="A2" s="12"/>
      <c r="B2" s="319" t="s">
        <v>1261</v>
      </c>
      <c r="C2" s="319"/>
      <c r="D2" s="319"/>
      <c r="E2" s="319"/>
      <c r="F2" s="319"/>
      <c r="G2" s="319"/>
      <c r="H2" s="319"/>
      <c r="I2" s="22"/>
    </row>
    <row r="3" spans="1:9" s="16" customFormat="1" ht="18" customHeight="1">
      <c r="A3" s="13"/>
      <c r="B3" s="14"/>
      <c r="C3" s="14"/>
      <c r="D3" s="14"/>
      <c r="E3" s="14"/>
      <c r="F3" s="24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78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10</v>
      </c>
      <c r="C5" s="24"/>
      <c r="D5" s="24"/>
      <c r="E5" s="24"/>
      <c r="F5" s="245"/>
      <c r="G5" s="27"/>
      <c r="H5" s="25"/>
      <c r="I5" s="26">
        <v>500</v>
      </c>
      <c r="K5" t="s">
        <v>11</v>
      </c>
      <c r="L5" t="s">
        <v>12</v>
      </c>
      <c r="M5" s="2">
        <v>500</v>
      </c>
    </row>
    <row r="6" spans="2:13" ht="12.75">
      <c r="B6" s="29"/>
      <c r="C6" s="13"/>
      <c r="D6" s="13"/>
      <c r="E6" s="13"/>
      <c r="F6" s="91"/>
      <c r="I6" s="23"/>
      <c r="M6" s="2">
        <v>500</v>
      </c>
    </row>
    <row r="7" spans="4:13" ht="12.75">
      <c r="D7" s="13"/>
      <c r="I7" s="23"/>
      <c r="M7" s="2">
        <v>500</v>
      </c>
    </row>
    <row r="8" spans="2:13" ht="12.75">
      <c r="B8" s="29"/>
      <c r="D8" s="13"/>
      <c r="G8" s="31"/>
      <c r="I8" s="23"/>
      <c r="M8" s="2">
        <v>500</v>
      </c>
    </row>
    <row r="9" spans="1:13" ht="12.75">
      <c r="A9" s="42"/>
      <c r="B9" s="43" t="s">
        <v>13</v>
      </c>
      <c r="C9" s="44"/>
      <c r="D9" s="44" t="s">
        <v>14</v>
      </c>
      <c r="E9" s="44" t="s">
        <v>15</v>
      </c>
      <c r="F9" s="45"/>
      <c r="G9" s="46"/>
      <c r="H9" s="43"/>
      <c r="I9" s="47" t="s">
        <v>16</v>
      </c>
      <c r="J9" s="48"/>
      <c r="K9" s="2"/>
      <c r="M9" s="2">
        <v>500</v>
      </c>
    </row>
    <row r="10" spans="1:13" s="16" customFormat="1" ht="12.75">
      <c r="A10" s="42"/>
      <c r="B10" s="43">
        <f>+B22</f>
        <v>1901755</v>
      </c>
      <c r="C10" s="49"/>
      <c r="D10" s="44" t="s">
        <v>17</v>
      </c>
      <c r="E10" s="50" t="s">
        <v>1290</v>
      </c>
      <c r="F10" s="51"/>
      <c r="G10" s="52"/>
      <c r="H10" s="53">
        <f>H9-B10</f>
        <v>-1901755</v>
      </c>
      <c r="I10" s="246">
        <f>+B10/M10</f>
        <v>3803.51</v>
      </c>
      <c r="J10" s="41"/>
      <c r="K10" s="41"/>
      <c r="L10" s="41"/>
      <c r="M10" s="2">
        <v>500</v>
      </c>
    </row>
    <row r="11" spans="1:13" s="16" customFormat="1" ht="12.75">
      <c r="A11" s="42"/>
      <c r="B11" s="43">
        <f>+B1157</f>
        <v>932300</v>
      </c>
      <c r="C11" s="49"/>
      <c r="D11" s="44" t="s">
        <v>18</v>
      </c>
      <c r="E11" s="50" t="s">
        <v>19</v>
      </c>
      <c r="F11" s="51"/>
      <c r="G11" s="52"/>
      <c r="H11" s="53">
        <f aca="true" t="shared" si="0" ref="H11:H16">H10-B11</f>
        <v>-2834055</v>
      </c>
      <c r="I11" s="246">
        <f aca="true" t="shared" si="1" ref="I11:I16">+B11/M11</f>
        <v>1864.6</v>
      </c>
      <c r="J11" s="41"/>
      <c r="K11" s="41"/>
      <c r="L11" s="41"/>
      <c r="M11" s="2">
        <v>500</v>
      </c>
    </row>
    <row r="12" spans="1:13" s="16" customFormat="1" ht="12.75">
      <c r="A12" s="42"/>
      <c r="B12" s="43">
        <f>+B1218</f>
        <v>2485450</v>
      </c>
      <c r="C12" s="49"/>
      <c r="D12" s="44" t="s">
        <v>20</v>
      </c>
      <c r="E12" s="50" t="s">
        <v>1259</v>
      </c>
      <c r="F12" s="51"/>
      <c r="G12" s="52"/>
      <c r="H12" s="53">
        <f t="shared" si="0"/>
        <v>-5319505</v>
      </c>
      <c r="I12" s="246">
        <f t="shared" si="1"/>
        <v>4970.9</v>
      </c>
      <c r="J12" s="41"/>
      <c r="K12" s="41"/>
      <c r="L12" s="41"/>
      <c r="M12" s="2">
        <v>500</v>
      </c>
    </row>
    <row r="13" spans="1:13" s="16" customFormat="1" ht="12.75">
      <c r="A13" s="42"/>
      <c r="B13" s="43">
        <f>+B1758</f>
        <v>1579150</v>
      </c>
      <c r="C13" s="49"/>
      <c r="D13" s="44" t="s">
        <v>21</v>
      </c>
      <c r="E13" s="50" t="s">
        <v>1260</v>
      </c>
      <c r="F13" s="51"/>
      <c r="G13" s="52"/>
      <c r="H13" s="53">
        <f t="shared" si="0"/>
        <v>-6898655</v>
      </c>
      <c r="I13" s="246">
        <f t="shared" si="1"/>
        <v>3158.3</v>
      </c>
      <c r="J13" s="41"/>
      <c r="K13" s="41"/>
      <c r="L13" s="41"/>
      <c r="M13" s="2">
        <v>500</v>
      </c>
    </row>
    <row r="14" spans="1:13" s="16" customFormat="1" ht="12.75">
      <c r="A14" s="42"/>
      <c r="B14" s="43">
        <f>+B2084</f>
        <v>495260</v>
      </c>
      <c r="C14" s="49"/>
      <c r="D14" s="44" t="s">
        <v>22</v>
      </c>
      <c r="E14" s="50" t="s">
        <v>23</v>
      </c>
      <c r="F14" s="51"/>
      <c r="G14" s="52"/>
      <c r="H14" s="53">
        <f t="shared" si="0"/>
        <v>-7393915</v>
      </c>
      <c r="I14" s="246">
        <f t="shared" si="1"/>
        <v>990.52</v>
      </c>
      <c r="J14" s="41"/>
      <c r="K14" s="41"/>
      <c r="L14" s="41"/>
      <c r="M14" s="2">
        <v>500</v>
      </c>
    </row>
    <row r="15" spans="1:13" s="16" customFormat="1" ht="12.75">
      <c r="A15" s="42"/>
      <c r="B15" s="43">
        <f>+B2155</f>
        <v>990950</v>
      </c>
      <c r="C15" s="49"/>
      <c r="D15" s="44" t="s">
        <v>24</v>
      </c>
      <c r="E15" s="49" t="s">
        <v>25</v>
      </c>
      <c r="F15" s="51"/>
      <c r="G15" s="52"/>
      <c r="H15" s="53">
        <f t="shared" si="0"/>
        <v>-8384865</v>
      </c>
      <c r="I15" s="246">
        <f t="shared" si="1"/>
        <v>1981.9</v>
      </c>
      <c r="J15" s="41"/>
      <c r="K15" s="41"/>
      <c r="L15" s="41"/>
      <c r="M15" s="2">
        <v>500</v>
      </c>
    </row>
    <row r="16" spans="1:13" s="16" customFormat="1" ht="12.75">
      <c r="A16" s="42"/>
      <c r="B16" s="43">
        <f>+B2223</f>
        <v>1533531</v>
      </c>
      <c r="C16" s="49"/>
      <c r="D16" s="44" t="s">
        <v>26</v>
      </c>
      <c r="E16" s="49"/>
      <c r="F16" s="51"/>
      <c r="G16" s="52"/>
      <c r="H16" s="53">
        <f t="shared" si="0"/>
        <v>-9918396</v>
      </c>
      <c r="I16" s="246">
        <f t="shared" si="1"/>
        <v>3067.062</v>
      </c>
      <c r="J16" s="41"/>
      <c r="K16" s="2"/>
      <c r="L16" s="41"/>
      <c r="M16" s="2">
        <v>500</v>
      </c>
    </row>
    <row r="17" spans="1:13" ht="12.75">
      <c r="A17" s="54"/>
      <c r="B17" s="43">
        <f>SUM(B10:B16)</f>
        <v>9918396</v>
      </c>
      <c r="C17" s="44" t="s">
        <v>1256</v>
      </c>
      <c r="D17" s="49"/>
      <c r="E17" s="49"/>
      <c r="F17" s="51"/>
      <c r="G17" s="52"/>
      <c r="H17" s="53">
        <v>0</v>
      </c>
      <c r="I17" s="246">
        <f>+B17/M17</f>
        <v>19836.792</v>
      </c>
      <c r="J17" s="2"/>
      <c r="K17" s="2"/>
      <c r="L17" s="2"/>
      <c r="M17" s="2">
        <v>500</v>
      </c>
    </row>
    <row r="18" spans="2:13" ht="12.75">
      <c r="B18" s="55"/>
      <c r="F18" s="56"/>
      <c r="I18" s="23"/>
      <c r="M18" s="2">
        <v>500</v>
      </c>
    </row>
    <row r="19" spans="1:13" s="65" customFormat="1" ht="13.5" thickBot="1">
      <c r="A19" s="57"/>
      <c r="B19" s="58">
        <f>+B22+B1157+B1218+B1758+B2084+B2155+B2223</f>
        <v>9918396</v>
      </c>
      <c r="C19" s="59" t="s">
        <v>27</v>
      </c>
      <c r="D19" s="60"/>
      <c r="E19" s="60"/>
      <c r="F19" s="61"/>
      <c r="G19" s="62"/>
      <c r="H19" s="63"/>
      <c r="I19" s="64"/>
      <c r="M19" s="2">
        <v>500</v>
      </c>
    </row>
    <row r="20" spans="4:13" ht="12.75">
      <c r="D20" s="13"/>
      <c r="I20" s="23"/>
      <c r="M20" s="2">
        <v>500</v>
      </c>
    </row>
    <row r="21" spans="4:13" ht="12.75">
      <c r="D21" s="13"/>
      <c r="I21" s="23"/>
      <c r="M21" s="2">
        <v>500</v>
      </c>
    </row>
    <row r="22" spans="1:13" s="65" customFormat="1" ht="13.5" thickBot="1">
      <c r="A22" s="57"/>
      <c r="B22" s="67">
        <f>+B25+B77+B136+B188+B227+B278+B310+B356+B389+B464+B500+B536+B567+B610+B655+B687+B762+B834+B866+B901+B939+B973+B1015+B1151+B1080+B1125</f>
        <v>1901755</v>
      </c>
      <c r="C22" s="57"/>
      <c r="D22" s="68" t="s">
        <v>28</v>
      </c>
      <c r="E22" s="60"/>
      <c r="F22" s="61"/>
      <c r="G22" s="62"/>
      <c r="H22" s="69">
        <f>H21-B22</f>
        <v>-1901755</v>
      </c>
      <c r="I22" s="64">
        <f>+B22/M22</f>
        <v>3803.51</v>
      </c>
      <c r="M22" s="2">
        <v>500</v>
      </c>
    </row>
    <row r="23" spans="9:13" ht="12.75">
      <c r="I23" s="23"/>
      <c r="M23" s="2">
        <v>500</v>
      </c>
    </row>
    <row r="24" spans="9:13" ht="12.75">
      <c r="I24" s="23"/>
      <c r="M24" s="2">
        <v>500</v>
      </c>
    </row>
    <row r="25" spans="1:13" s="77" customFormat="1" ht="12.75">
      <c r="A25" s="12"/>
      <c r="B25" s="308">
        <f>+B42+B50+B58+B66+B72+B33</f>
        <v>56000</v>
      </c>
      <c r="C25" s="71" t="s">
        <v>29</v>
      </c>
      <c r="D25" s="72" t="s">
        <v>30</v>
      </c>
      <c r="E25" s="71" t="s">
        <v>31</v>
      </c>
      <c r="F25" s="73" t="s">
        <v>32</v>
      </c>
      <c r="G25" s="74" t="s">
        <v>33</v>
      </c>
      <c r="H25" s="75"/>
      <c r="I25" s="76">
        <f>+B25/M25</f>
        <v>112</v>
      </c>
      <c r="J25" s="76"/>
      <c r="K25" s="76"/>
      <c r="M25" s="2">
        <v>500</v>
      </c>
    </row>
    <row r="26" spans="2:13" ht="12.75">
      <c r="B26" s="309"/>
      <c r="I26" s="23"/>
      <c r="M26" s="2">
        <v>500</v>
      </c>
    </row>
    <row r="27" spans="2:13" ht="12.75">
      <c r="B27" s="309">
        <v>3000</v>
      </c>
      <c r="C27" s="13" t="s">
        <v>34</v>
      </c>
      <c r="D27" s="13" t="s">
        <v>17</v>
      </c>
      <c r="E27" s="1" t="s">
        <v>35</v>
      </c>
      <c r="F27" s="66" t="s">
        <v>36</v>
      </c>
      <c r="G27" s="28" t="s">
        <v>37</v>
      </c>
      <c r="H27" s="6">
        <f aca="true" t="shared" si="2" ref="H27:H32">H26-B27</f>
        <v>-3000</v>
      </c>
      <c r="I27" s="23">
        <v>6</v>
      </c>
      <c r="K27" t="s">
        <v>34</v>
      </c>
      <c r="L27">
        <v>1</v>
      </c>
      <c r="M27" s="2">
        <v>500</v>
      </c>
    </row>
    <row r="28" spans="2:13" ht="12.75">
      <c r="B28" s="309">
        <v>3000</v>
      </c>
      <c r="C28" s="13" t="s">
        <v>34</v>
      </c>
      <c r="D28" s="1" t="s">
        <v>17</v>
      </c>
      <c r="E28" s="1" t="s">
        <v>35</v>
      </c>
      <c r="F28" s="66" t="s">
        <v>38</v>
      </c>
      <c r="G28" s="28" t="s">
        <v>39</v>
      </c>
      <c r="H28" s="6">
        <f t="shared" si="2"/>
        <v>-6000</v>
      </c>
      <c r="I28" s="23">
        <v>6</v>
      </c>
      <c r="K28" t="s">
        <v>34</v>
      </c>
      <c r="L28">
        <v>1</v>
      </c>
      <c r="M28" s="2">
        <v>500</v>
      </c>
    </row>
    <row r="29" spans="2:13" ht="12.75">
      <c r="B29" s="309">
        <v>2500</v>
      </c>
      <c r="C29" s="13" t="s">
        <v>34</v>
      </c>
      <c r="D29" s="1" t="s">
        <v>17</v>
      </c>
      <c r="E29" s="1" t="s">
        <v>443</v>
      </c>
      <c r="F29" s="66" t="s">
        <v>40</v>
      </c>
      <c r="G29" s="28" t="s">
        <v>39</v>
      </c>
      <c r="H29" s="6">
        <f t="shared" si="2"/>
        <v>-8500</v>
      </c>
      <c r="I29" s="23">
        <v>5</v>
      </c>
      <c r="K29" t="s">
        <v>34</v>
      </c>
      <c r="L29">
        <v>1</v>
      </c>
      <c r="M29" s="2">
        <v>500</v>
      </c>
    </row>
    <row r="30" spans="2:13" ht="12.75">
      <c r="B30" s="309">
        <v>3000</v>
      </c>
      <c r="C30" s="13" t="s">
        <v>34</v>
      </c>
      <c r="D30" s="1" t="s">
        <v>17</v>
      </c>
      <c r="E30" s="1" t="s">
        <v>35</v>
      </c>
      <c r="F30" s="66" t="s">
        <v>41</v>
      </c>
      <c r="G30" s="28" t="s">
        <v>42</v>
      </c>
      <c r="H30" s="6">
        <f t="shared" si="2"/>
        <v>-11500</v>
      </c>
      <c r="I30" s="23">
        <v>6</v>
      </c>
      <c r="K30" t="s">
        <v>34</v>
      </c>
      <c r="L30">
        <v>1</v>
      </c>
      <c r="M30" s="2">
        <v>500</v>
      </c>
    </row>
    <row r="31" spans="2:13" ht="12.75">
      <c r="B31" s="309">
        <v>2500</v>
      </c>
      <c r="C31" s="13" t="s">
        <v>34</v>
      </c>
      <c r="D31" s="1" t="s">
        <v>17</v>
      </c>
      <c r="E31" s="1" t="s">
        <v>443</v>
      </c>
      <c r="F31" s="66" t="s">
        <v>43</v>
      </c>
      <c r="G31" s="28" t="s">
        <v>42</v>
      </c>
      <c r="H31" s="6">
        <f t="shared" si="2"/>
        <v>-14000</v>
      </c>
      <c r="I31" s="23">
        <v>5</v>
      </c>
      <c r="K31" t="s">
        <v>34</v>
      </c>
      <c r="L31">
        <v>1</v>
      </c>
      <c r="M31" s="2">
        <v>500</v>
      </c>
    </row>
    <row r="32" spans="2:13" ht="12.75">
      <c r="B32" s="309">
        <v>2500</v>
      </c>
      <c r="C32" s="13" t="s">
        <v>34</v>
      </c>
      <c r="D32" s="1" t="s">
        <v>17</v>
      </c>
      <c r="E32" s="1" t="s">
        <v>443</v>
      </c>
      <c r="F32" s="66" t="s">
        <v>44</v>
      </c>
      <c r="G32" s="28" t="s">
        <v>45</v>
      </c>
      <c r="H32" s="6">
        <f t="shared" si="2"/>
        <v>-16500</v>
      </c>
      <c r="I32" s="23">
        <v>5</v>
      </c>
      <c r="K32" t="s">
        <v>34</v>
      </c>
      <c r="L32">
        <v>1</v>
      </c>
      <c r="M32" s="2">
        <v>500</v>
      </c>
    </row>
    <row r="33" spans="1:13" s="77" customFormat="1" ht="12.75">
      <c r="A33" s="12"/>
      <c r="B33" s="308">
        <f>SUM(B27:B32)</f>
        <v>16500</v>
      </c>
      <c r="C33" s="12" t="s">
        <v>34</v>
      </c>
      <c r="D33" s="12"/>
      <c r="E33" s="12"/>
      <c r="F33" s="78"/>
      <c r="G33" s="19"/>
      <c r="H33" s="75">
        <v>0</v>
      </c>
      <c r="I33" s="76">
        <f>+B33/M33</f>
        <v>33</v>
      </c>
      <c r="M33" s="2">
        <v>500</v>
      </c>
    </row>
    <row r="34" spans="2:13" ht="12.75">
      <c r="B34" s="309"/>
      <c r="H34" s="6">
        <f aca="true" t="shared" si="3" ref="H34:H41">H33-B34</f>
        <v>0</v>
      </c>
      <c r="I34" s="23">
        <f aca="true" t="shared" si="4" ref="I34:I44">+B34/M34</f>
        <v>0</v>
      </c>
      <c r="M34" s="2">
        <v>500</v>
      </c>
    </row>
    <row r="35" spans="2:13" ht="12.75">
      <c r="B35" s="309"/>
      <c r="H35" s="6">
        <f t="shared" si="3"/>
        <v>0</v>
      </c>
      <c r="I35" s="23">
        <f t="shared" si="4"/>
        <v>0</v>
      </c>
      <c r="M35" s="2">
        <v>500</v>
      </c>
    </row>
    <row r="36" spans="1:13" ht="12.75">
      <c r="A36" s="80"/>
      <c r="B36" s="310">
        <v>3500</v>
      </c>
      <c r="C36" s="33" t="s">
        <v>46</v>
      </c>
      <c r="D36" s="33" t="s">
        <v>17</v>
      </c>
      <c r="E36" s="33" t="s">
        <v>47</v>
      </c>
      <c r="F36" s="56" t="s">
        <v>1314</v>
      </c>
      <c r="G36" s="31" t="s">
        <v>37</v>
      </c>
      <c r="H36" s="55">
        <f t="shared" si="3"/>
        <v>-3500</v>
      </c>
      <c r="I36" s="81">
        <f t="shared" si="4"/>
        <v>7</v>
      </c>
      <c r="J36" s="82"/>
      <c r="K36" s="82" t="s">
        <v>443</v>
      </c>
      <c r="L36" s="82">
        <v>1</v>
      </c>
      <c r="M36" s="2">
        <v>500</v>
      </c>
    </row>
    <row r="37" spans="1:13" ht="12.75">
      <c r="A37" s="33"/>
      <c r="B37" s="310">
        <v>4700</v>
      </c>
      <c r="C37" s="33" t="s">
        <v>48</v>
      </c>
      <c r="D37" s="33" t="s">
        <v>17</v>
      </c>
      <c r="E37" s="33" t="s">
        <v>47</v>
      </c>
      <c r="F37" s="84" t="s">
        <v>1315</v>
      </c>
      <c r="G37" s="31" t="s">
        <v>37</v>
      </c>
      <c r="H37" s="32">
        <f t="shared" si="3"/>
        <v>-8200</v>
      </c>
      <c r="I37" s="85">
        <f t="shared" si="4"/>
        <v>9.4</v>
      </c>
      <c r="J37" s="86"/>
      <c r="K37" s="86" t="s">
        <v>443</v>
      </c>
      <c r="L37" s="86">
        <v>1</v>
      </c>
      <c r="M37" s="2">
        <v>500</v>
      </c>
    </row>
    <row r="38" spans="1:13" ht="12.75">
      <c r="A38" s="80"/>
      <c r="B38" s="309">
        <v>1000</v>
      </c>
      <c r="C38" s="80" t="s">
        <v>49</v>
      </c>
      <c r="D38" s="33" t="s">
        <v>17</v>
      </c>
      <c r="E38" s="80" t="s">
        <v>47</v>
      </c>
      <c r="F38" s="56" t="s">
        <v>1315</v>
      </c>
      <c r="G38" s="88" t="s">
        <v>39</v>
      </c>
      <c r="H38" s="55">
        <f t="shared" si="3"/>
        <v>-9200</v>
      </c>
      <c r="I38" s="81">
        <f t="shared" si="4"/>
        <v>2</v>
      </c>
      <c r="J38" s="82"/>
      <c r="K38" s="82" t="s">
        <v>443</v>
      </c>
      <c r="L38" s="82">
        <v>1</v>
      </c>
      <c r="M38" s="2">
        <v>500</v>
      </c>
    </row>
    <row r="39" spans="1:13" ht="12.75">
      <c r="A39" s="80"/>
      <c r="B39" s="309">
        <v>1000</v>
      </c>
      <c r="C39" s="80" t="s">
        <v>50</v>
      </c>
      <c r="D39" s="33" t="s">
        <v>17</v>
      </c>
      <c r="E39" s="80" t="s">
        <v>47</v>
      </c>
      <c r="F39" s="56" t="s">
        <v>1315</v>
      </c>
      <c r="G39" s="88" t="s">
        <v>42</v>
      </c>
      <c r="H39" s="55">
        <f t="shared" si="3"/>
        <v>-10200</v>
      </c>
      <c r="I39" s="81">
        <f t="shared" si="4"/>
        <v>2</v>
      </c>
      <c r="J39" s="82"/>
      <c r="K39" s="82" t="s">
        <v>443</v>
      </c>
      <c r="L39" s="82">
        <v>1</v>
      </c>
      <c r="M39" s="2">
        <v>500</v>
      </c>
    </row>
    <row r="40" spans="1:13" ht="12.75">
      <c r="A40" s="80"/>
      <c r="B40" s="309">
        <v>500</v>
      </c>
      <c r="C40" s="80" t="s">
        <v>51</v>
      </c>
      <c r="D40" s="33" t="s">
        <v>17</v>
      </c>
      <c r="E40" s="80" t="s">
        <v>47</v>
      </c>
      <c r="F40" s="56" t="s">
        <v>1315</v>
      </c>
      <c r="G40" s="88" t="s">
        <v>52</v>
      </c>
      <c r="H40" s="55">
        <f t="shared" si="3"/>
        <v>-10700</v>
      </c>
      <c r="I40" s="81">
        <f t="shared" si="4"/>
        <v>1</v>
      </c>
      <c r="J40" s="82"/>
      <c r="K40" s="82" t="s">
        <v>443</v>
      </c>
      <c r="L40" s="82">
        <v>1</v>
      </c>
      <c r="M40" s="2">
        <v>500</v>
      </c>
    </row>
    <row r="41" spans="1:13" ht="12.75">
      <c r="A41" s="80"/>
      <c r="B41" s="309">
        <v>1500</v>
      </c>
      <c r="C41" s="80" t="s">
        <v>53</v>
      </c>
      <c r="D41" s="33" t="s">
        <v>17</v>
      </c>
      <c r="E41" s="80" t="s">
        <v>47</v>
      </c>
      <c r="F41" s="56" t="s">
        <v>1315</v>
      </c>
      <c r="G41" s="88" t="s">
        <v>52</v>
      </c>
      <c r="H41" s="55">
        <f t="shared" si="3"/>
        <v>-12200</v>
      </c>
      <c r="I41" s="81">
        <f t="shared" si="4"/>
        <v>3</v>
      </c>
      <c r="J41" s="82"/>
      <c r="K41" s="82" t="s">
        <v>443</v>
      </c>
      <c r="L41" s="82">
        <v>1</v>
      </c>
      <c r="M41" s="2">
        <v>500</v>
      </c>
    </row>
    <row r="42" spans="1:13" s="77" customFormat="1" ht="12.75">
      <c r="A42" s="12"/>
      <c r="B42" s="308">
        <f>SUM(B36:B41)</f>
        <v>12200</v>
      </c>
      <c r="C42" s="12" t="s">
        <v>54</v>
      </c>
      <c r="D42" s="12"/>
      <c r="E42" s="12"/>
      <c r="F42" s="78"/>
      <c r="G42" s="19"/>
      <c r="H42" s="75">
        <v>0</v>
      </c>
      <c r="I42" s="76">
        <f t="shared" si="4"/>
        <v>24.4</v>
      </c>
      <c r="M42" s="2">
        <v>500</v>
      </c>
    </row>
    <row r="43" spans="2:13" ht="12.75">
      <c r="B43" s="309"/>
      <c r="H43" s="6">
        <f>H42-B43</f>
        <v>0</v>
      </c>
      <c r="I43" s="23">
        <f t="shared" si="4"/>
        <v>0</v>
      </c>
      <c r="M43" s="2">
        <v>500</v>
      </c>
    </row>
    <row r="44" spans="2:13" ht="12.75">
      <c r="B44" s="309"/>
      <c r="H44" s="6">
        <f>H43-B44</f>
        <v>0</v>
      </c>
      <c r="I44" s="23">
        <f t="shared" si="4"/>
        <v>0</v>
      </c>
      <c r="M44" s="2">
        <v>500</v>
      </c>
    </row>
    <row r="45" spans="1:13" ht="12.75">
      <c r="A45" s="33"/>
      <c r="B45" s="310">
        <v>800</v>
      </c>
      <c r="C45" s="33" t="s">
        <v>55</v>
      </c>
      <c r="D45" s="33" t="s">
        <v>17</v>
      </c>
      <c r="E45" s="33" t="s">
        <v>56</v>
      </c>
      <c r="F45" s="56" t="s">
        <v>1315</v>
      </c>
      <c r="G45" s="31" t="s">
        <v>37</v>
      </c>
      <c r="H45" s="6">
        <f aca="true" t="shared" si="5" ref="H45:H108">H44-B45</f>
        <v>-800</v>
      </c>
      <c r="I45" s="85">
        <v>1.6</v>
      </c>
      <c r="J45" s="86"/>
      <c r="K45" s="82" t="s">
        <v>443</v>
      </c>
      <c r="L45" s="82">
        <v>1</v>
      </c>
      <c r="M45" s="2">
        <v>500</v>
      </c>
    </row>
    <row r="46" spans="1:13" ht="12.75">
      <c r="A46" s="80"/>
      <c r="B46" s="311">
        <v>1000</v>
      </c>
      <c r="C46" s="90" t="s">
        <v>55</v>
      </c>
      <c r="D46" s="33" t="s">
        <v>17</v>
      </c>
      <c r="E46" s="90" t="s">
        <v>56</v>
      </c>
      <c r="F46" s="56" t="s">
        <v>1315</v>
      </c>
      <c r="G46" s="88" t="s">
        <v>39</v>
      </c>
      <c r="H46" s="6">
        <f t="shared" si="5"/>
        <v>-1800</v>
      </c>
      <c r="I46" s="81">
        <v>2</v>
      </c>
      <c r="J46" s="89"/>
      <c r="K46" s="82" t="s">
        <v>443</v>
      </c>
      <c r="L46" s="82">
        <v>1</v>
      </c>
      <c r="M46" s="2">
        <v>500</v>
      </c>
    </row>
    <row r="47" spans="1:13" ht="12.75">
      <c r="A47" s="80"/>
      <c r="B47" s="309">
        <v>1000</v>
      </c>
      <c r="C47" s="80" t="s">
        <v>55</v>
      </c>
      <c r="D47" s="33" t="s">
        <v>17</v>
      </c>
      <c r="E47" s="80" t="s">
        <v>56</v>
      </c>
      <c r="F47" s="56" t="s">
        <v>1315</v>
      </c>
      <c r="G47" s="88" t="s">
        <v>42</v>
      </c>
      <c r="H47" s="6">
        <f t="shared" si="5"/>
        <v>-2800</v>
      </c>
      <c r="I47" s="81">
        <v>2</v>
      </c>
      <c r="J47" s="82"/>
      <c r="K47" s="82" t="s">
        <v>443</v>
      </c>
      <c r="L47" s="82">
        <v>1</v>
      </c>
      <c r="M47" s="2">
        <v>500</v>
      </c>
    </row>
    <row r="48" spans="1:13" ht="12.75">
      <c r="A48" s="80"/>
      <c r="B48" s="309">
        <v>1000</v>
      </c>
      <c r="C48" s="80" t="s">
        <v>55</v>
      </c>
      <c r="D48" s="33" t="s">
        <v>17</v>
      </c>
      <c r="E48" s="80" t="s">
        <v>56</v>
      </c>
      <c r="F48" s="56" t="s">
        <v>1315</v>
      </c>
      <c r="G48" s="88" t="s">
        <v>45</v>
      </c>
      <c r="H48" s="6">
        <f t="shared" si="5"/>
        <v>-3800</v>
      </c>
      <c r="I48" s="81">
        <v>2</v>
      </c>
      <c r="J48" s="82"/>
      <c r="K48" s="82" t="s">
        <v>443</v>
      </c>
      <c r="L48" s="82">
        <v>1</v>
      </c>
      <c r="M48" s="2">
        <v>500</v>
      </c>
    </row>
    <row r="49" spans="1:13" ht="12.75">
      <c r="A49" s="80"/>
      <c r="B49" s="309">
        <v>500</v>
      </c>
      <c r="C49" s="80" t="s">
        <v>55</v>
      </c>
      <c r="D49" s="33" t="s">
        <v>17</v>
      </c>
      <c r="E49" s="80" t="s">
        <v>56</v>
      </c>
      <c r="F49" s="56" t="s">
        <v>1315</v>
      </c>
      <c r="G49" s="88" t="s">
        <v>52</v>
      </c>
      <c r="H49" s="6">
        <f t="shared" si="5"/>
        <v>-4300</v>
      </c>
      <c r="I49" s="81">
        <v>1</v>
      </c>
      <c r="J49" s="82"/>
      <c r="K49" s="82" t="s">
        <v>443</v>
      </c>
      <c r="L49" s="82">
        <v>1</v>
      </c>
      <c r="M49" s="2">
        <v>500</v>
      </c>
    </row>
    <row r="50" spans="1:13" s="77" customFormat="1" ht="12.75">
      <c r="A50" s="12"/>
      <c r="B50" s="308">
        <f>SUM(B45:B49)</f>
        <v>4300</v>
      </c>
      <c r="C50" s="12"/>
      <c r="D50" s="12"/>
      <c r="E50" s="12" t="s">
        <v>56</v>
      </c>
      <c r="F50" s="78"/>
      <c r="G50" s="19"/>
      <c r="H50" s="75">
        <v>0</v>
      </c>
      <c r="I50" s="76">
        <f>+B50/M50</f>
        <v>8.6</v>
      </c>
      <c r="M50" s="2">
        <v>500</v>
      </c>
    </row>
    <row r="51" spans="2:13" ht="12.75">
      <c r="B51" s="309"/>
      <c r="H51" s="6">
        <f t="shared" si="5"/>
        <v>0</v>
      </c>
      <c r="I51" s="23">
        <f>+B51/M51</f>
        <v>0</v>
      </c>
      <c r="M51" s="2">
        <v>500</v>
      </c>
    </row>
    <row r="52" spans="2:13" ht="12.75">
      <c r="B52" s="309"/>
      <c r="H52" s="6">
        <f t="shared" si="5"/>
        <v>0</v>
      </c>
      <c r="I52" s="23">
        <f>+B52/M52</f>
        <v>0</v>
      </c>
      <c r="M52" s="2">
        <v>500</v>
      </c>
    </row>
    <row r="53" spans="1:13" ht="12.75">
      <c r="A53" s="80"/>
      <c r="B53" s="310">
        <v>3000</v>
      </c>
      <c r="C53" s="33" t="s">
        <v>57</v>
      </c>
      <c r="D53" s="33" t="s">
        <v>17</v>
      </c>
      <c r="E53" s="33" t="s">
        <v>47</v>
      </c>
      <c r="F53" s="56" t="s">
        <v>1316</v>
      </c>
      <c r="G53" s="31" t="s">
        <v>37</v>
      </c>
      <c r="H53" s="6">
        <f t="shared" si="5"/>
        <v>-3000</v>
      </c>
      <c r="I53" s="81">
        <v>6</v>
      </c>
      <c r="J53" s="82"/>
      <c r="K53" s="82" t="s">
        <v>443</v>
      </c>
      <c r="L53" s="82">
        <v>1</v>
      </c>
      <c r="M53" s="2">
        <v>500</v>
      </c>
    </row>
    <row r="54" spans="1:13" ht="12.75">
      <c r="A54" s="80"/>
      <c r="B54" s="309">
        <v>3000</v>
      </c>
      <c r="C54" s="80" t="s">
        <v>57</v>
      </c>
      <c r="D54" s="33" t="s">
        <v>17</v>
      </c>
      <c r="E54" s="80" t="s">
        <v>47</v>
      </c>
      <c r="F54" s="56" t="s">
        <v>1316</v>
      </c>
      <c r="G54" s="88" t="s">
        <v>39</v>
      </c>
      <c r="H54" s="6">
        <f t="shared" si="5"/>
        <v>-6000</v>
      </c>
      <c r="I54" s="81">
        <v>6</v>
      </c>
      <c r="J54" s="82"/>
      <c r="K54" s="82" t="s">
        <v>443</v>
      </c>
      <c r="L54" s="82">
        <v>1</v>
      </c>
      <c r="M54" s="2">
        <v>500</v>
      </c>
    </row>
    <row r="55" spans="1:13" ht="12.75">
      <c r="A55" s="80"/>
      <c r="B55" s="309">
        <v>3000</v>
      </c>
      <c r="C55" s="80" t="s">
        <v>57</v>
      </c>
      <c r="D55" s="33" t="s">
        <v>17</v>
      </c>
      <c r="E55" s="80" t="s">
        <v>47</v>
      </c>
      <c r="F55" s="56" t="s">
        <v>1316</v>
      </c>
      <c r="G55" s="88" t="s">
        <v>42</v>
      </c>
      <c r="H55" s="6">
        <f t="shared" si="5"/>
        <v>-9000</v>
      </c>
      <c r="I55" s="81">
        <v>6</v>
      </c>
      <c r="J55" s="82"/>
      <c r="K55" s="82" t="s">
        <v>443</v>
      </c>
      <c r="L55" s="82">
        <v>1</v>
      </c>
      <c r="M55" s="2">
        <v>500</v>
      </c>
    </row>
    <row r="56" spans="1:13" ht="12.75">
      <c r="A56" s="80"/>
      <c r="B56" s="309">
        <v>3000</v>
      </c>
      <c r="C56" s="80" t="s">
        <v>57</v>
      </c>
      <c r="D56" s="33" t="s">
        <v>17</v>
      </c>
      <c r="E56" s="80" t="s">
        <v>47</v>
      </c>
      <c r="F56" s="56" t="s">
        <v>1316</v>
      </c>
      <c r="G56" s="88" t="s">
        <v>45</v>
      </c>
      <c r="H56" s="6">
        <f t="shared" si="5"/>
        <v>-12000</v>
      </c>
      <c r="I56" s="81">
        <v>6</v>
      </c>
      <c r="J56" s="82"/>
      <c r="K56" s="82" t="s">
        <v>443</v>
      </c>
      <c r="L56" s="82">
        <v>1</v>
      </c>
      <c r="M56" s="2">
        <v>500</v>
      </c>
    </row>
    <row r="57" spans="1:13" ht="12.75">
      <c r="A57" s="80"/>
      <c r="B57" s="309">
        <v>3000</v>
      </c>
      <c r="C57" s="80" t="s">
        <v>57</v>
      </c>
      <c r="D57" s="33" t="s">
        <v>17</v>
      </c>
      <c r="E57" s="80" t="s">
        <v>47</v>
      </c>
      <c r="F57" s="56" t="s">
        <v>1316</v>
      </c>
      <c r="G57" s="88" t="s">
        <v>52</v>
      </c>
      <c r="H57" s="6">
        <f t="shared" si="5"/>
        <v>-15000</v>
      </c>
      <c r="I57" s="81">
        <v>6</v>
      </c>
      <c r="J57" s="82"/>
      <c r="K57" s="82" t="s">
        <v>443</v>
      </c>
      <c r="L57" s="82">
        <v>1</v>
      </c>
      <c r="M57" s="2">
        <v>500</v>
      </c>
    </row>
    <row r="58" spans="1:13" s="77" customFormat="1" ht="12.75">
      <c r="A58" s="12"/>
      <c r="B58" s="308">
        <f>SUM(B53:B57)</f>
        <v>15000</v>
      </c>
      <c r="C58" s="12" t="s">
        <v>57</v>
      </c>
      <c r="D58" s="12"/>
      <c r="E58" s="12"/>
      <c r="F58" s="78"/>
      <c r="G58" s="19"/>
      <c r="H58" s="75">
        <v>0</v>
      </c>
      <c r="I58" s="76">
        <f>+B58/M58</f>
        <v>30</v>
      </c>
      <c r="M58" s="2">
        <v>500</v>
      </c>
    </row>
    <row r="59" spans="2:13" ht="12.75">
      <c r="B59" s="309"/>
      <c r="H59" s="6">
        <f t="shared" si="5"/>
        <v>0</v>
      </c>
      <c r="I59" s="23">
        <f>+B59/M59</f>
        <v>0</v>
      </c>
      <c r="M59" s="2">
        <v>500</v>
      </c>
    </row>
    <row r="60" spans="2:13" ht="12.75">
      <c r="B60" s="309"/>
      <c r="H60" s="6">
        <f t="shared" si="5"/>
        <v>0</v>
      </c>
      <c r="I60" s="23">
        <f>+B60/M60</f>
        <v>0</v>
      </c>
      <c r="M60" s="2">
        <v>500</v>
      </c>
    </row>
    <row r="61" spans="1:13" ht="12.75">
      <c r="A61" s="80"/>
      <c r="B61" s="309">
        <v>1000</v>
      </c>
      <c r="C61" s="33" t="s">
        <v>58</v>
      </c>
      <c r="D61" s="33" t="s">
        <v>17</v>
      </c>
      <c r="E61" s="80" t="s">
        <v>47</v>
      </c>
      <c r="F61" s="56" t="s">
        <v>1315</v>
      </c>
      <c r="G61" s="88" t="s">
        <v>37</v>
      </c>
      <c r="H61" s="6">
        <f t="shared" si="5"/>
        <v>-1000</v>
      </c>
      <c r="I61" s="81">
        <v>2</v>
      </c>
      <c r="J61" s="82"/>
      <c r="K61" s="82" t="s">
        <v>443</v>
      </c>
      <c r="L61" s="82">
        <v>1</v>
      </c>
      <c r="M61" s="2">
        <v>500</v>
      </c>
    </row>
    <row r="62" spans="1:13" ht="12.75">
      <c r="A62" s="80"/>
      <c r="B62" s="309">
        <v>1000</v>
      </c>
      <c r="C62" s="80" t="s">
        <v>58</v>
      </c>
      <c r="D62" s="33" t="s">
        <v>17</v>
      </c>
      <c r="E62" s="80" t="s">
        <v>47</v>
      </c>
      <c r="F62" s="56" t="s">
        <v>1315</v>
      </c>
      <c r="G62" s="88" t="s">
        <v>39</v>
      </c>
      <c r="H62" s="6">
        <f t="shared" si="5"/>
        <v>-2000</v>
      </c>
      <c r="I62" s="81">
        <v>2</v>
      </c>
      <c r="J62" s="82"/>
      <c r="K62" s="82" t="s">
        <v>443</v>
      </c>
      <c r="L62" s="82">
        <v>1</v>
      </c>
      <c r="M62" s="2">
        <v>500</v>
      </c>
    </row>
    <row r="63" spans="1:13" ht="12.75">
      <c r="A63" s="80"/>
      <c r="B63" s="309">
        <v>1000</v>
      </c>
      <c r="C63" s="80" t="s">
        <v>58</v>
      </c>
      <c r="D63" s="33" t="s">
        <v>17</v>
      </c>
      <c r="E63" s="80" t="s">
        <v>47</v>
      </c>
      <c r="F63" s="56" t="s">
        <v>1315</v>
      </c>
      <c r="G63" s="88" t="s">
        <v>42</v>
      </c>
      <c r="H63" s="6">
        <f t="shared" si="5"/>
        <v>-3000</v>
      </c>
      <c r="I63" s="81">
        <v>2</v>
      </c>
      <c r="J63" s="82"/>
      <c r="K63" s="82" t="s">
        <v>443</v>
      </c>
      <c r="L63" s="82">
        <v>1</v>
      </c>
      <c r="M63" s="2">
        <v>500</v>
      </c>
    </row>
    <row r="64" spans="1:13" ht="12.75">
      <c r="A64" s="80"/>
      <c r="B64" s="309">
        <v>1000</v>
      </c>
      <c r="C64" s="80" t="s">
        <v>58</v>
      </c>
      <c r="D64" s="33" t="s">
        <v>17</v>
      </c>
      <c r="E64" s="80" t="s">
        <v>47</v>
      </c>
      <c r="F64" s="56" t="s">
        <v>1315</v>
      </c>
      <c r="G64" s="88" t="s">
        <v>45</v>
      </c>
      <c r="H64" s="6">
        <f t="shared" si="5"/>
        <v>-4000</v>
      </c>
      <c r="I64" s="81">
        <v>2</v>
      </c>
      <c r="J64" s="82"/>
      <c r="K64" s="82" t="s">
        <v>443</v>
      </c>
      <c r="L64" s="82">
        <v>1</v>
      </c>
      <c r="M64" s="2">
        <v>500</v>
      </c>
    </row>
    <row r="65" spans="1:13" ht="12.75">
      <c r="A65" s="80"/>
      <c r="B65" s="309">
        <v>1000</v>
      </c>
      <c r="C65" s="80" t="s">
        <v>58</v>
      </c>
      <c r="D65" s="33" t="s">
        <v>17</v>
      </c>
      <c r="E65" s="80" t="s">
        <v>47</v>
      </c>
      <c r="F65" s="56" t="s">
        <v>1315</v>
      </c>
      <c r="G65" s="88" t="s">
        <v>52</v>
      </c>
      <c r="H65" s="6">
        <f t="shared" si="5"/>
        <v>-5000</v>
      </c>
      <c r="I65" s="81">
        <v>2</v>
      </c>
      <c r="J65" s="82"/>
      <c r="K65" s="82" t="s">
        <v>443</v>
      </c>
      <c r="L65" s="82">
        <v>1</v>
      </c>
      <c r="M65" s="2">
        <v>500</v>
      </c>
    </row>
    <row r="66" spans="1:13" s="77" customFormat="1" ht="12.75">
      <c r="A66" s="12"/>
      <c r="B66" s="308">
        <f>SUM(B61:B65)</f>
        <v>5000</v>
      </c>
      <c r="C66" s="12" t="s">
        <v>58</v>
      </c>
      <c r="D66" s="12"/>
      <c r="E66" s="12"/>
      <c r="F66" s="78"/>
      <c r="G66" s="19"/>
      <c r="H66" s="75">
        <v>0</v>
      </c>
      <c r="I66" s="76">
        <f>+B66/M66</f>
        <v>10</v>
      </c>
      <c r="M66" s="2">
        <v>500</v>
      </c>
    </row>
    <row r="67" spans="2:13" ht="12.75">
      <c r="B67" s="309"/>
      <c r="H67" s="6">
        <f t="shared" si="5"/>
        <v>0</v>
      </c>
      <c r="I67" s="23">
        <f>+B67/M67</f>
        <v>0</v>
      </c>
      <c r="M67" s="2">
        <v>500</v>
      </c>
    </row>
    <row r="68" spans="2:13" ht="12.75">
      <c r="B68" s="309"/>
      <c r="H68" s="6">
        <f t="shared" si="5"/>
        <v>0</v>
      </c>
      <c r="I68" s="23">
        <f>+B68/M68</f>
        <v>0</v>
      </c>
      <c r="M68" s="2">
        <v>500</v>
      </c>
    </row>
    <row r="69" spans="1:13" ht="12.75">
      <c r="A69" s="80"/>
      <c r="B69" s="310">
        <v>1000</v>
      </c>
      <c r="C69" s="33" t="s">
        <v>59</v>
      </c>
      <c r="D69" s="33" t="s">
        <v>17</v>
      </c>
      <c r="E69" s="80" t="s">
        <v>60</v>
      </c>
      <c r="F69" s="56" t="s">
        <v>1315</v>
      </c>
      <c r="G69" s="88" t="s">
        <v>37</v>
      </c>
      <c r="H69" s="6">
        <f t="shared" si="5"/>
        <v>-1000</v>
      </c>
      <c r="I69" s="81">
        <v>2</v>
      </c>
      <c r="J69" s="82"/>
      <c r="K69" s="82" t="s">
        <v>443</v>
      </c>
      <c r="L69" s="82">
        <v>1</v>
      </c>
      <c r="M69" s="2">
        <v>500</v>
      </c>
    </row>
    <row r="70" spans="1:13" ht="12.75">
      <c r="A70" s="80"/>
      <c r="B70" s="310">
        <v>1000</v>
      </c>
      <c r="C70" s="33" t="s">
        <v>59</v>
      </c>
      <c r="D70" s="33" t="s">
        <v>17</v>
      </c>
      <c r="E70" s="80" t="s">
        <v>60</v>
      </c>
      <c r="F70" s="56" t="s">
        <v>1315</v>
      </c>
      <c r="G70" s="88" t="s">
        <v>39</v>
      </c>
      <c r="H70" s="6">
        <f t="shared" si="5"/>
        <v>-2000</v>
      </c>
      <c r="I70" s="81">
        <v>2</v>
      </c>
      <c r="J70" s="82"/>
      <c r="K70" s="82" t="s">
        <v>443</v>
      </c>
      <c r="L70" s="82">
        <v>1</v>
      </c>
      <c r="M70" s="2">
        <v>500</v>
      </c>
    </row>
    <row r="71" spans="1:13" ht="12.75">
      <c r="A71" s="80"/>
      <c r="B71" s="310">
        <v>1000</v>
      </c>
      <c r="C71" s="33" t="s">
        <v>59</v>
      </c>
      <c r="D71" s="33" t="s">
        <v>17</v>
      </c>
      <c r="E71" s="80" t="s">
        <v>60</v>
      </c>
      <c r="F71" s="56" t="s">
        <v>1315</v>
      </c>
      <c r="G71" s="88" t="s">
        <v>42</v>
      </c>
      <c r="H71" s="6">
        <f t="shared" si="5"/>
        <v>-3000</v>
      </c>
      <c r="I71" s="81">
        <v>2</v>
      </c>
      <c r="J71" s="82"/>
      <c r="K71" s="82" t="s">
        <v>443</v>
      </c>
      <c r="L71" s="82">
        <v>1</v>
      </c>
      <c r="M71" s="2">
        <v>500</v>
      </c>
    </row>
    <row r="72" spans="1:13" s="77" customFormat="1" ht="12.75">
      <c r="A72" s="12"/>
      <c r="B72" s="308">
        <f>SUM(B69:B71)</f>
        <v>3000</v>
      </c>
      <c r="C72" s="12"/>
      <c r="D72" s="12"/>
      <c r="E72" s="12" t="s">
        <v>60</v>
      </c>
      <c r="F72" s="78"/>
      <c r="G72" s="19"/>
      <c r="H72" s="75">
        <v>0</v>
      </c>
      <c r="I72" s="76">
        <f aca="true" t="shared" si="6" ref="I72:I135">+B72/M72</f>
        <v>6</v>
      </c>
      <c r="M72" s="2">
        <v>500</v>
      </c>
    </row>
    <row r="73" spans="2:13" ht="12.75">
      <c r="B73" s="309"/>
      <c r="H73" s="6">
        <f t="shared" si="5"/>
        <v>0</v>
      </c>
      <c r="I73" s="23">
        <f t="shared" si="6"/>
        <v>0</v>
      </c>
      <c r="M73" s="2">
        <v>500</v>
      </c>
    </row>
    <row r="74" spans="2:13" ht="12.75">
      <c r="B74" s="309"/>
      <c r="H74" s="6">
        <f t="shared" si="5"/>
        <v>0</v>
      </c>
      <c r="I74" s="23">
        <f t="shared" si="6"/>
        <v>0</v>
      </c>
      <c r="M74" s="2">
        <v>500</v>
      </c>
    </row>
    <row r="75" spans="2:13" ht="12.75">
      <c r="B75" s="309"/>
      <c r="H75" s="6">
        <f t="shared" si="5"/>
        <v>0</v>
      </c>
      <c r="I75" s="23">
        <f t="shared" si="6"/>
        <v>0</v>
      </c>
      <c r="M75" s="2">
        <v>500</v>
      </c>
    </row>
    <row r="76" spans="2:13" ht="12.75">
      <c r="B76" s="309"/>
      <c r="H76" s="6">
        <f t="shared" si="5"/>
        <v>0</v>
      </c>
      <c r="I76" s="23">
        <f t="shared" si="6"/>
        <v>0</v>
      </c>
      <c r="M76" s="2">
        <v>500</v>
      </c>
    </row>
    <row r="77" spans="1:13" s="77" customFormat="1" ht="12.75">
      <c r="A77" s="12"/>
      <c r="B77" s="308">
        <f>+B102+B110+B117+B125+B131+B88</f>
        <v>77900</v>
      </c>
      <c r="C77" s="71" t="s">
        <v>61</v>
      </c>
      <c r="D77" s="72" t="s">
        <v>62</v>
      </c>
      <c r="E77" s="71" t="s">
        <v>63</v>
      </c>
      <c r="F77" s="73" t="s">
        <v>64</v>
      </c>
      <c r="G77" s="74" t="s">
        <v>65</v>
      </c>
      <c r="H77" s="75"/>
      <c r="I77" s="76">
        <f>+B77/M77</f>
        <v>155.8</v>
      </c>
      <c r="J77" s="76"/>
      <c r="K77" s="76"/>
      <c r="M77" s="2">
        <v>500</v>
      </c>
    </row>
    <row r="78" spans="2:13" ht="12.75">
      <c r="B78" s="309"/>
      <c r="H78" s="6">
        <f t="shared" si="5"/>
        <v>0</v>
      </c>
      <c r="I78" s="23">
        <f t="shared" si="6"/>
        <v>0</v>
      </c>
      <c r="M78" s="2">
        <v>500</v>
      </c>
    </row>
    <row r="79" spans="1:13" ht="12.75">
      <c r="A79" s="13"/>
      <c r="B79" s="310">
        <v>3000</v>
      </c>
      <c r="C79" s="13" t="s">
        <v>34</v>
      </c>
      <c r="D79" s="13" t="s">
        <v>17</v>
      </c>
      <c r="E79" s="13" t="s">
        <v>66</v>
      </c>
      <c r="F79" s="66" t="s">
        <v>67</v>
      </c>
      <c r="G79" s="30" t="s">
        <v>37</v>
      </c>
      <c r="H79" s="6">
        <f t="shared" si="5"/>
        <v>-3000</v>
      </c>
      <c r="I79" s="40">
        <v>6</v>
      </c>
      <c r="J79" s="16"/>
      <c r="K79" t="s">
        <v>34</v>
      </c>
      <c r="L79" s="16">
        <v>2</v>
      </c>
      <c r="M79" s="2">
        <v>500</v>
      </c>
    </row>
    <row r="80" spans="2:13" ht="12.75">
      <c r="B80" s="309">
        <v>3000</v>
      </c>
      <c r="C80" s="13" t="s">
        <v>34</v>
      </c>
      <c r="D80" s="1" t="s">
        <v>17</v>
      </c>
      <c r="E80" s="1" t="s">
        <v>66</v>
      </c>
      <c r="F80" s="66" t="s">
        <v>68</v>
      </c>
      <c r="G80" s="28" t="s">
        <v>39</v>
      </c>
      <c r="H80" s="6">
        <f t="shared" si="5"/>
        <v>-6000</v>
      </c>
      <c r="I80" s="23">
        <v>6</v>
      </c>
      <c r="K80" t="s">
        <v>34</v>
      </c>
      <c r="L80" s="16">
        <v>2</v>
      </c>
      <c r="M80" s="2">
        <v>500</v>
      </c>
    </row>
    <row r="81" spans="2:13" ht="12.75">
      <c r="B81" s="309">
        <v>3000</v>
      </c>
      <c r="C81" s="13" t="s">
        <v>34</v>
      </c>
      <c r="D81" s="1" t="s">
        <v>17</v>
      </c>
      <c r="E81" s="1" t="s">
        <v>66</v>
      </c>
      <c r="F81" s="66" t="s">
        <v>69</v>
      </c>
      <c r="G81" s="28" t="s">
        <v>42</v>
      </c>
      <c r="H81" s="6">
        <f t="shared" si="5"/>
        <v>-9000</v>
      </c>
      <c r="I81" s="23">
        <v>6</v>
      </c>
      <c r="K81" t="s">
        <v>34</v>
      </c>
      <c r="L81" s="16">
        <v>2</v>
      </c>
      <c r="M81" s="2">
        <v>500</v>
      </c>
    </row>
    <row r="82" spans="2:13" ht="12.75">
      <c r="B82" s="309">
        <v>3000</v>
      </c>
      <c r="C82" s="13" t="s">
        <v>34</v>
      </c>
      <c r="D82" s="1" t="s">
        <v>17</v>
      </c>
      <c r="E82" s="1" t="s">
        <v>66</v>
      </c>
      <c r="F82" s="66" t="s">
        <v>70</v>
      </c>
      <c r="G82" s="28" t="s">
        <v>45</v>
      </c>
      <c r="H82" s="6">
        <f t="shared" si="5"/>
        <v>-12000</v>
      </c>
      <c r="I82" s="23">
        <v>6</v>
      </c>
      <c r="K82" t="s">
        <v>34</v>
      </c>
      <c r="L82" s="16">
        <v>2</v>
      </c>
      <c r="M82" s="2">
        <v>500</v>
      </c>
    </row>
    <row r="83" spans="2:13" ht="12.75">
      <c r="B83" s="309">
        <v>3000</v>
      </c>
      <c r="C83" s="13" t="s">
        <v>34</v>
      </c>
      <c r="D83" s="1" t="s">
        <v>17</v>
      </c>
      <c r="E83" s="1" t="s">
        <v>35</v>
      </c>
      <c r="F83" s="66" t="s">
        <v>71</v>
      </c>
      <c r="G83" s="28" t="s">
        <v>45</v>
      </c>
      <c r="H83" s="6">
        <f t="shared" si="5"/>
        <v>-15000</v>
      </c>
      <c r="I83" s="23">
        <v>6</v>
      </c>
      <c r="K83" t="s">
        <v>34</v>
      </c>
      <c r="L83">
        <v>2</v>
      </c>
      <c r="M83" s="2">
        <v>500</v>
      </c>
    </row>
    <row r="84" spans="2:13" ht="12.75">
      <c r="B84" s="309">
        <v>3000</v>
      </c>
      <c r="C84" s="13" t="s">
        <v>34</v>
      </c>
      <c r="D84" s="1" t="s">
        <v>17</v>
      </c>
      <c r="E84" s="1" t="s">
        <v>35</v>
      </c>
      <c r="F84" s="66" t="s">
        <v>72</v>
      </c>
      <c r="G84" s="28" t="s">
        <v>52</v>
      </c>
      <c r="H84" s="6">
        <f t="shared" si="5"/>
        <v>-18000</v>
      </c>
      <c r="I84" s="23">
        <v>6</v>
      </c>
      <c r="K84" t="s">
        <v>34</v>
      </c>
      <c r="L84">
        <v>2</v>
      </c>
      <c r="M84" s="2">
        <v>500</v>
      </c>
    </row>
    <row r="85" spans="2:13" ht="12.75">
      <c r="B85" s="309">
        <v>3000</v>
      </c>
      <c r="C85" s="13" t="s">
        <v>34</v>
      </c>
      <c r="D85" s="1" t="s">
        <v>17</v>
      </c>
      <c r="E85" s="1" t="s">
        <v>66</v>
      </c>
      <c r="F85" s="66" t="s">
        <v>73</v>
      </c>
      <c r="G85" s="28" t="s">
        <v>52</v>
      </c>
      <c r="H85" s="6">
        <f t="shared" si="5"/>
        <v>-21000</v>
      </c>
      <c r="I85" s="23">
        <v>6</v>
      </c>
      <c r="K85" t="s">
        <v>34</v>
      </c>
      <c r="L85" s="16">
        <v>2</v>
      </c>
      <c r="M85" s="2">
        <v>500</v>
      </c>
    </row>
    <row r="86" spans="2:13" ht="12.75">
      <c r="B86" s="309">
        <v>2000</v>
      </c>
      <c r="C86" s="13" t="s">
        <v>34</v>
      </c>
      <c r="D86" s="1" t="s">
        <v>17</v>
      </c>
      <c r="E86" s="1" t="s">
        <v>66</v>
      </c>
      <c r="F86" s="66" t="s">
        <v>74</v>
      </c>
      <c r="G86" s="28" t="s">
        <v>75</v>
      </c>
      <c r="H86" s="6">
        <f t="shared" si="5"/>
        <v>-23000</v>
      </c>
      <c r="I86" s="23">
        <v>4</v>
      </c>
      <c r="K86" t="s">
        <v>34</v>
      </c>
      <c r="L86">
        <v>2</v>
      </c>
      <c r="M86" s="2">
        <v>500</v>
      </c>
    </row>
    <row r="87" spans="2:13" ht="12.75">
      <c r="B87" s="309">
        <v>3000</v>
      </c>
      <c r="C87" s="13" t="s">
        <v>34</v>
      </c>
      <c r="D87" s="1" t="s">
        <v>17</v>
      </c>
      <c r="E87" s="1" t="s">
        <v>35</v>
      </c>
      <c r="F87" s="66" t="s">
        <v>76</v>
      </c>
      <c r="G87" s="28" t="s">
        <v>75</v>
      </c>
      <c r="H87" s="6">
        <f t="shared" si="5"/>
        <v>-26000</v>
      </c>
      <c r="I87" s="23">
        <v>6</v>
      </c>
      <c r="K87" t="s">
        <v>34</v>
      </c>
      <c r="L87">
        <v>2</v>
      </c>
      <c r="M87" s="2">
        <v>500</v>
      </c>
    </row>
    <row r="88" spans="1:13" s="77" customFormat="1" ht="12.75">
      <c r="A88" s="12"/>
      <c r="B88" s="308">
        <f>SUM(B79:B87)</f>
        <v>26000</v>
      </c>
      <c r="C88" s="12" t="s">
        <v>34</v>
      </c>
      <c r="D88" s="12"/>
      <c r="E88" s="12"/>
      <c r="F88" s="78"/>
      <c r="G88" s="19"/>
      <c r="H88" s="75">
        <v>0</v>
      </c>
      <c r="I88" s="76">
        <f t="shared" si="6"/>
        <v>52</v>
      </c>
      <c r="M88" s="2">
        <v>500</v>
      </c>
    </row>
    <row r="89" spans="2:13" ht="12.75">
      <c r="B89" s="309"/>
      <c r="H89" s="6">
        <f t="shared" si="5"/>
        <v>0</v>
      </c>
      <c r="I89" s="23">
        <f t="shared" si="6"/>
        <v>0</v>
      </c>
      <c r="M89" s="2">
        <v>500</v>
      </c>
    </row>
    <row r="90" spans="2:13" ht="12.75">
      <c r="B90" s="309"/>
      <c r="H90" s="6">
        <f t="shared" si="5"/>
        <v>0</v>
      </c>
      <c r="I90" s="23">
        <f t="shared" si="6"/>
        <v>0</v>
      </c>
      <c r="M90" s="2">
        <v>500</v>
      </c>
    </row>
    <row r="91" spans="1:13" ht="12.75">
      <c r="A91" s="13"/>
      <c r="B91" s="310">
        <v>1000</v>
      </c>
      <c r="C91" s="13" t="s">
        <v>77</v>
      </c>
      <c r="D91" s="13" t="s">
        <v>17</v>
      </c>
      <c r="E91" s="13" t="s">
        <v>47</v>
      </c>
      <c r="F91" s="91" t="s">
        <v>78</v>
      </c>
      <c r="G91" s="30" t="s">
        <v>42</v>
      </c>
      <c r="H91" s="29">
        <f>H90-B91</f>
        <v>-1000</v>
      </c>
      <c r="I91" s="40">
        <f t="shared" si="6"/>
        <v>2</v>
      </c>
      <c r="J91" s="16"/>
      <c r="K91" s="16" t="s">
        <v>66</v>
      </c>
      <c r="L91" s="16">
        <v>2</v>
      </c>
      <c r="M91" s="2">
        <v>500</v>
      </c>
    </row>
    <row r="92" spans="1:13" ht="12.75">
      <c r="A92" s="13"/>
      <c r="B92" s="310">
        <v>250</v>
      </c>
      <c r="C92" s="13" t="s">
        <v>79</v>
      </c>
      <c r="D92" s="13" t="s">
        <v>17</v>
      </c>
      <c r="E92" s="13" t="s">
        <v>47</v>
      </c>
      <c r="F92" s="66" t="s">
        <v>78</v>
      </c>
      <c r="G92" s="30" t="s">
        <v>42</v>
      </c>
      <c r="H92" s="6">
        <f>H91-B92</f>
        <v>-1250</v>
      </c>
      <c r="I92" s="40">
        <f t="shared" si="6"/>
        <v>0.5</v>
      </c>
      <c r="J92" s="16"/>
      <c r="K92" t="s">
        <v>66</v>
      </c>
      <c r="L92">
        <v>2</v>
      </c>
      <c r="M92" s="2">
        <v>500</v>
      </c>
    </row>
    <row r="93" spans="2:13" ht="12.75">
      <c r="B93" s="309">
        <v>250</v>
      </c>
      <c r="C93" s="13" t="s">
        <v>80</v>
      </c>
      <c r="D93" s="13" t="s">
        <v>17</v>
      </c>
      <c r="E93" s="1" t="s">
        <v>47</v>
      </c>
      <c r="F93" s="66" t="s">
        <v>78</v>
      </c>
      <c r="G93" s="28" t="s">
        <v>42</v>
      </c>
      <c r="H93" s="6">
        <f>H92-B93</f>
        <v>-1500</v>
      </c>
      <c r="I93" s="23">
        <f t="shared" si="6"/>
        <v>0.5</v>
      </c>
      <c r="K93" t="s">
        <v>66</v>
      </c>
      <c r="L93">
        <v>2</v>
      </c>
      <c r="M93" s="2">
        <v>500</v>
      </c>
    </row>
    <row r="94" spans="2:13" ht="12.75">
      <c r="B94" s="309">
        <v>1000</v>
      </c>
      <c r="C94" s="13" t="s">
        <v>81</v>
      </c>
      <c r="D94" s="13" t="s">
        <v>17</v>
      </c>
      <c r="E94" s="1" t="s">
        <v>47</v>
      </c>
      <c r="F94" s="66" t="s">
        <v>78</v>
      </c>
      <c r="G94" s="28" t="s">
        <v>42</v>
      </c>
      <c r="H94" s="6">
        <f>H93-B94</f>
        <v>-2500</v>
      </c>
      <c r="I94" s="23">
        <f t="shared" si="6"/>
        <v>2</v>
      </c>
      <c r="K94" t="s">
        <v>66</v>
      </c>
      <c r="L94">
        <v>2</v>
      </c>
      <c r="M94" s="2">
        <v>500</v>
      </c>
    </row>
    <row r="95" spans="1:13" ht="12.75">
      <c r="A95" s="13"/>
      <c r="B95" s="310">
        <v>1000</v>
      </c>
      <c r="C95" s="13" t="s">
        <v>82</v>
      </c>
      <c r="D95" s="13" t="s">
        <v>17</v>
      </c>
      <c r="E95" s="13" t="s">
        <v>47</v>
      </c>
      <c r="F95" s="91" t="s">
        <v>78</v>
      </c>
      <c r="G95" s="30" t="s">
        <v>45</v>
      </c>
      <c r="H95" s="29">
        <f aca="true" t="shared" si="7" ref="H95:H101">H94-B95</f>
        <v>-3500</v>
      </c>
      <c r="I95" s="40">
        <f t="shared" si="6"/>
        <v>2</v>
      </c>
      <c r="J95" s="16"/>
      <c r="K95" s="16" t="s">
        <v>66</v>
      </c>
      <c r="L95" s="16">
        <v>2</v>
      </c>
      <c r="M95" s="2">
        <v>500</v>
      </c>
    </row>
    <row r="96" spans="1:13" ht="12.75">
      <c r="A96" s="13"/>
      <c r="B96" s="310">
        <v>1000</v>
      </c>
      <c r="C96" s="13" t="s">
        <v>83</v>
      </c>
      <c r="D96" s="13" t="s">
        <v>17</v>
      </c>
      <c r="E96" s="13" t="s">
        <v>47</v>
      </c>
      <c r="F96" s="91" t="s">
        <v>78</v>
      </c>
      <c r="G96" s="30" t="s">
        <v>45</v>
      </c>
      <c r="H96" s="29">
        <f t="shared" si="7"/>
        <v>-4500</v>
      </c>
      <c r="I96" s="40">
        <f t="shared" si="6"/>
        <v>2</v>
      </c>
      <c r="J96" s="16"/>
      <c r="K96" s="16" t="s">
        <v>66</v>
      </c>
      <c r="L96" s="16">
        <v>2</v>
      </c>
      <c r="M96" s="2">
        <v>500</v>
      </c>
    </row>
    <row r="97" spans="1:13" ht="12.75">
      <c r="A97" s="13"/>
      <c r="B97" s="310">
        <v>1000</v>
      </c>
      <c r="C97" s="13" t="s">
        <v>77</v>
      </c>
      <c r="D97" s="13" t="s">
        <v>17</v>
      </c>
      <c r="E97" s="13" t="s">
        <v>47</v>
      </c>
      <c r="F97" s="91" t="s">
        <v>78</v>
      </c>
      <c r="G97" s="30" t="s">
        <v>75</v>
      </c>
      <c r="H97" s="29">
        <f t="shared" si="7"/>
        <v>-5500</v>
      </c>
      <c r="I97" s="40">
        <f t="shared" si="6"/>
        <v>2</v>
      </c>
      <c r="J97" s="16"/>
      <c r="K97" s="16" t="s">
        <v>66</v>
      </c>
      <c r="L97" s="16">
        <v>2</v>
      </c>
      <c r="M97" s="2">
        <v>500</v>
      </c>
    </row>
    <row r="98" spans="2:13" ht="12.75">
      <c r="B98" s="309">
        <v>250</v>
      </c>
      <c r="C98" s="1" t="s">
        <v>79</v>
      </c>
      <c r="D98" s="13" t="s">
        <v>17</v>
      </c>
      <c r="E98" s="1" t="s">
        <v>47</v>
      </c>
      <c r="F98" s="66" t="s">
        <v>78</v>
      </c>
      <c r="G98" s="28" t="s">
        <v>75</v>
      </c>
      <c r="H98" s="6">
        <f t="shared" si="7"/>
        <v>-5750</v>
      </c>
      <c r="I98" s="23">
        <f t="shared" si="6"/>
        <v>0.5</v>
      </c>
      <c r="K98" t="s">
        <v>66</v>
      </c>
      <c r="L98">
        <v>2</v>
      </c>
      <c r="M98" s="2">
        <v>500</v>
      </c>
    </row>
    <row r="99" spans="2:13" ht="12.75">
      <c r="B99" s="309">
        <v>250</v>
      </c>
      <c r="C99" s="1" t="s">
        <v>80</v>
      </c>
      <c r="D99" s="13" t="s">
        <v>17</v>
      </c>
      <c r="E99" s="1" t="s">
        <v>47</v>
      </c>
      <c r="F99" s="66" t="s">
        <v>78</v>
      </c>
      <c r="G99" s="28" t="s">
        <v>75</v>
      </c>
      <c r="H99" s="6">
        <f t="shared" si="7"/>
        <v>-6000</v>
      </c>
      <c r="I99" s="23">
        <f t="shared" si="6"/>
        <v>0.5</v>
      </c>
      <c r="K99" t="s">
        <v>66</v>
      </c>
      <c r="L99">
        <v>2</v>
      </c>
      <c r="M99" s="2">
        <v>500</v>
      </c>
    </row>
    <row r="100" spans="1:13" ht="12.75">
      <c r="A100" s="13"/>
      <c r="B100" s="310">
        <v>1800</v>
      </c>
      <c r="C100" s="13" t="s">
        <v>84</v>
      </c>
      <c r="D100" s="13" t="s">
        <v>17</v>
      </c>
      <c r="E100" s="13" t="s">
        <v>47</v>
      </c>
      <c r="F100" s="91" t="s">
        <v>85</v>
      </c>
      <c r="G100" s="30" t="s">
        <v>75</v>
      </c>
      <c r="H100" s="29">
        <f t="shared" si="7"/>
        <v>-7800</v>
      </c>
      <c r="I100" s="40">
        <f t="shared" si="6"/>
        <v>3.6</v>
      </c>
      <c r="J100" s="16"/>
      <c r="K100" s="16" t="s">
        <v>66</v>
      </c>
      <c r="L100" s="16">
        <v>2</v>
      </c>
      <c r="M100" s="2">
        <v>500</v>
      </c>
    </row>
    <row r="101" spans="1:13" ht="12.75">
      <c r="A101" s="13"/>
      <c r="B101" s="310">
        <v>3500</v>
      </c>
      <c r="C101" s="13" t="s">
        <v>86</v>
      </c>
      <c r="D101" s="13" t="s">
        <v>17</v>
      </c>
      <c r="E101" s="13" t="s">
        <v>47</v>
      </c>
      <c r="F101" s="91" t="s">
        <v>87</v>
      </c>
      <c r="G101" s="30" t="s">
        <v>75</v>
      </c>
      <c r="H101" s="29">
        <f t="shared" si="7"/>
        <v>-11300</v>
      </c>
      <c r="I101" s="40">
        <f t="shared" si="6"/>
        <v>7</v>
      </c>
      <c r="J101" s="16"/>
      <c r="K101" s="16" t="s">
        <v>66</v>
      </c>
      <c r="L101" s="16">
        <v>2</v>
      </c>
      <c r="M101" s="2">
        <v>500</v>
      </c>
    </row>
    <row r="102" spans="1:13" s="77" customFormat="1" ht="12.75">
      <c r="A102" s="12"/>
      <c r="B102" s="308">
        <f>SUM(B91:B101)</f>
        <v>11300</v>
      </c>
      <c r="C102" s="92" t="s">
        <v>54</v>
      </c>
      <c r="D102" s="12"/>
      <c r="E102" s="12"/>
      <c r="F102" s="78"/>
      <c r="G102" s="19"/>
      <c r="H102" s="75">
        <v>0</v>
      </c>
      <c r="I102" s="76">
        <f t="shared" si="6"/>
        <v>22.6</v>
      </c>
      <c r="M102" s="2">
        <v>500</v>
      </c>
    </row>
    <row r="103" spans="2:13" ht="12.75">
      <c r="B103" s="309"/>
      <c r="H103" s="6">
        <f t="shared" si="5"/>
        <v>0</v>
      </c>
      <c r="I103" s="23">
        <f t="shared" si="6"/>
        <v>0</v>
      </c>
      <c r="M103" s="2">
        <v>500</v>
      </c>
    </row>
    <row r="104" spans="2:13" ht="12.75">
      <c r="B104" s="312"/>
      <c r="H104" s="6">
        <f t="shared" si="5"/>
        <v>0</v>
      </c>
      <c r="I104" s="23">
        <f t="shared" si="6"/>
        <v>0</v>
      </c>
      <c r="M104" s="2">
        <v>500</v>
      </c>
    </row>
    <row r="105" spans="2:13" ht="12.75">
      <c r="B105" s="310">
        <v>1600</v>
      </c>
      <c r="C105" s="33" t="s">
        <v>55</v>
      </c>
      <c r="D105" s="13" t="s">
        <v>17</v>
      </c>
      <c r="E105" s="33" t="s">
        <v>56</v>
      </c>
      <c r="F105" s="66" t="s">
        <v>78</v>
      </c>
      <c r="G105" s="31" t="s">
        <v>39</v>
      </c>
      <c r="H105" s="6">
        <f t="shared" si="5"/>
        <v>-1600</v>
      </c>
      <c r="I105" s="23">
        <v>3.2</v>
      </c>
      <c r="K105" t="s">
        <v>66</v>
      </c>
      <c r="L105">
        <v>2</v>
      </c>
      <c r="M105" s="2">
        <v>500</v>
      </c>
    </row>
    <row r="106" spans="2:13" ht="12.75">
      <c r="B106" s="309">
        <v>1800</v>
      </c>
      <c r="C106" s="1" t="s">
        <v>55</v>
      </c>
      <c r="D106" s="13" t="s">
        <v>17</v>
      </c>
      <c r="E106" s="1" t="s">
        <v>56</v>
      </c>
      <c r="F106" s="66" t="s">
        <v>78</v>
      </c>
      <c r="G106" s="28" t="s">
        <v>42</v>
      </c>
      <c r="H106" s="6">
        <f t="shared" si="5"/>
        <v>-3400</v>
      </c>
      <c r="I106" s="23">
        <v>3.6</v>
      </c>
      <c r="K106" t="s">
        <v>66</v>
      </c>
      <c r="L106">
        <v>2</v>
      </c>
      <c r="M106" s="2">
        <v>500</v>
      </c>
    </row>
    <row r="107" spans="2:13" ht="12.75">
      <c r="B107" s="309">
        <v>1200</v>
      </c>
      <c r="C107" s="1" t="s">
        <v>55</v>
      </c>
      <c r="D107" s="13" t="s">
        <v>17</v>
      </c>
      <c r="E107" s="1" t="s">
        <v>56</v>
      </c>
      <c r="F107" s="66" t="s">
        <v>78</v>
      </c>
      <c r="G107" s="28" t="s">
        <v>45</v>
      </c>
      <c r="H107" s="6">
        <f t="shared" si="5"/>
        <v>-4600</v>
      </c>
      <c r="I107" s="23">
        <v>2.4</v>
      </c>
      <c r="K107" t="s">
        <v>66</v>
      </c>
      <c r="L107">
        <v>2</v>
      </c>
      <c r="M107" s="2">
        <v>500</v>
      </c>
    </row>
    <row r="108" spans="2:13" ht="12.75">
      <c r="B108" s="309">
        <v>1500</v>
      </c>
      <c r="C108" s="1" t="s">
        <v>55</v>
      </c>
      <c r="D108" s="13" t="s">
        <v>17</v>
      </c>
      <c r="E108" s="1" t="s">
        <v>56</v>
      </c>
      <c r="F108" s="66" t="s">
        <v>78</v>
      </c>
      <c r="G108" s="28" t="s">
        <v>52</v>
      </c>
      <c r="H108" s="6">
        <f t="shared" si="5"/>
        <v>-6100</v>
      </c>
      <c r="I108" s="23">
        <v>3</v>
      </c>
      <c r="K108" t="s">
        <v>66</v>
      </c>
      <c r="L108">
        <v>2</v>
      </c>
      <c r="M108" s="2">
        <v>500</v>
      </c>
    </row>
    <row r="109" spans="2:13" ht="12.75">
      <c r="B109" s="309">
        <v>1500</v>
      </c>
      <c r="C109" s="1" t="s">
        <v>55</v>
      </c>
      <c r="D109" s="13" t="s">
        <v>17</v>
      </c>
      <c r="E109" s="1" t="s">
        <v>56</v>
      </c>
      <c r="F109" s="66" t="s">
        <v>78</v>
      </c>
      <c r="G109" s="28" t="s">
        <v>75</v>
      </c>
      <c r="H109" s="6">
        <f>H108-B109</f>
        <v>-7600</v>
      </c>
      <c r="I109" s="23">
        <v>3</v>
      </c>
      <c r="K109" t="s">
        <v>66</v>
      </c>
      <c r="L109">
        <v>2</v>
      </c>
      <c r="M109" s="2">
        <v>500</v>
      </c>
    </row>
    <row r="110" spans="1:13" s="77" customFormat="1" ht="12.75">
      <c r="A110" s="12"/>
      <c r="B110" s="308">
        <f>SUM(B105:B109)</f>
        <v>7600</v>
      </c>
      <c r="C110" s="12"/>
      <c r="D110" s="12"/>
      <c r="E110" s="12" t="s">
        <v>56</v>
      </c>
      <c r="F110" s="78"/>
      <c r="G110" s="19"/>
      <c r="H110" s="75">
        <v>0</v>
      </c>
      <c r="I110" s="76">
        <f t="shared" si="6"/>
        <v>15.2</v>
      </c>
      <c r="M110" s="2">
        <v>500</v>
      </c>
    </row>
    <row r="111" spans="2:13" ht="12.75">
      <c r="B111" s="309"/>
      <c r="H111" s="6">
        <f aca="true" t="shared" si="8" ref="H111:H130">H110-B111</f>
        <v>0</v>
      </c>
      <c r="I111" s="23">
        <f t="shared" si="6"/>
        <v>0</v>
      </c>
      <c r="M111" s="2">
        <v>500</v>
      </c>
    </row>
    <row r="112" spans="2:13" ht="12.75">
      <c r="B112" s="309"/>
      <c r="H112" s="6">
        <f t="shared" si="8"/>
        <v>0</v>
      </c>
      <c r="I112" s="23">
        <f t="shared" si="6"/>
        <v>0</v>
      </c>
      <c r="M112" s="2">
        <v>500</v>
      </c>
    </row>
    <row r="113" spans="2:13" ht="12.75">
      <c r="B113" s="310">
        <v>5000</v>
      </c>
      <c r="C113" s="1" t="s">
        <v>57</v>
      </c>
      <c r="D113" s="13" t="s">
        <v>17</v>
      </c>
      <c r="E113" s="1" t="s">
        <v>47</v>
      </c>
      <c r="F113" s="66" t="s">
        <v>88</v>
      </c>
      <c r="G113" s="31" t="s">
        <v>39</v>
      </c>
      <c r="H113" s="6">
        <f t="shared" si="8"/>
        <v>-5000</v>
      </c>
      <c r="I113" s="23">
        <v>10</v>
      </c>
      <c r="K113" t="s">
        <v>66</v>
      </c>
      <c r="L113">
        <v>2</v>
      </c>
      <c r="M113" s="2">
        <v>500</v>
      </c>
    </row>
    <row r="114" spans="2:13" ht="12.75">
      <c r="B114" s="310">
        <v>5000</v>
      </c>
      <c r="C114" s="1" t="s">
        <v>57</v>
      </c>
      <c r="D114" s="13" t="s">
        <v>17</v>
      </c>
      <c r="E114" s="1" t="s">
        <v>47</v>
      </c>
      <c r="F114" s="66" t="s">
        <v>88</v>
      </c>
      <c r="G114" s="28" t="s">
        <v>42</v>
      </c>
      <c r="H114" s="6">
        <f t="shared" si="8"/>
        <v>-10000</v>
      </c>
      <c r="I114" s="23">
        <v>10</v>
      </c>
      <c r="K114" t="s">
        <v>66</v>
      </c>
      <c r="L114">
        <v>2</v>
      </c>
      <c r="M114" s="2">
        <v>500</v>
      </c>
    </row>
    <row r="115" spans="2:13" ht="12.75">
      <c r="B115" s="310">
        <v>5000</v>
      </c>
      <c r="C115" s="1" t="s">
        <v>57</v>
      </c>
      <c r="D115" s="13" t="s">
        <v>17</v>
      </c>
      <c r="E115" s="1" t="s">
        <v>47</v>
      </c>
      <c r="F115" s="66" t="s">
        <v>88</v>
      </c>
      <c r="G115" s="28" t="s">
        <v>45</v>
      </c>
      <c r="H115" s="6">
        <f t="shared" si="8"/>
        <v>-15000</v>
      </c>
      <c r="I115" s="23">
        <v>10</v>
      </c>
      <c r="K115" t="s">
        <v>66</v>
      </c>
      <c r="L115">
        <v>2</v>
      </c>
      <c r="M115" s="2">
        <v>500</v>
      </c>
    </row>
    <row r="116" spans="2:13" ht="12.75">
      <c r="B116" s="310">
        <v>5000</v>
      </c>
      <c r="C116" s="1" t="s">
        <v>57</v>
      </c>
      <c r="D116" s="13" t="s">
        <v>17</v>
      </c>
      <c r="E116" s="1" t="s">
        <v>47</v>
      </c>
      <c r="F116" s="66" t="s">
        <v>88</v>
      </c>
      <c r="G116" s="28" t="s">
        <v>52</v>
      </c>
      <c r="H116" s="6">
        <f t="shared" si="8"/>
        <v>-20000</v>
      </c>
      <c r="I116" s="23">
        <v>10</v>
      </c>
      <c r="K116" t="s">
        <v>66</v>
      </c>
      <c r="L116">
        <v>2</v>
      </c>
      <c r="M116" s="2">
        <v>500</v>
      </c>
    </row>
    <row r="117" spans="1:13" s="77" customFormat="1" ht="12.75">
      <c r="A117" s="12"/>
      <c r="B117" s="308">
        <f>SUM(B113:B116)</f>
        <v>20000</v>
      </c>
      <c r="C117" s="12" t="s">
        <v>57</v>
      </c>
      <c r="D117" s="12"/>
      <c r="E117" s="12"/>
      <c r="F117" s="78"/>
      <c r="G117" s="19"/>
      <c r="H117" s="75">
        <v>0</v>
      </c>
      <c r="I117" s="76">
        <f t="shared" si="6"/>
        <v>40</v>
      </c>
      <c r="M117" s="2">
        <v>500</v>
      </c>
    </row>
    <row r="118" spans="2:13" ht="12.75">
      <c r="B118" s="309"/>
      <c r="H118" s="6">
        <f t="shared" si="8"/>
        <v>0</v>
      </c>
      <c r="I118" s="23">
        <f t="shared" si="6"/>
        <v>0</v>
      </c>
      <c r="M118" s="2">
        <v>500</v>
      </c>
    </row>
    <row r="119" spans="2:13" ht="12.75">
      <c r="B119" s="309"/>
      <c r="H119" s="6">
        <f t="shared" si="8"/>
        <v>0</v>
      </c>
      <c r="I119" s="23">
        <f t="shared" si="6"/>
        <v>0</v>
      </c>
      <c r="M119" s="2">
        <v>500</v>
      </c>
    </row>
    <row r="120" spans="2:13" ht="12.75">
      <c r="B120" s="310">
        <v>2000</v>
      </c>
      <c r="C120" s="13" t="s">
        <v>58</v>
      </c>
      <c r="D120" s="13" t="s">
        <v>17</v>
      </c>
      <c r="E120" s="35" t="s">
        <v>47</v>
      </c>
      <c r="F120" s="66" t="s">
        <v>78</v>
      </c>
      <c r="G120" s="36" t="s">
        <v>39</v>
      </c>
      <c r="H120" s="6">
        <f t="shared" si="8"/>
        <v>-2000</v>
      </c>
      <c r="I120" s="23">
        <v>4</v>
      </c>
      <c r="K120" t="s">
        <v>66</v>
      </c>
      <c r="L120">
        <v>2</v>
      </c>
      <c r="M120" s="2">
        <v>500</v>
      </c>
    </row>
    <row r="121" spans="2:13" ht="12.75">
      <c r="B121" s="310">
        <v>2000</v>
      </c>
      <c r="C121" s="38" t="s">
        <v>58</v>
      </c>
      <c r="D121" s="13" t="s">
        <v>17</v>
      </c>
      <c r="E121" s="38" t="s">
        <v>47</v>
      </c>
      <c r="F121" s="66" t="s">
        <v>78</v>
      </c>
      <c r="G121" s="28" t="s">
        <v>42</v>
      </c>
      <c r="H121" s="6">
        <f t="shared" si="8"/>
        <v>-4000</v>
      </c>
      <c r="I121" s="23">
        <v>4</v>
      </c>
      <c r="J121" s="37"/>
      <c r="K121" t="s">
        <v>66</v>
      </c>
      <c r="L121">
        <v>2</v>
      </c>
      <c r="M121" s="2">
        <v>500</v>
      </c>
    </row>
    <row r="122" spans="2:13" ht="12.75">
      <c r="B122" s="309">
        <v>2000</v>
      </c>
      <c r="C122" s="1" t="s">
        <v>58</v>
      </c>
      <c r="D122" s="13" t="s">
        <v>17</v>
      </c>
      <c r="E122" s="1" t="s">
        <v>47</v>
      </c>
      <c r="F122" s="66" t="s">
        <v>78</v>
      </c>
      <c r="G122" s="28" t="s">
        <v>45</v>
      </c>
      <c r="H122" s="6">
        <f t="shared" si="8"/>
        <v>-6000</v>
      </c>
      <c r="I122" s="23">
        <v>4</v>
      </c>
      <c r="K122" t="s">
        <v>66</v>
      </c>
      <c r="L122">
        <v>2</v>
      </c>
      <c r="M122" s="2">
        <v>500</v>
      </c>
    </row>
    <row r="123" spans="2:13" ht="12.75">
      <c r="B123" s="309">
        <v>2000</v>
      </c>
      <c r="C123" s="1" t="s">
        <v>58</v>
      </c>
      <c r="D123" s="13" t="s">
        <v>17</v>
      </c>
      <c r="E123" s="1" t="s">
        <v>47</v>
      </c>
      <c r="F123" s="66" t="s">
        <v>78</v>
      </c>
      <c r="G123" s="28" t="s">
        <v>52</v>
      </c>
      <c r="H123" s="6">
        <f t="shared" si="8"/>
        <v>-8000</v>
      </c>
      <c r="I123" s="23">
        <v>4</v>
      </c>
      <c r="K123" t="s">
        <v>66</v>
      </c>
      <c r="L123">
        <v>2</v>
      </c>
      <c r="M123" s="2">
        <v>500</v>
      </c>
    </row>
    <row r="124" spans="2:13" ht="12.75">
      <c r="B124" s="309">
        <v>2000</v>
      </c>
      <c r="C124" s="1" t="s">
        <v>58</v>
      </c>
      <c r="D124" s="13" t="s">
        <v>17</v>
      </c>
      <c r="E124" s="1" t="s">
        <v>47</v>
      </c>
      <c r="F124" s="66" t="s">
        <v>78</v>
      </c>
      <c r="G124" s="28" t="s">
        <v>75</v>
      </c>
      <c r="H124" s="6">
        <f t="shared" si="8"/>
        <v>-10000</v>
      </c>
      <c r="I124" s="23">
        <v>4</v>
      </c>
      <c r="K124" t="s">
        <v>66</v>
      </c>
      <c r="L124">
        <v>2</v>
      </c>
      <c r="M124" s="2">
        <v>500</v>
      </c>
    </row>
    <row r="125" spans="1:13" s="77" customFormat="1" ht="12.75">
      <c r="A125" s="12"/>
      <c r="B125" s="313">
        <f>SUM(B120:B124)</f>
        <v>10000</v>
      </c>
      <c r="C125" s="12" t="s">
        <v>58</v>
      </c>
      <c r="D125" s="12"/>
      <c r="E125" s="12"/>
      <c r="F125" s="78"/>
      <c r="G125" s="19"/>
      <c r="H125" s="75">
        <v>0</v>
      </c>
      <c r="I125" s="76">
        <f t="shared" si="6"/>
        <v>20</v>
      </c>
      <c r="M125" s="2">
        <v>500</v>
      </c>
    </row>
    <row r="126" spans="2:13" ht="12.75">
      <c r="B126" s="309"/>
      <c r="H126" s="6">
        <f t="shared" si="8"/>
        <v>0</v>
      </c>
      <c r="I126" s="23">
        <f t="shared" si="6"/>
        <v>0</v>
      </c>
      <c r="M126" s="2">
        <v>500</v>
      </c>
    </row>
    <row r="127" spans="2:13" ht="12.75">
      <c r="B127" s="309"/>
      <c r="H127" s="6">
        <f t="shared" si="8"/>
        <v>0</v>
      </c>
      <c r="I127" s="23">
        <f t="shared" si="6"/>
        <v>0</v>
      </c>
      <c r="M127" s="2">
        <v>500</v>
      </c>
    </row>
    <row r="128" spans="2:13" ht="12.75">
      <c r="B128" s="309">
        <v>1000</v>
      </c>
      <c r="C128" s="1" t="s">
        <v>59</v>
      </c>
      <c r="D128" s="13" t="s">
        <v>17</v>
      </c>
      <c r="E128" s="1" t="s">
        <v>60</v>
      </c>
      <c r="F128" s="66" t="s">
        <v>78</v>
      </c>
      <c r="G128" s="28" t="s">
        <v>42</v>
      </c>
      <c r="H128" s="6">
        <f t="shared" si="8"/>
        <v>-1000</v>
      </c>
      <c r="I128" s="23">
        <v>2</v>
      </c>
      <c r="K128" t="s">
        <v>66</v>
      </c>
      <c r="L128">
        <v>2</v>
      </c>
      <c r="M128" s="2">
        <v>500</v>
      </c>
    </row>
    <row r="129" spans="2:13" ht="12.75">
      <c r="B129" s="309">
        <v>1000</v>
      </c>
      <c r="C129" s="1" t="s">
        <v>59</v>
      </c>
      <c r="D129" s="13" t="s">
        <v>17</v>
      </c>
      <c r="E129" s="1" t="s">
        <v>60</v>
      </c>
      <c r="F129" s="66" t="s">
        <v>78</v>
      </c>
      <c r="G129" s="28" t="s">
        <v>45</v>
      </c>
      <c r="H129" s="6">
        <f t="shared" si="8"/>
        <v>-2000</v>
      </c>
      <c r="I129" s="23">
        <v>2</v>
      </c>
      <c r="K129" t="s">
        <v>66</v>
      </c>
      <c r="L129">
        <v>2</v>
      </c>
      <c r="M129" s="2">
        <v>500</v>
      </c>
    </row>
    <row r="130" spans="2:13" ht="12.75">
      <c r="B130" s="309">
        <v>1000</v>
      </c>
      <c r="C130" s="1" t="s">
        <v>59</v>
      </c>
      <c r="D130" s="13" t="s">
        <v>17</v>
      </c>
      <c r="E130" s="1" t="s">
        <v>60</v>
      </c>
      <c r="F130" s="66" t="s">
        <v>78</v>
      </c>
      <c r="G130" s="28" t="s">
        <v>52</v>
      </c>
      <c r="H130" s="6">
        <f t="shared" si="8"/>
        <v>-3000</v>
      </c>
      <c r="I130" s="23">
        <v>2</v>
      </c>
      <c r="K130" t="s">
        <v>66</v>
      </c>
      <c r="L130">
        <v>2</v>
      </c>
      <c r="M130" s="2">
        <v>500</v>
      </c>
    </row>
    <row r="131" spans="1:13" s="77" customFormat="1" ht="12.75">
      <c r="A131" s="12"/>
      <c r="B131" s="308">
        <f>SUM(B128:B130)</f>
        <v>3000</v>
      </c>
      <c r="C131" s="12"/>
      <c r="D131" s="12"/>
      <c r="E131" s="12" t="s">
        <v>60</v>
      </c>
      <c r="F131" s="78"/>
      <c r="G131" s="19"/>
      <c r="H131" s="75">
        <v>0</v>
      </c>
      <c r="I131" s="76">
        <f t="shared" si="6"/>
        <v>6</v>
      </c>
      <c r="M131" s="2">
        <v>500</v>
      </c>
    </row>
    <row r="132" spans="2:13" ht="12.75">
      <c r="B132" s="309"/>
      <c r="H132" s="6">
        <f>H131-B132</f>
        <v>0</v>
      </c>
      <c r="I132" s="23">
        <f t="shared" si="6"/>
        <v>0</v>
      </c>
      <c r="M132" s="2">
        <v>500</v>
      </c>
    </row>
    <row r="133" spans="2:13" ht="12.75">
      <c r="B133" s="309"/>
      <c r="H133" s="6">
        <f>H132-B133</f>
        <v>0</v>
      </c>
      <c r="I133" s="23">
        <f t="shared" si="6"/>
        <v>0</v>
      </c>
      <c r="M133" s="2">
        <v>500</v>
      </c>
    </row>
    <row r="134" spans="2:13" ht="12.75">
      <c r="B134" s="309"/>
      <c r="H134" s="6">
        <f>H133-B134</f>
        <v>0</v>
      </c>
      <c r="I134" s="23">
        <f t="shared" si="6"/>
        <v>0</v>
      </c>
      <c r="M134" s="2">
        <v>500</v>
      </c>
    </row>
    <row r="135" spans="2:13" ht="12.75">
      <c r="B135" s="309"/>
      <c r="H135" s="6">
        <f>H134-B135</f>
        <v>0</v>
      </c>
      <c r="I135" s="23">
        <f t="shared" si="6"/>
        <v>0</v>
      </c>
      <c r="M135" s="2">
        <v>500</v>
      </c>
    </row>
    <row r="136" spans="1:13" s="77" customFormat="1" ht="12.75">
      <c r="A136" s="12"/>
      <c r="B136" s="308">
        <f>+B142+B149+B154+B161+B167+B175+B179+B183</f>
        <v>64900</v>
      </c>
      <c r="C136" s="71" t="s">
        <v>89</v>
      </c>
      <c r="D136" s="72" t="s">
        <v>90</v>
      </c>
      <c r="E136" s="71" t="s">
        <v>91</v>
      </c>
      <c r="F136" s="73" t="s">
        <v>92</v>
      </c>
      <c r="G136" s="74" t="s">
        <v>93</v>
      </c>
      <c r="H136" s="75"/>
      <c r="I136" s="76">
        <f>+B136/M136</f>
        <v>129.8</v>
      </c>
      <c r="J136" s="76"/>
      <c r="K136" s="76"/>
      <c r="M136" s="2">
        <v>500</v>
      </c>
    </row>
    <row r="137" spans="2:13" ht="12.75">
      <c r="B137" s="309"/>
      <c r="H137" s="6">
        <f>H136-B137</f>
        <v>0</v>
      </c>
      <c r="I137" s="23">
        <f aca="true" t="shared" si="9" ref="I137:I192">+B137/M137</f>
        <v>0</v>
      </c>
      <c r="M137" s="2">
        <v>500</v>
      </c>
    </row>
    <row r="138" spans="2:13" ht="12.75">
      <c r="B138" s="309">
        <v>2500</v>
      </c>
      <c r="C138" s="13" t="s">
        <v>34</v>
      </c>
      <c r="D138" s="1" t="s">
        <v>17</v>
      </c>
      <c r="E138" s="1" t="s">
        <v>94</v>
      </c>
      <c r="F138" s="66" t="s">
        <v>95</v>
      </c>
      <c r="G138" s="28" t="s">
        <v>39</v>
      </c>
      <c r="H138" s="6">
        <f>H137-B138</f>
        <v>-2500</v>
      </c>
      <c r="I138" s="23">
        <v>5</v>
      </c>
      <c r="K138" t="s">
        <v>34</v>
      </c>
      <c r="L138">
        <v>3</v>
      </c>
      <c r="M138" s="2">
        <v>500</v>
      </c>
    </row>
    <row r="139" spans="2:13" ht="12.75">
      <c r="B139" s="309">
        <v>5000</v>
      </c>
      <c r="C139" s="13" t="s">
        <v>34</v>
      </c>
      <c r="D139" s="1" t="s">
        <v>17</v>
      </c>
      <c r="E139" s="1" t="s">
        <v>94</v>
      </c>
      <c r="F139" s="66" t="s">
        <v>96</v>
      </c>
      <c r="G139" s="28" t="s">
        <v>42</v>
      </c>
      <c r="H139" s="6">
        <f>H138-B139</f>
        <v>-7500</v>
      </c>
      <c r="I139" s="23">
        <v>10</v>
      </c>
      <c r="K139" t="s">
        <v>34</v>
      </c>
      <c r="L139">
        <v>3</v>
      </c>
      <c r="M139" s="2">
        <v>500</v>
      </c>
    </row>
    <row r="140" spans="2:13" ht="12.75">
      <c r="B140" s="309">
        <v>2500</v>
      </c>
      <c r="C140" s="13" t="s">
        <v>34</v>
      </c>
      <c r="D140" s="1" t="s">
        <v>17</v>
      </c>
      <c r="E140" s="1" t="s">
        <v>94</v>
      </c>
      <c r="F140" s="66" t="s">
        <v>97</v>
      </c>
      <c r="G140" s="28" t="s">
        <v>45</v>
      </c>
      <c r="H140" s="6">
        <f>H139-B140</f>
        <v>-10000</v>
      </c>
      <c r="I140" s="23">
        <v>5</v>
      </c>
      <c r="K140" t="s">
        <v>34</v>
      </c>
      <c r="L140">
        <v>3</v>
      </c>
      <c r="M140" s="2">
        <v>500</v>
      </c>
    </row>
    <row r="141" spans="2:13" ht="12.75">
      <c r="B141" s="309">
        <v>2500</v>
      </c>
      <c r="C141" s="13" t="s">
        <v>34</v>
      </c>
      <c r="D141" s="1" t="s">
        <v>17</v>
      </c>
      <c r="E141" s="1" t="s">
        <v>94</v>
      </c>
      <c r="F141" s="66" t="s">
        <v>98</v>
      </c>
      <c r="G141" s="28" t="s">
        <v>52</v>
      </c>
      <c r="H141" s="6">
        <f>H140-B141</f>
        <v>-12500</v>
      </c>
      <c r="I141" s="23">
        <v>5</v>
      </c>
      <c r="K141" t="s">
        <v>34</v>
      </c>
      <c r="L141">
        <v>3</v>
      </c>
      <c r="M141" s="2">
        <v>500</v>
      </c>
    </row>
    <row r="142" spans="1:13" s="77" customFormat="1" ht="12.75">
      <c r="A142" s="12"/>
      <c r="B142" s="308">
        <f>SUM(B138:B141)</f>
        <v>12500</v>
      </c>
      <c r="C142" s="12" t="s">
        <v>34</v>
      </c>
      <c r="D142" s="12"/>
      <c r="E142" s="12"/>
      <c r="F142" s="78"/>
      <c r="G142" s="19"/>
      <c r="H142" s="75">
        <v>0</v>
      </c>
      <c r="I142" s="76">
        <f t="shared" si="9"/>
        <v>25</v>
      </c>
      <c r="M142" s="2">
        <v>500</v>
      </c>
    </row>
    <row r="143" spans="2:13" ht="12.75">
      <c r="B143" s="309"/>
      <c r="H143" s="6">
        <f aca="true" t="shared" si="10" ref="H143:H148">H142-B143</f>
        <v>0</v>
      </c>
      <c r="I143" s="23">
        <f t="shared" si="9"/>
        <v>0</v>
      </c>
      <c r="M143" s="2">
        <v>500</v>
      </c>
    </row>
    <row r="144" spans="2:13" ht="12.75">
      <c r="B144" s="309"/>
      <c r="H144" s="6">
        <f t="shared" si="10"/>
        <v>0</v>
      </c>
      <c r="I144" s="23">
        <f t="shared" si="9"/>
        <v>0</v>
      </c>
      <c r="M144" s="2">
        <v>500</v>
      </c>
    </row>
    <row r="145" spans="2:13" ht="12.75">
      <c r="B145" s="309">
        <v>1600</v>
      </c>
      <c r="C145" s="13" t="s">
        <v>99</v>
      </c>
      <c r="D145" s="13" t="s">
        <v>100</v>
      </c>
      <c r="E145" s="1" t="s">
        <v>101</v>
      </c>
      <c r="F145" s="66" t="s">
        <v>102</v>
      </c>
      <c r="G145" s="28" t="s">
        <v>103</v>
      </c>
      <c r="H145" s="6">
        <f t="shared" si="10"/>
        <v>-1600</v>
      </c>
      <c r="I145" s="23">
        <v>3.2</v>
      </c>
      <c r="K145" s="16" t="s">
        <v>94</v>
      </c>
      <c r="L145">
        <v>3</v>
      </c>
      <c r="M145" s="2">
        <v>500</v>
      </c>
    </row>
    <row r="146" spans="2:13" ht="12.75">
      <c r="B146" s="309">
        <v>1000</v>
      </c>
      <c r="C146" s="1" t="s">
        <v>104</v>
      </c>
      <c r="D146" s="13" t="s">
        <v>100</v>
      </c>
      <c r="E146" s="1" t="s">
        <v>101</v>
      </c>
      <c r="F146" s="66" t="s">
        <v>105</v>
      </c>
      <c r="G146" s="28" t="s">
        <v>106</v>
      </c>
      <c r="H146" s="6">
        <f t="shared" si="10"/>
        <v>-2600</v>
      </c>
      <c r="I146" s="23">
        <v>2</v>
      </c>
      <c r="K146" s="16" t="s">
        <v>94</v>
      </c>
      <c r="L146">
        <v>3</v>
      </c>
      <c r="M146" s="2">
        <v>500</v>
      </c>
    </row>
    <row r="147" spans="2:13" ht="12.75">
      <c r="B147" s="309">
        <v>1300</v>
      </c>
      <c r="C147" s="1" t="s">
        <v>107</v>
      </c>
      <c r="D147" s="13" t="s">
        <v>100</v>
      </c>
      <c r="E147" s="1" t="s">
        <v>101</v>
      </c>
      <c r="F147" s="66" t="s">
        <v>102</v>
      </c>
      <c r="G147" s="28" t="s">
        <v>106</v>
      </c>
      <c r="H147" s="6">
        <f t="shared" si="10"/>
        <v>-3900</v>
      </c>
      <c r="I147" s="23">
        <v>2.6</v>
      </c>
      <c r="K147" s="16" t="s">
        <v>94</v>
      </c>
      <c r="L147">
        <v>3</v>
      </c>
      <c r="M147" s="2">
        <v>500</v>
      </c>
    </row>
    <row r="148" spans="2:13" ht="12.75">
      <c r="B148" s="309">
        <v>1700</v>
      </c>
      <c r="C148" s="1" t="s">
        <v>99</v>
      </c>
      <c r="D148" s="13" t="s">
        <v>100</v>
      </c>
      <c r="E148" s="1" t="s">
        <v>101</v>
      </c>
      <c r="F148" s="66" t="s">
        <v>102</v>
      </c>
      <c r="G148" s="28" t="s">
        <v>108</v>
      </c>
      <c r="H148" s="6">
        <f t="shared" si="10"/>
        <v>-5600</v>
      </c>
      <c r="I148" s="23">
        <v>3.4</v>
      </c>
      <c r="K148" s="16" t="s">
        <v>94</v>
      </c>
      <c r="L148">
        <v>3</v>
      </c>
      <c r="M148" s="2">
        <v>500</v>
      </c>
    </row>
    <row r="149" spans="1:13" s="77" customFormat="1" ht="12.75">
      <c r="A149" s="12"/>
      <c r="B149" s="308">
        <f>SUM(B145:B148)</f>
        <v>5600</v>
      </c>
      <c r="C149" s="12" t="s">
        <v>109</v>
      </c>
      <c r="D149" s="12"/>
      <c r="E149" s="12"/>
      <c r="F149" s="78"/>
      <c r="G149" s="19"/>
      <c r="H149" s="75">
        <v>0</v>
      </c>
      <c r="I149" s="76">
        <f t="shared" si="9"/>
        <v>11.2</v>
      </c>
      <c r="M149" s="2">
        <v>500</v>
      </c>
    </row>
    <row r="150" spans="2:13" ht="12.75">
      <c r="B150" s="309"/>
      <c r="H150" s="6">
        <f>H149-B150</f>
        <v>0</v>
      </c>
      <c r="I150" s="23">
        <f t="shared" si="9"/>
        <v>0</v>
      </c>
      <c r="M150" s="2">
        <v>500</v>
      </c>
    </row>
    <row r="151" spans="2:13" ht="12.75">
      <c r="B151" s="309"/>
      <c r="H151" s="6">
        <f>H150-B151</f>
        <v>0</v>
      </c>
      <c r="I151" s="23">
        <f t="shared" si="9"/>
        <v>0</v>
      </c>
      <c r="M151" s="2">
        <v>500</v>
      </c>
    </row>
    <row r="152" spans="2:13" ht="12.75">
      <c r="B152" s="310">
        <v>5000</v>
      </c>
      <c r="C152" s="33" t="s">
        <v>110</v>
      </c>
      <c r="D152" s="13" t="s">
        <v>100</v>
      </c>
      <c r="E152" s="33" t="s">
        <v>111</v>
      </c>
      <c r="F152" s="66" t="s">
        <v>112</v>
      </c>
      <c r="G152" s="31" t="s">
        <v>103</v>
      </c>
      <c r="H152" s="6">
        <f>H151-B152</f>
        <v>-5000</v>
      </c>
      <c r="I152" s="23">
        <f t="shared" si="9"/>
        <v>10</v>
      </c>
      <c r="K152" t="s">
        <v>94</v>
      </c>
      <c r="L152">
        <v>3</v>
      </c>
      <c r="M152" s="2">
        <v>500</v>
      </c>
    </row>
    <row r="153" spans="2:13" ht="12.75">
      <c r="B153" s="309">
        <v>5000</v>
      </c>
      <c r="C153" s="1" t="s">
        <v>113</v>
      </c>
      <c r="D153" s="13" t="s">
        <v>100</v>
      </c>
      <c r="E153" s="1" t="s">
        <v>111</v>
      </c>
      <c r="F153" s="66" t="s">
        <v>114</v>
      </c>
      <c r="G153" s="28" t="s">
        <v>115</v>
      </c>
      <c r="H153" s="6">
        <f>H152-B153</f>
        <v>-10000</v>
      </c>
      <c r="I153" s="23">
        <f t="shared" si="9"/>
        <v>10</v>
      </c>
      <c r="K153" s="16" t="s">
        <v>94</v>
      </c>
      <c r="L153">
        <v>3</v>
      </c>
      <c r="M153" s="2">
        <v>500</v>
      </c>
    </row>
    <row r="154" spans="1:13" s="77" customFormat="1" ht="12.75">
      <c r="A154" s="12"/>
      <c r="B154" s="308">
        <f>SUM(B152:B153)</f>
        <v>10000</v>
      </c>
      <c r="C154" s="12" t="s">
        <v>54</v>
      </c>
      <c r="D154" s="12"/>
      <c r="E154" s="12"/>
      <c r="F154" s="78"/>
      <c r="G154" s="19"/>
      <c r="H154" s="75">
        <v>0</v>
      </c>
      <c r="I154" s="76">
        <f t="shared" si="9"/>
        <v>20</v>
      </c>
      <c r="M154" s="2">
        <v>500</v>
      </c>
    </row>
    <row r="155" spans="2:13" ht="12.75">
      <c r="B155" s="309"/>
      <c r="H155" s="6">
        <f aca="true" t="shared" si="11" ref="H155:H160">H154-B155</f>
        <v>0</v>
      </c>
      <c r="I155" s="23">
        <f t="shared" si="9"/>
        <v>0</v>
      </c>
      <c r="M155" s="2">
        <v>500</v>
      </c>
    </row>
    <row r="156" spans="2:13" ht="12.75">
      <c r="B156" s="309"/>
      <c r="H156" s="6">
        <f t="shared" si="11"/>
        <v>0</v>
      </c>
      <c r="I156" s="23">
        <f t="shared" si="9"/>
        <v>0</v>
      </c>
      <c r="M156" s="2">
        <v>500</v>
      </c>
    </row>
    <row r="157" spans="2:13" ht="12.75">
      <c r="B157" s="310">
        <v>1200</v>
      </c>
      <c r="C157" s="13" t="s">
        <v>55</v>
      </c>
      <c r="D157" s="13" t="s">
        <v>100</v>
      </c>
      <c r="E157" s="13" t="s">
        <v>56</v>
      </c>
      <c r="F157" s="66" t="s">
        <v>102</v>
      </c>
      <c r="G157" s="30" t="s">
        <v>103</v>
      </c>
      <c r="H157" s="6">
        <f t="shared" si="11"/>
        <v>-1200</v>
      </c>
      <c r="I157" s="23">
        <v>2.4</v>
      </c>
      <c r="K157" t="s">
        <v>94</v>
      </c>
      <c r="L157">
        <v>3</v>
      </c>
      <c r="M157" s="2">
        <v>500</v>
      </c>
    </row>
    <row r="158" spans="2:13" ht="12.75">
      <c r="B158" s="309">
        <v>1800</v>
      </c>
      <c r="C158" s="1" t="s">
        <v>55</v>
      </c>
      <c r="D158" s="13" t="s">
        <v>100</v>
      </c>
      <c r="E158" s="1" t="s">
        <v>56</v>
      </c>
      <c r="F158" s="66" t="s">
        <v>102</v>
      </c>
      <c r="G158" s="28" t="s">
        <v>106</v>
      </c>
      <c r="H158" s="6">
        <f t="shared" si="11"/>
        <v>-3000</v>
      </c>
      <c r="I158" s="23">
        <v>3.6</v>
      </c>
      <c r="K158" s="16" t="s">
        <v>94</v>
      </c>
      <c r="L158">
        <v>3</v>
      </c>
      <c r="M158" s="2">
        <v>500</v>
      </c>
    </row>
    <row r="159" spans="2:13" ht="12.75">
      <c r="B159" s="309">
        <v>1700</v>
      </c>
      <c r="C159" s="1" t="s">
        <v>55</v>
      </c>
      <c r="D159" s="13" t="s">
        <v>100</v>
      </c>
      <c r="E159" s="1" t="s">
        <v>56</v>
      </c>
      <c r="F159" s="66" t="s">
        <v>102</v>
      </c>
      <c r="G159" s="28" t="s">
        <v>108</v>
      </c>
      <c r="H159" s="6">
        <f t="shared" si="11"/>
        <v>-4700</v>
      </c>
      <c r="I159" s="23">
        <v>3.4</v>
      </c>
      <c r="K159" s="16" t="s">
        <v>94</v>
      </c>
      <c r="L159">
        <v>3</v>
      </c>
      <c r="M159" s="2">
        <v>500</v>
      </c>
    </row>
    <row r="160" spans="2:13" ht="12.75">
      <c r="B160" s="309">
        <v>500</v>
      </c>
      <c r="C160" s="1" t="s">
        <v>55</v>
      </c>
      <c r="D160" s="13" t="s">
        <v>100</v>
      </c>
      <c r="E160" s="1" t="s">
        <v>56</v>
      </c>
      <c r="F160" s="66" t="s">
        <v>102</v>
      </c>
      <c r="G160" s="28" t="s">
        <v>115</v>
      </c>
      <c r="H160" s="6">
        <f t="shared" si="11"/>
        <v>-5200</v>
      </c>
      <c r="I160" s="23">
        <v>1</v>
      </c>
      <c r="K160" s="16" t="s">
        <v>94</v>
      </c>
      <c r="L160">
        <v>3</v>
      </c>
      <c r="M160" s="2">
        <v>500</v>
      </c>
    </row>
    <row r="161" spans="1:13" s="77" customFormat="1" ht="12.75">
      <c r="A161" s="12"/>
      <c r="B161" s="308">
        <f>SUM(B157:B160)</f>
        <v>5200</v>
      </c>
      <c r="C161" s="12"/>
      <c r="D161" s="12"/>
      <c r="E161" s="12" t="s">
        <v>56</v>
      </c>
      <c r="F161" s="78"/>
      <c r="G161" s="19"/>
      <c r="H161" s="75">
        <v>0</v>
      </c>
      <c r="I161" s="76">
        <f t="shared" si="9"/>
        <v>10.4</v>
      </c>
      <c r="M161" s="2">
        <v>500</v>
      </c>
    </row>
    <row r="162" spans="2:13" ht="12.75">
      <c r="B162" s="309"/>
      <c r="H162" s="6">
        <f>H161-B162</f>
        <v>0</v>
      </c>
      <c r="I162" s="23">
        <f t="shared" si="9"/>
        <v>0</v>
      </c>
      <c r="M162" s="2">
        <v>500</v>
      </c>
    </row>
    <row r="163" spans="2:13" ht="12.75">
      <c r="B163" s="309"/>
      <c r="H163" s="6">
        <f>H162-B163</f>
        <v>0</v>
      </c>
      <c r="I163" s="23">
        <f t="shared" si="9"/>
        <v>0</v>
      </c>
      <c r="M163" s="2">
        <v>500</v>
      </c>
    </row>
    <row r="164" spans="2:13" ht="12.75">
      <c r="B164" s="310">
        <v>5000</v>
      </c>
      <c r="C164" s="13" t="s">
        <v>57</v>
      </c>
      <c r="D164" s="13" t="s">
        <v>100</v>
      </c>
      <c r="E164" s="35" t="s">
        <v>111</v>
      </c>
      <c r="F164" s="66" t="s">
        <v>116</v>
      </c>
      <c r="G164" s="36" t="s">
        <v>103</v>
      </c>
      <c r="H164" s="6">
        <f>H163-B164</f>
        <v>-5000</v>
      </c>
      <c r="I164" s="23">
        <v>10</v>
      </c>
      <c r="K164" t="s">
        <v>94</v>
      </c>
      <c r="L164">
        <v>3</v>
      </c>
      <c r="M164" s="2">
        <v>500</v>
      </c>
    </row>
    <row r="165" spans="2:13" ht="12.75">
      <c r="B165" s="309">
        <v>5000</v>
      </c>
      <c r="C165" s="1" t="s">
        <v>57</v>
      </c>
      <c r="D165" s="13" t="s">
        <v>100</v>
      </c>
      <c r="E165" s="1" t="s">
        <v>111</v>
      </c>
      <c r="F165" s="91" t="s">
        <v>116</v>
      </c>
      <c r="G165" s="28" t="s">
        <v>106</v>
      </c>
      <c r="H165" s="6">
        <f>H164-B165</f>
        <v>-10000</v>
      </c>
      <c r="I165" s="23">
        <v>10</v>
      </c>
      <c r="K165" s="16" t="s">
        <v>94</v>
      </c>
      <c r="L165">
        <v>3</v>
      </c>
      <c r="M165" s="2">
        <v>500</v>
      </c>
    </row>
    <row r="166" spans="2:13" ht="12.75">
      <c r="B166" s="309">
        <v>5000</v>
      </c>
      <c r="C166" s="1" t="s">
        <v>57</v>
      </c>
      <c r="D166" s="13" t="s">
        <v>100</v>
      </c>
      <c r="E166" s="1" t="s">
        <v>111</v>
      </c>
      <c r="F166" s="91" t="s">
        <v>116</v>
      </c>
      <c r="G166" s="28" t="s">
        <v>108</v>
      </c>
      <c r="H166" s="6">
        <f>H165-B166</f>
        <v>-15000</v>
      </c>
      <c r="I166" s="23">
        <v>10</v>
      </c>
      <c r="K166" s="16" t="s">
        <v>94</v>
      </c>
      <c r="L166">
        <v>3</v>
      </c>
      <c r="M166" s="2">
        <v>500</v>
      </c>
    </row>
    <row r="167" spans="1:13" s="77" customFormat="1" ht="12.75">
      <c r="A167" s="12"/>
      <c r="B167" s="308">
        <f>SUM(B164:B166)</f>
        <v>15000</v>
      </c>
      <c r="C167" s="12" t="s">
        <v>57</v>
      </c>
      <c r="D167" s="12"/>
      <c r="E167" s="12"/>
      <c r="F167" s="78"/>
      <c r="G167" s="19"/>
      <c r="H167" s="75">
        <v>0</v>
      </c>
      <c r="I167" s="76">
        <f t="shared" si="9"/>
        <v>30</v>
      </c>
      <c r="M167" s="2">
        <v>500</v>
      </c>
    </row>
    <row r="168" spans="2:13" ht="12.75">
      <c r="B168" s="309"/>
      <c r="H168" s="6">
        <f aca="true" t="shared" si="12" ref="H168:H173">H167-B168</f>
        <v>0</v>
      </c>
      <c r="I168" s="23">
        <f t="shared" si="9"/>
        <v>0</v>
      </c>
      <c r="M168" s="2">
        <v>500</v>
      </c>
    </row>
    <row r="169" spans="2:13" ht="12.75">
      <c r="B169" s="309"/>
      <c r="H169" s="6">
        <f t="shared" si="12"/>
        <v>0</v>
      </c>
      <c r="I169" s="23">
        <f t="shared" si="9"/>
        <v>0</v>
      </c>
      <c r="M169" s="2">
        <v>500</v>
      </c>
    </row>
    <row r="170" spans="1:13" ht="12.75">
      <c r="A170" s="13"/>
      <c r="B170" s="310">
        <v>2000</v>
      </c>
      <c r="C170" s="13" t="s">
        <v>58</v>
      </c>
      <c r="D170" s="13" t="s">
        <v>100</v>
      </c>
      <c r="E170" s="13" t="s">
        <v>111</v>
      </c>
      <c r="F170" s="66" t="s">
        <v>102</v>
      </c>
      <c r="G170" s="30" t="s">
        <v>103</v>
      </c>
      <c r="H170" s="6">
        <f t="shared" si="12"/>
        <v>-2000</v>
      </c>
      <c r="I170" s="40">
        <v>4</v>
      </c>
      <c r="J170" s="16"/>
      <c r="K170" s="16" t="s">
        <v>94</v>
      </c>
      <c r="L170">
        <v>3</v>
      </c>
      <c r="M170" s="2">
        <v>500</v>
      </c>
    </row>
    <row r="171" spans="2:13" ht="12.75">
      <c r="B171" s="311">
        <v>2000</v>
      </c>
      <c r="C171" s="38" t="s">
        <v>58</v>
      </c>
      <c r="D171" s="13" t="s">
        <v>100</v>
      </c>
      <c r="E171" s="38" t="s">
        <v>111</v>
      </c>
      <c r="F171" s="66" t="s">
        <v>102</v>
      </c>
      <c r="G171" s="28" t="s">
        <v>106</v>
      </c>
      <c r="H171" s="6">
        <f t="shared" si="12"/>
        <v>-4000</v>
      </c>
      <c r="I171" s="23">
        <v>4</v>
      </c>
      <c r="J171" s="37"/>
      <c r="K171" s="37" t="s">
        <v>94</v>
      </c>
      <c r="L171">
        <v>3</v>
      </c>
      <c r="M171" s="2">
        <v>500</v>
      </c>
    </row>
    <row r="172" spans="2:13" ht="12.75">
      <c r="B172" s="309">
        <v>2000</v>
      </c>
      <c r="C172" s="1" t="s">
        <v>58</v>
      </c>
      <c r="D172" s="13" t="s">
        <v>100</v>
      </c>
      <c r="E172" s="1" t="s">
        <v>111</v>
      </c>
      <c r="F172" s="66" t="s">
        <v>102</v>
      </c>
      <c r="G172" s="28" t="s">
        <v>108</v>
      </c>
      <c r="H172" s="6">
        <f t="shared" si="12"/>
        <v>-6000</v>
      </c>
      <c r="I172" s="23">
        <v>4</v>
      </c>
      <c r="K172" s="16" t="s">
        <v>94</v>
      </c>
      <c r="L172">
        <v>3</v>
      </c>
      <c r="M172" s="2">
        <v>500</v>
      </c>
    </row>
    <row r="173" spans="2:13" ht="12.75">
      <c r="B173" s="310">
        <v>4000</v>
      </c>
      <c r="C173" s="1" t="s">
        <v>58</v>
      </c>
      <c r="D173" s="13" t="s">
        <v>100</v>
      </c>
      <c r="E173" s="1" t="s">
        <v>111</v>
      </c>
      <c r="F173" s="66" t="s">
        <v>102</v>
      </c>
      <c r="G173" s="28" t="s">
        <v>108</v>
      </c>
      <c r="H173" s="6">
        <f t="shared" si="12"/>
        <v>-10000</v>
      </c>
      <c r="I173" s="23">
        <f>+B173/M173</f>
        <v>8</v>
      </c>
      <c r="K173" s="16" t="s">
        <v>94</v>
      </c>
      <c r="L173">
        <v>3</v>
      </c>
      <c r="M173" s="2">
        <v>500</v>
      </c>
    </row>
    <row r="174" spans="2:13" ht="12.75">
      <c r="B174" s="309">
        <v>2000</v>
      </c>
      <c r="C174" s="1" t="s">
        <v>58</v>
      </c>
      <c r="D174" s="13" t="s">
        <v>100</v>
      </c>
      <c r="E174" s="1" t="s">
        <v>111</v>
      </c>
      <c r="F174" s="66" t="s">
        <v>102</v>
      </c>
      <c r="G174" s="28" t="s">
        <v>115</v>
      </c>
      <c r="H174" s="6">
        <f>H172-B174</f>
        <v>-8000</v>
      </c>
      <c r="I174" s="23">
        <v>4</v>
      </c>
      <c r="K174" s="16" t="s">
        <v>94</v>
      </c>
      <c r="L174">
        <v>3</v>
      </c>
      <c r="M174" s="2">
        <v>500</v>
      </c>
    </row>
    <row r="175" spans="1:13" s="77" customFormat="1" ht="12.75">
      <c r="A175" s="12"/>
      <c r="B175" s="308">
        <f>SUM(B170:B174)</f>
        <v>12000</v>
      </c>
      <c r="C175" s="12" t="s">
        <v>58</v>
      </c>
      <c r="D175" s="12"/>
      <c r="E175" s="12"/>
      <c r="F175" s="78"/>
      <c r="G175" s="19"/>
      <c r="H175" s="75">
        <v>0</v>
      </c>
      <c r="I175" s="76">
        <f t="shared" si="9"/>
        <v>24</v>
      </c>
      <c r="M175" s="2">
        <v>500</v>
      </c>
    </row>
    <row r="176" spans="2:13" ht="12.75">
      <c r="B176" s="309"/>
      <c r="H176" s="6">
        <f>H175-B176</f>
        <v>0</v>
      </c>
      <c r="I176" s="23">
        <f t="shared" si="9"/>
        <v>0</v>
      </c>
      <c r="M176" s="2">
        <v>500</v>
      </c>
    </row>
    <row r="177" spans="2:13" ht="12.75">
      <c r="B177" s="309"/>
      <c r="H177" s="6">
        <f>H176-B177</f>
        <v>0</v>
      </c>
      <c r="I177" s="23">
        <f t="shared" si="9"/>
        <v>0</v>
      </c>
      <c r="M177" s="2">
        <v>500</v>
      </c>
    </row>
    <row r="178" spans="2:13" ht="12.75">
      <c r="B178" s="310">
        <v>2600</v>
      </c>
      <c r="C178" s="1" t="s">
        <v>118</v>
      </c>
      <c r="D178" s="13" t="s">
        <v>100</v>
      </c>
      <c r="E178" s="1" t="s">
        <v>60</v>
      </c>
      <c r="F178" s="66" t="s">
        <v>102</v>
      </c>
      <c r="G178" s="28" t="s">
        <v>106</v>
      </c>
      <c r="H178" s="6">
        <f>H177-B178</f>
        <v>-2600</v>
      </c>
      <c r="I178" s="23">
        <f t="shared" si="9"/>
        <v>5.2</v>
      </c>
      <c r="K178" s="16" t="s">
        <v>94</v>
      </c>
      <c r="L178">
        <v>3</v>
      </c>
      <c r="M178" s="2">
        <v>500</v>
      </c>
    </row>
    <row r="179" spans="1:13" s="77" customFormat="1" ht="12.75">
      <c r="A179" s="12"/>
      <c r="B179" s="308">
        <f>SUM(B178)</f>
        <v>2600</v>
      </c>
      <c r="C179" s="12"/>
      <c r="D179" s="12"/>
      <c r="E179" s="12"/>
      <c r="F179" s="78"/>
      <c r="G179" s="19"/>
      <c r="H179" s="75">
        <v>0</v>
      </c>
      <c r="I179" s="76">
        <f t="shared" si="9"/>
        <v>5.2</v>
      </c>
      <c r="M179" s="2">
        <v>500</v>
      </c>
    </row>
    <row r="180" spans="2:13" ht="12.75">
      <c r="B180" s="309"/>
      <c r="H180" s="6">
        <f>H179-B180</f>
        <v>0</v>
      </c>
      <c r="I180" s="23">
        <f t="shared" si="9"/>
        <v>0</v>
      </c>
      <c r="M180" s="2">
        <v>500</v>
      </c>
    </row>
    <row r="181" spans="2:13" ht="12.75">
      <c r="B181" s="309"/>
      <c r="H181" s="6">
        <f>H180-B181</f>
        <v>0</v>
      </c>
      <c r="I181" s="23">
        <f t="shared" si="9"/>
        <v>0</v>
      </c>
      <c r="M181" s="2">
        <v>500</v>
      </c>
    </row>
    <row r="182" spans="2:13" ht="12.75">
      <c r="B182" s="309">
        <v>2000</v>
      </c>
      <c r="C182" s="1" t="s">
        <v>119</v>
      </c>
      <c r="D182" s="13" t="s">
        <v>100</v>
      </c>
      <c r="E182" s="1" t="s">
        <v>117</v>
      </c>
      <c r="F182" s="66" t="s">
        <v>102</v>
      </c>
      <c r="G182" s="28" t="s">
        <v>108</v>
      </c>
      <c r="H182" s="6">
        <f>H181-B182</f>
        <v>-2000</v>
      </c>
      <c r="I182" s="23">
        <f t="shared" si="9"/>
        <v>4</v>
      </c>
      <c r="K182" s="16" t="s">
        <v>94</v>
      </c>
      <c r="L182">
        <v>3</v>
      </c>
      <c r="M182" s="2">
        <v>500</v>
      </c>
    </row>
    <row r="183" spans="1:13" s="77" customFormat="1" ht="12.75">
      <c r="A183" s="12"/>
      <c r="B183" s="308">
        <f>SUM(B182:B182)</f>
        <v>2000</v>
      </c>
      <c r="C183" s="12"/>
      <c r="D183" s="12"/>
      <c r="E183" s="12" t="s">
        <v>117</v>
      </c>
      <c r="F183" s="78"/>
      <c r="G183" s="19"/>
      <c r="H183" s="75">
        <v>0</v>
      </c>
      <c r="I183" s="76">
        <f t="shared" si="9"/>
        <v>4</v>
      </c>
      <c r="M183" s="2">
        <v>500</v>
      </c>
    </row>
    <row r="184" spans="2:13" ht="12.75">
      <c r="B184" s="309"/>
      <c r="H184" s="6">
        <f>H183-B184</f>
        <v>0</v>
      </c>
      <c r="I184" s="23">
        <f>+B184/M184</f>
        <v>0</v>
      </c>
      <c r="M184" s="2">
        <v>500</v>
      </c>
    </row>
    <row r="185" spans="2:13" ht="12.75">
      <c r="B185" s="309"/>
      <c r="H185" s="6">
        <f>H184-B185</f>
        <v>0</v>
      </c>
      <c r="I185" s="23">
        <f t="shared" si="9"/>
        <v>0</v>
      </c>
      <c r="M185" s="2">
        <v>500</v>
      </c>
    </row>
    <row r="186" spans="2:13" ht="12.75">
      <c r="B186" s="309"/>
      <c r="H186" s="6">
        <f>H185-B186</f>
        <v>0</v>
      </c>
      <c r="I186" s="23">
        <f t="shared" si="9"/>
        <v>0</v>
      </c>
      <c r="M186" s="2">
        <v>500</v>
      </c>
    </row>
    <row r="187" spans="2:13" ht="12.75">
      <c r="B187" s="309"/>
      <c r="H187" s="6">
        <f>H186-B187</f>
        <v>0</v>
      </c>
      <c r="I187" s="23">
        <f t="shared" si="9"/>
        <v>0</v>
      </c>
      <c r="M187" s="2">
        <v>500</v>
      </c>
    </row>
    <row r="188" spans="1:13" s="77" customFormat="1" ht="12.75">
      <c r="A188" s="12"/>
      <c r="B188" s="308">
        <f>+B192+B199+B205+B211+B217+B222</f>
        <v>34400</v>
      </c>
      <c r="C188" s="71" t="s">
        <v>120</v>
      </c>
      <c r="D188" s="72" t="s">
        <v>121</v>
      </c>
      <c r="E188" s="71" t="s">
        <v>31</v>
      </c>
      <c r="F188" s="73" t="s">
        <v>122</v>
      </c>
      <c r="G188" s="93" t="s">
        <v>33</v>
      </c>
      <c r="I188" s="76">
        <f>+B188/M188</f>
        <v>68.8</v>
      </c>
      <c r="J188" s="76"/>
      <c r="K188" s="76"/>
      <c r="M188" s="2">
        <v>500</v>
      </c>
    </row>
    <row r="189" spans="2:13" ht="12.75">
      <c r="B189" s="309"/>
      <c r="H189" s="6">
        <v>0</v>
      </c>
      <c r="I189" s="23">
        <f>+B189/M189</f>
        <v>0</v>
      </c>
      <c r="M189" s="2">
        <v>500</v>
      </c>
    </row>
    <row r="190" spans="2:13" ht="12.75">
      <c r="B190" s="309">
        <v>2500</v>
      </c>
      <c r="C190" s="13" t="s">
        <v>34</v>
      </c>
      <c r="D190" s="1" t="s">
        <v>17</v>
      </c>
      <c r="E190" s="1" t="s">
        <v>443</v>
      </c>
      <c r="F190" s="66" t="s">
        <v>123</v>
      </c>
      <c r="G190" s="28" t="s">
        <v>75</v>
      </c>
      <c r="H190" s="6">
        <v>2500</v>
      </c>
      <c r="I190" s="23">
        <f>+B190/M190</f>
        <v>5</v>
      </c>
      <c r="K190" t="s">
        <v>34</v>
      </c>
      <c r="L190">
        <v>4</v>
      </c>
      <c r="M190" s="2">
        <v>500</v>
      </c>
    </row>
    <row r="191" spans="2:13" ht="12.75">
      <c r="B191" s="312">
        <v>2500</v>
      </c>
      <c r="C191" s="13" t="s">
        <v>34</v>
      </c>
      <c r="D191" s="1" t="s">
        <v>17</v>
      </c>
      <c r="E191" s="1" t="s">
        <v>443</v>
      </c>
      <c r="F191" s="66" t="s">
        <v>124</v>
      </c>
      <c r="G191" s="28" t="s">
        <v>125</v>
      </c>
      <c r="H191" s="6">
        <v>5000</v>
      </c>
      <c r="I191" s="23">
        <v>5</v>
      </c>
      <c r="K191" t="s">
        <v>34</v>
      </c>
      <c r="L191">
        <v>4</v>
      </c>
      <c r="M191" s="2">
        <v>500</v>
      </c>
    </row>
    <row r="192" spans="1:13" s="77" customFormat="1" ht="12.75">
      <c r="A192" s="12"/>
      <c r="B192" s="308">
        <f>SUM(B190:B191)</f>
        <v>5000</v>
      </c>
      <c r="C192" s="12" t="s">
        <v>34</v>
      </c>
      <c r="D192" s="12"/>
      <c r="E192" s="12"/>
      <c r="F192" s="78"/>
      <c r="G192" s="19"/>
      <c r="H192" s="75">
        <v>0</v>
      </c>
      <c r="I192" s="76">
        <f t="shared" si="9"/>
        <v>10</v>
      </c>
      <c r="M192" s="2">
        <v>500</v>
      </c>
    </row>
    <row r="193" spans="2:13" ht="12.75">
      <c r="B193" s="309"/>
      <c r="H193" s="6">
        <f>H192-B193</f>
        <v>0</v>
      </c>
      <c r="I193" s="23">
        <f>+B193/M193</f>
        <v>0</v>
      </c>
      <c r="M193" s="2">
        <v>500</v>
      </c>
    </row>
    <row r="194" spans="2:13" ht="12.75">
      <c r="B194" s="309"/>
      <c r="H194" s="6">
        <f aca="true" t="shared" si="13" ref="H194:H257">H193-B194</f>
        <v>0</v>
      </c>
      <c r="I194" s="23">
        <f aca="true" t="shared" si="14" ref="I194:I256">+B194/M194</f>
        <v>0</v>
      </c>
      <c r="M194" s="2">
        <v>500</v>
      </c>
    </row>
    <row r="195" spans="2:13" ht="12.75">
      <c r="B195" s="309">
        <v>1000</v>
      </c>
      <c r="C195" s="33" t="s">
        <v>126</v>
      </c>
      <c r="D195" s="33" t="s">
        <v>17</v>
      </c>
      <c r="E195" s="80" t="s">
        <v>47</v>
      </c>
      <c r="F195" s="56" t="s">
        <v>1317</v>
      </c>
      <c r="G195" s="88" t="s">
        <v>127</v>
      </c>
      <c r="H195" s="55">
        <f t="shared" si="13"/>
        <v>-1000</v>
      </c>
      <c r="I195" s="81">
        <f t="shared" si="14"/>
        <v>2</v>
      </c>
      <c r="J195" s="82"/>
      <c r="K195" t="s">
        <v>443</v>
      </c>
      <c r="L195">
        <v>4</v>
      </c>
      <c r="M195" s="2">
        <v>500</v>
      </c>
    </row>
    <row r="196" spans="2:13" ht="12.75">
      <c r="B196" s="309">
        <v>5000</v>
      </c>
      <c r="C196" s="80" t="s">
        <v>128</v>
      </c>
      <c r="D196" s="33" t="s">
        <v>17</v>
      </c>
      <c r="E196" s="80" t="s">
        <v>47</v>
      </c>
      <c r="F196" s="56" t="s">
        <v>1318</v>
      </c>
      <c r="G196" s="88" t="s">
        <v>127</v>
      </c>
      <c r="H196" s="55">
        <f t="shared" si="13"/>
        <v>-6000</v>
      </c>
      <c r="I196" s="81">
        <f t="shared" si="14"/>
        <v>10</v>
      </c>
      <c r="J196" s="82"/>
      <c r="K196" t="s">
        <v>443</v>
      </c>
      <c r="L196">
        <v>4</v>
      </c>
      <c r="M196" s="2">
        <v>500</v>
      </c>
    </row>
    <row r="197" spans="2:13" ht="12.75">
      <c r="B197" s="309">
        <v>5000</v>
      </c>
      <c r="C197" s="80" t="s">
        <v>129</v>
      </c>
      <c r="D197" s="33" t="s">
        <v>17</v>
      </c>
      <c r="E197" s="80" t="s">
        <v>47</v>
      </c>
      <c r="F197" s="56" t="s">
        <v>1317</v>
      </c>
      <c r="G197" s="88" t="s">
        <v>125</v>
      </c>
      <c r="H197" s="55">
        <f t="shared" si="13"/>
        <v>-11000</v>
      </c>
      <c r="I197" s="81">
        <f t="shared" si="14"/>
        <v>10</v>
      </c>
      <c r="J197" s="82"/>
      <c r="K197" t="s">
        <v>443</v>
      </c>
      <c r="L197">
        <v>4</v>
      </c>
      <c r="M197" s="2">
        <v>500</v>
      </c>
    </row>
    <row r="198" spans="2:13" ht="12.75">
      <c r="B198" s="309">
        <v>1000</v>
      </c>
      <c r="C198" s="80" t="s">
        <v>49</v>
      </c>
      <c r="D198" s="33" t="s">
        <v>17</v>
      </c>
      <c r="E198" s="80" t="s">
        <v>47</v>
      </c>
      <c r="F198" s="56" t="s">
        <v>1317</v>
      </c>
      <c r="G198" s="88" t="s">
        <v>125</v>
      </c>
      <c r="H198" s="55">
        <f t="shared" si="13"/>
        <v>-12000</v>
      </c>
      <c r="I198" s="81">
        <f t="shared" si="14"/>
        <v>2</v>
      </c>
      <c r="J198" s="82"/>
      <c r="K198" t="s">
        <v>443</v>
      </c>
      <c r="L198">
        <v>4</v>
      </c>
      <c r="M198" s="2">
        <v>500</v>
      </c>
    </row>
    <row r="199" spans="1:13" s="77" customFormat="1" ht="12.75">
      <c r="A199" s="12"/>
      <c r="B199" s="308">
        <f>SUM(B195:B198)</f>
        <v>12000</v>
      </c>
      <c r="C199" s="12" t="s">
        <v>54</v>
      </c>
      <c r="D199" s="12"/>
      <c r="E199" s="12"/>
      <c r="F199" s="78"/>
      <c r="G199" s="19"/>
      <c r="H199" s="75">
        <v>0</v>
      </c>
      <c r="I199" s="76">
        <f t="shared" si="14"/>
        <v>24</v>
      </c>
      <c r="M199" s="2">
        <v>500</v>
      </c>
    </row>
    <row r="200" spans="2:13" ht="12.75">
      <c r="B200" s="309"/>
      <c r="H200" s="6">
        <f t="shared" si="13"/>
        <v>0</v>
      </c>
      <c r="I200" s="23">
        <f t="shared" si="14"/>
        <v>0</v>
      </c>
      <c r="M200" s="2">
        <v>500</v>
      </c>
    </row>
    <row r="201" spans="2:13" ht="12.75">
      <c r="B201" s="312"/>
      <c r="H201" s="6">
        <f t="shared" si="13"/>
        <v>0</v>
      </c>
      <c r="I201" s="23">
        <f t="shared" si="14"/>
        <v>0</v>
      </c>
      <c r="M201" s="2">
        <v>500</v>
      </c>
    </row>
    <row r="202" spans="2:13" ht="12.75">
      <c r="B202" s="309">
        <v>1400</v>
      </c>
      <c r="C202" s="80" t="s">
        <v>55</v>
      </c>
      <c r="D202" s="33" t="s">
        <v>17</v>
      </c>
      <c r="E202" s="80" t="s">
        <v>56</v>
      </c>
      <c r="F202" s="56" t="s">
        <v>1317</v>
      </c>
      <c r="G202" s="88" t="s">
        <v>75</v>
      </c>
      <c r="H202" s="6">
        <f t="shared" si="13"/>
        <v>-1400</v>
      </c>
      <c r="I202" s="81">
        <v>2.8</v>
      </c>
      <c r="J202" s="82"/>
      <c r="K202" t="s">
        <v>443</v>
      </c>
      <c r="L202">
        <v>4</v>
      </c>
      <c r="M202" s="2">
        <v>500</v>
      </c>
    </row>
    <row r="203" spans="2:13" ht="12.75">
      <c r="B203" s="309">
        <v>1000</v>
      </c>
      <c r="C203" s="80" t="s">
        <v>55</v>
      </c>
      <c r="D203" s="33" t="s">
        <v>17</v>
      </c>
      <c r="E203" s="80" t="s">
        <v>56</v>
      </c>
      <c r="F203" s="56" t="s">
        <v>1317</v>
      </c>
      <c r="G203" s="88" t="s">
        <v>127</v>
      </c>
      <c r="H203" s="6">
        <f t="shared" si="13"/>
        <v>-2400</v>
      </c>
      <c r="I203" s="81">
        <v>2</v>
      </c>
      <c r="J203" s="82"/>
      <c r="K203" t="s">
        <v>443</v>
      </c>
      <c r="L203">
        <v>4</v>
      </c>
      <c r="M203" s="2">
        <v>500</v>
      </c>
    </row>
    <row r="204" spans="2:13" ht="12.75">
      <c r="B204" s="309">
        <v>1000</v>
      </c>
      <c r="C204" s="80" t="s">
        <v>55</v>
      </c>
      <c r="D204" s="33" t="s">
        <v>17</v>
      </c>
      <c r="E204" s="80" t="s">
        <v>56</v>
      </c>
      <c r="F204" s="56" t="s">
        <v>1317</v>
      </c>
      <c r="G204" s="88" t="s">
        <v>125</v>
      </c>
      <c r="H204" s="6">
        <f t="shared" si="13"/>
        <v>-3400</v>
      </c>
      <c r="I204" s="81">
        <v>2</v>
      </c>
      <c r="J204" s="82"/>
      <c r="K204" t="s">
        <v>443</v>
      </c>
      <c r="L204">
        <v>4</v>
      </c>
      <c r="M204" s="2">
        <v>500</v>
      </c>
    </row>
    <row r="205" spans="1:13" s="77" customFormat="1" ht="12.75">
      <c r="A205" s="12"/>
      <c r="B205" s="308">
        <f>SUM(B202:B204)</f>
        <v>3400</v>
      </c>
      <c r="C205" s="12"/>
      <c r="D205" s="12"/>
      <c r="E205" s="12" t="s">
        <v>56</v>
      </c>
      <c r="F205" s="78"/>
      <c r="G205" s="19"/>
      <c r="H205" s="75">
        <v>0</v>
      </c>
      <c r="I205" s="76">
        <f t="shared" si="14"/>
        <v>6.8</v>
      </c>
      <c r="M205" s="2">
        <v>500</v>
      </c>
    </row>
    <row r="206" spans="2:13" ht="12.75">
      <c r="B206" s="309"/>
      <c r="H206" s="6">
        <f t="shared" si="13"/>
        <v>0</v>
      </c>
      <c r="I206" s="23">
        <f t="shared" si="14"/>
        <v>0</v>
      </c>
      <c r="M206" s="2">
        <v>500</v>
      </c>
    </row>
    <row r="207" spans="2:13" ht="12.75">
      <c r="B207" s="309"/>
      <c r="H207" s="6">
        <f t="shared" si="13"/>
        <v>0</v>
      </c>
      <c r="I207" s="23">
        <f t="shared" si="14"/>
        <v>0</v>
      </c>
      <c r="M207" s="2">
        <v>500</v>
      </c>
    </row>
    <row r="208" spans="2:13" ht="12.75">
      <c r="B208" s="309">
        <v>3000</v>
      </c>
      <c r="C208" s="80" t="s">
        <v>57</v>
      </c>
      <c r="D208" s="33" t="s">
        <v>17</v>
      </c>
      <c r="E208" s="80" t="s">
        <v>47</v>
      </c>
      <c r="F208" s="56" t="s">
        <v>1319</v>
      </c>
      <c r="G208" s="88" t="s">
        <v>75</v>
      </c>
      <c r="H208" s="6">
        <f t="shared" si="13"/>
        <v>-3000</v>
      </c>
      <c r="I208" s="81">
        <v>6</v>
      </c>
      <c r="J208" s="82"/>
      <c r="K208" t="s">
        <v>443</v>
      </c>
      <c r="L208">
        <v>4</v>
      </c>
      <c r="M208" s="2">
        <v>500</v>
      </c>
    </row>
    <row r="209" spans="2:13" ht="12.75">
      <c r="B209" s="309">
        <v>3000</v>
      </c>
      <c r="C209" s="80" t="s">
        <v>57</v>
      </c>
      <c r="D209" s="33" t="s">
        <v>17</v>
      </c>
      <c r="E209" s="80" t="s">
        <v>47</v>
      </c>
      <c r="F209" s="56" t="s">
        <v>1319</v>
      </c>
      <c r="G209" s="88" t="s">
        <v>127</v>
      </c>
      <c r="H209" s="6">
        <f t="shared" si="13"/>
        <v>-6000</v>
      </c>
      <c r="I209" s="81">
        <v>6</v>
      </c>
      <c r="J209" s="82"/>
      <c r="K209" t="s">
        <v>443</v>
      </c>
      <c r="L209">
        <v>4</v>
      </c>
      <c r="M209" s="2">
        <v>500</v>
      </c>
    </row>
    <row r="210" spans="2:13" ht="12.75">
      <c r="B210" s="309">
        <v>3000</v>
      </c>
      <c r="C210" s="80" t="s">
        <v>57</v>
      </c>
      <c r="D210" s="33" t="s">
        <v>17</v>
      </c>
      <c r="E210" s="80" t="s">
        <v>47</v>
      </c>
      <c r="F210" s="56" t="s">
        <v>1319</v>
      </c>
      <c r="G210" s="88" t="s">
        <v>125</v>
      </c>
      <c r="H210" s="6">
        <f t="shared" si="13"/>
        <v>-9000</v>
      </c>
      <c r="I210" s="81">
        <v>6</v>
      </c>
      <c r="J210" s="82"/>
      <c r="K210" t="s">
        <v>443</v>
      </c>
      <c r="L210">
        <v>4</v>
      </c>
      <c r="M210" s="2">
        <v>500</v>
      </c>
    </row>
    <row r="211" spans="1:13" s="77" customFormat="1" ht="12.75">
      <c r="A211" s="12"/>
      <c r="B211" s="308">
        <f>SUM(B208:B210)</f>
        <v>9000</v>
      </c>
      <c r="C211" s="12" t="s">
        <v>57</v>
      </c>
      <c r="D211" s="12"/>
      <c r="E211" s="12"/>
      <c r="F211" s="78"/>
      <c r="G211" s="19"/>
      <c r="H211" s="75">
        <v>0</v>
      </c>
      <c r="I211" s="76">
        <f t="shared" si="14"/>
        <v>18</v>
      </c>
      <c r="M211" s="2">
        <v>500</v>
      </c>
    </row>
    <row r="212" spans="2:13" ht="12.75">
      <c r="B212" s="309"/>
      <c r="H212" s="6">
        <f t="shared" si="13"/>
        <v>0</v>
      </c>
      <c r="I212" s="23">
        <f t="shared" si="14"/>
        <v>0</v>
      </c>
      <c r="M212" s="2">
        <v>500</v>
      </c>
    </row>
    <row r="213" spans="2:13" ht="12.75">
      <c r="B213" s="309"/>
      <c r="H213" s="6">
        <f t="shared" si="13"/>
        <v>0</v>
      </c>
      <c r="I213" s="23">
        <f t="shared" si="14"/>
        <v>0</v>
      </c>
      <c r="M213" s="2">
        <v>500</v>
      </c>
    </row>
    <row r="214" spans="2:13" ht="12.75">
      <c r="B214" s="309">
        <v>1000</v>
      </c>
      <c r="C214" s="80" t="s">
        <v>58</v>
      </c>
      <c r="D214" s="33" t="s">
        <v>17</v>
      </c>
      <c r="E214" s="80" t="s">
        <v>47</v>
      </c>
      <c r="F214" s="56" t="s">
        <v>1317</v>
      </c>
      <c r="G214" s="88" t="s">
        <v>75</v>
      </c>
      <c r="H214" s="6">
        <f t="shared" si="13"/>
        <v>-1000</v>
      </c>
      <c r="I214" s="81">
        <v>2</v>
      </c>
      <c r="J214" s="82"/>
      <c r="K214" t="s">
        <v>443</v>
      </c>
      <c r="L214">
        <v>4</v>
      </c>
      <c r="M214" s="2">
        <v>500</v>
      </c>
    </row>
    <row r="215" spans="2:13" ht="12.75">
      <c r="B215" s="309">
        <v>1000</v>
      </c>
      <c r="C215" s="80" t="s">
        <v>58</v>
      </c>
      <c r="D215" s="33" t="s">
        <v>17</v>
      </c>
      <c r="E215" s="80" t="s">
        <v>47</v>
      </c>
      <c r="F215" s="56" t="s">
        <v>1317</v>
      </c>
      <c r="G215" s="88" t="s">
        <v>127</v>
      </c>
      <c r="H215" s="6">
        <f t="shared" si="13"/>
        <v>-2000</v>
      </c>
      <c r="I215" s="81">
        <v>2</v>
      </c>
      <c r="J215" s="82"/>
      <c r="K215" t="s">
        <v>443</v>
      </c>
      <c r="L215">
        <v>4</v>
      </c>
      <c r="M215" s="2">
        <v>500</v>
      </c>
    </row>
    <row r="216" spans="2:13" ht="12.75">
      <c r="B216" s="309">
        <v>1000</v>
      </c>
      <c r="C216" s="80" t="s">
        <v>58</v>
      </c>
      <c r="D216" s="33" t="s">
        <v>17</v>
      </c>
      <c r="E216" s="80" t="s">
        <v>47</v>
      </c>
      <c r="F216" s="56" t="s">
        <v>1317</v>
      </c>
      <c r="G216" s="88" t="s">
        <v>125</v>
      </c>
      <c r="H216" s="6">
        <f t="shared" si="13"/>
        <v>-3000</v>
      </c>
      <c r="I216" s="81">
        <v>2</v>
      </c>
      <c r="J216" s="82"/>
      <c r="K216" t="s">
        <v>443</v>
      </c>
      <c r="L216">
        <v>4</v>
      </c>
      <c r="M216" s="2">
        <v>500</v>
      </c>
    </row>
    <row r="217" spans="1:13" s="77" customFormat="1" ht="12.75">
      <c r="A217" s="12"/>
      <c r="B217" s="308">
        <f>SUM(B214:B216)</f>
        <v>3000</v>
      </c>
      <c r="C217" s="12" t="s">
        <v>58</v>
      </c>
      <c r="D217" s="12"/>
      <c r="E217" s="12"/>
      <c r="F217" s="78"/>
      <c r="G217" s="19"/>
      <c r="H217" s="75">
        <v>0</v>
      </c>
      <c r="I217" s="76">
        <f t="shared" si="14"/>
        <v>6</v>
      </c>
      <c r="M217" s="2">
        <v>500</v>
      </c>
    </row>
    <row r="218" spans="2:13" ht="12.75">
      <c r="B218" s="309"/>
      <c r="H218" s="6">
        <f t="shared" si="13"/>
        <v>0</v>
      </c>
      <c r="I218" s="23">
        <f t="shared" si="14"/>
        <v>0</v>
      </c>
      <c r="M218" s="2">
        <v>500</v>
      </c>
    </row>
    <row r="219" spans="2:13" ht="12.75">
      <c r="B219" s="309"/>
      <c r="H219" s="6">
        <f t="shared" si="13"/>
        <v>0</v>
      </c>
      <c r="I219" s="23">
        <f t="shared" si="14"/>
        <v>0</v>
      </c>
      <c r="M219" s="2">
        <v>500</v>
      </c>
    </row>
    <row r="220" spans="2:13" ht="12.75">
      <c r="B220" s="310">
        <v>1000</v>
      </c>
      <c r="C220" s="33" t="s">
        <v>59</v>
      </c>
      <c r="D220" s="33" t="s">
        <v>17</v>
      </c>
      <c r="E220" s="80" t="s">
        <v>60</v>
      </c>
      <c r="F220" s="56" t="s">
        <v>1317</v>
      </c>
      <c r="G220" s="88" t="s">
        <v>127</v>
      </c>
      <c r="H220" s="6">
        <f t="shared" si="13"/>
        <v>-1000</v>
      </c>
      <c r="I220" s="81">
        <v>2</v>
      </c>
      <c r="J220" s="82"/>
      <c r="K220" t="s">
        <v>443</v>
      </c>
      <c r="L220">
        <v>4</v>
      </c>
      <c r="M220" s="2">
        <v>500</v>
      </c>
    </row>
    <row r="221" spans="2:13" ht="12.75">
      <c r="B221" s="310">
        <v>1000</v>
      </c>
      <c r="C221" s="33" t="s">
        <v>59</v>
      </c>
      <c r="D221" s="33" t="s">
        <v>17</v>
      </c>
      <c r="E221" s="80" t="s">
        <v>60</v>
      </c>
      <c r="F221" s="56" t="s">
        <v>1317</v>
      </c>
      <c r="G221" s="88" t="s">
        <v>125</v>
      </c>
      <c r="H221" s="6">
        <f t="shared" si="13"/>
        <v>-2000</v>
      </c>
      <c r="I221" s="81">
        <v>2</v>
      </c>
      <c r="J221" s="82"/>
      <c r="K221" t="s">
        <v>443</v>
      </c>
      <c r="L221">
        <v>4</v>
      </c>
      <c r="M221" s="2">
        <v>500</v>
      </c>
    </row>
    <row r="222" spans="1:13" s="77" customFormat="1" ht="12.75">
      <c r="A222" s="12"/>
      <c r="B222" s="308">
        <f>SUM(B220:B221)</f>
        <v>2000</v>
      </c>
      <c r="C222" s="12"/>
      <c r="D222" s="12"/>
      <c r="E222" s="12" t="s">
        <v>60</v>
      </c>
      <c r="F222" s="78"/>
      <c r="G222" s="19"/>
      <c r="H222" s="75">
        <v>0</v>
      </c>
      <c r="I222" s="76">
        <f t="shared" si="14"/>
        <v>4</v>
      </c>
      <c r="M222" s="2">
        <v>500</v>
      </c>
    </row>
    <row r="223" spans="2:13" ht="12.75">
      <c r="B223" s="309"/>
      <c r="H223" s="6">
        <f t="shared" si="13"/>
        <v>0</v>
      </c>
      <c r="I223" s="23">
        <f t="shared" si="14"/>
        <v>0</v>
      </c>
      <c r="M223" s="2">
        <v>500</v>
      </c>
    </row>
    <row r="224" spans="2:13" ht="12.75">
      <c r="B224" s="312"/>
      <c r="H224" s="6">
        <f t="shared" si="13"/>
        <v>0</v>
      </c>
      <c r="I224" s="23">
        <f t="shared" si="14"/>
        <v>0</v>
      </c>
      <c r="M224" s="2">
        <v>500</v>
      </c>
    </row>
    <row r="225" spans="2:13" ht="12.75">
      <c r="B225" s="309"/>
      <c r="H225" s="6">
        <f t="shared" si="13"/>
        <v>0</v>
      </c>
      <c r="I225" s="23">
        <f t="shared" si="14"/>
        <v>0</v>
      </c>
      <c r="M225" s="2">
        <v>500</v>
      </c>
    </row>
    <row r="226" spans="2:13" ht="12.75">
      <c r="B226" s="309"/>
      <c r="H226" s="6">
        <f t="shared" si="13"/>
        <v>0</v>
      </c>
      <c r="I226" s="23">
        <f t="shared" si="14"/>
        <v>0</v>
      </c>
      <c r="M226" s="2">
        <v>500</v>
      </c>
    </row>
    <row r="227" spans="1:13" s="77" customFormat="1" ht="12.75">
      <c r="A227" s="12"/>
      <c r="B227" s="308">
        <f>+B237+B247+B254+B260+B267+B273</f>
        <v>65800</v>
      </c>
      <c r="C227" s="71" t="s">
        <v>130</v>
      </c>
      <c r="D227" s="72" t="s">
        <v>131</v>
      </c>
      <c r="E227" s="71" t="s">
        <v>132</v>
      </c>
      <c r="F227" s="73" t="s">
        <v>133</v>
      </c>
      <c r="G227" s="74" t="s">
        <v>134</v>
      </c>
      <c r="H227" s="93"/>
      <c r="I227" s="76">
        <f>+B227/M227</f>
        <v>131.6</v>
      </c>
      <c r="J227" s="76"/>
      <c r="K227" s="76"/>
      <c r="M227" s="2">
        <v>500</v>
      </c>
    </row>
    <row r="228" spans="2:13" ht="12.75">
      <c r="B228" s="309"/>
      <c r="H228" s="6">
        <v>0</v>
      </c>
      <c r="I228" s="23">
        <f t="shared" si="14"/>
        <v>0</v>
      </c>
      <c r="M228" s="2">
        <v>500</v>
      </c>
    </row>
    <row r="229" spans="2:13" ht="12.75">
      <c r="B229" s="309">
        <v>3000</v>
      </c>
      <c r="C229" s="13" t="s">
        <v>34</v>
      </c>
      <c r="D229" s="1" t="s">
        <v>17</v>
      </c>
      <c r="E229" s="1" t="s">
        <v>66</v>
      </c>
      <c r="F229" s="66" t="s">
        <v>135</v>
      </c>
      <c r="G229" s="28" t="s">
        <v>127</v>
      </c>
      <c r="H229" s="6">
        <f t="shared" si="13"/>
        <v>-3000</v>
      </c>
      <c r="I229" s="23">
        <v>6</v>
      </c>
      <c r="K229" t="s">
        <v>34</v>
      </c>
      <c r="L229">
        <v>5</v>
      </c>
      <c r="M229" s="2">
        <v>500</v>
      </c>
    </row>
    <row r="230" spans="2:13" ht="12.75">
      <c r="B230" s="309">
        <v>3000</v>
      </c>
      <c r="C230" s="13" t="s">
        <v>34</v>
      </c>
      <c r="D230" s="1" t="s">
        <v>17</v>
      </c>
      <c r="E230" s="1" t="s">
        <v>35</v>
      </c>
      <c r="F230" s="66" t="s">
        <v>136</v>
      </c>
      <c r="G230" s="28" t="s">
        <v>125</v>
      </c>
      <c r="H230" s="6">
        <f t="shared" si="13"/>
        <v>-6000</v>
      </c>
      <c r="I230" s="23">
        <v>6</v>
      </c>
      <c r="K230" t="s">
        <v>34</v>
      </c>
      <c r="L230">
        <v>5</v>
      </c>
      <c r="M230" s="2">
        <v>500</v>
      </c>
    </row>
    <row r="231" spans="2:13" ht="12.75">
      <c r="B231" s="309">
        <v>3000</v>
      </c>
      <c r="C231" s="13" t="s">
        <v>34</v>
      </c>
      <c r="D231" s="1" t="s">
        <v>17</v>
      </c>
      <c r="E231" s="1" t="s">
        <v>66</v>
      </c>
      <c r="F231" s="66" t="s">
        <v>137</v>
      </c>
      <c r="G231" s="28" t="s">
        <v>125</v>
      </c>
      <c r="H231" s="6">
        <f t="shared" si="13"/>
        <v>-9000</v>
      </c>
      <c r="I231" s="23">
        <v>6</v>
      </c>
      <c r="K231" t="s">
        <v>34</v>
      </c>
      <c r="L231">
        <v>5</v>
      </c>
      <c r="M231" s="2">
        <v>500</v>
      </c>
    </row>
    <row r="232" spans="2:13" ht="12.75">
      <c r="B232" s="309">
        <v>3000</v>
      </c>
      <c r="C232" s="13" t="s">
        <v>34</v>
      </c>
      <c r="D232" s="1" t="s">
        <v>17</v>
      </c>
      <c r="E232" s="1" t="s">
        <v>66</v>
      </c>
      <c r="F232" s="66" t="s">
        <v>138</v>
      </c>
      <c r="G232" s="28" t="s">
        <v>139</v>
      </c>
      <c r="H232" s="6">
        <f t="shared" si="13"/>
        <v>-12000</v>
      </c>
      <c r="I232" s="23">
        <v>6</v>
      </c>
      <c r="K232" t="s">
        <v>34</v>
      </c>
      <c r="L232">
        <v>5</v>
      </c>
      <c r="M232" s="2">
        <v>500</v>
      </c>
    </row>
    <row r="233" spans="2:13" ht="12.75">
      <c r="B233" s="309">
        <v>3000</v>
      </c>
      <c r="C233" s="13" t="s">
        <v>34</v>
      </c>
      <c r="D233" s="1" t="s">
        <v>17</v>
      </c>
      <c r="E233" s="1" t="s">
        <v>66</v>
      </c>
      <c r="F233" s="66" t="s">
        <v>140</v>
      </c>
      <c r="G233" s="28" t="s">
        <v>141</v>
      </c>
      <c r="H233" s="6">
        <f t="shared" si="13"/>
        <v>-15000</v>
      </c>
      <c r="I233" s="23">
        <v>6</v>
      </c>
      <c r="K233" t="s">
        <v>34</v>
      </c>
      <c r="L233">
        <v>5</v>
      </c>
      <c r="M233" s="2">
        <v>500</v>
      </c>
    </row>
    <row r="234" spans="2:13" ht="12.75">
      <c r="B234" s="309">
        <v>3000</v>
      </c>
      <c r="C234" s="13" t="s">
        <v>34</v>
      </c>
      <c r="D234" s="1" t="s">
        <v>17</v>
      </c>
      <c r="E234" s="1" t="s">
        <v>35</v>
      </c>
      <c r="F234" s="66" t="s">
        <v>142</v>
      </c>
      <c r="G234" s="28" t="s">
        <v>141</v>
      </c>
      <c r="H234" s="6">
        <f t="shared" si="13"/>
        <v>-18000</v>
      </c>
      <c r="I234" s="23">
        <v>6</v>
      </c>
      <c r="K234" t="s">
        <v>34</v>
      </c>
      <c r="L234">
        <v>5</v>
      </c>
      <c r="M234" s="2">
        <v>500</v>
      </c>
    </row>
    <row r="235" spans="2:13" ht="12.75">
      <c r="B235" s="309">
        <v>3000</v>
      </c>
      <c r="C235" s="13" t="s">
        <v>34</v>
      </c>
      <c r="D235" s="1" t="s">
        <v>17</v>
      </c>
      <c r="E235" s="1" t="s">
        <v>66</v>
      </c>
      <c r="F235" s="66" t="s">
        <v>143</v>
      </c>
      <c r="G235" s="28" t="s">
        <v>144</v>
      </c>
      <c r="H235" s="6">
        <f t="shared" si="13"/>
        <v>-21000</v>
      </c>
      <c r="I235" s="23">
        <v>6</v>
      </c>
      <c r="K235" t="s">
        <v>34</v>
      </c>
      <c r="L235">
        <v>5</v>
      </c>
      <c r="M235" s="2">
        <v>500</v>
      </c>
    </row>
    <row r="236" spans="2:13" ht="12.75">
      <c r="B236" s="309">
        <v>3000</v>
      </c>
      <c r="C236" s="13" t="s">
        <v>34</v>
      </c>
      <c r="D236" s="1" t="s">
        <v>17</v>
      </c>
      <c r="E236" s="1" t="s">
        <v>66</v>
      </c>
      <c r="F236" s="66" t="s">
        <v>145</v>
      </c>
      <c r="G236" s="28" t="s">
        <v>146</v>
      </c>
      <c r="H236" s="6">
        <f t="shared" si="13"/>
        <v>-24000</v>
      </c>
      <c r="I236" s="23">
        <v>6</v>
      </c>
      <c r="K236" t="s">
        <v>34</v>
      </c>
      <c r="L236">
        <v>5</v>
      </c>
      <c r="M236" s="2">
        <v>500</v>
      </c>
    </row>
    <row r="237" spans="1:13" s="77" customFormat="1" ht="12.75">
      <c r="A237" s="12"/>
      <c r="B237" s="308">
        <f>SUM(B229:B236)</f>
        <v>24000</v>
      </c>
      <c r="C237" s="12" t="s">
        <v>34</v>
      </c>
      <c r="D237" s="12"/>
      <c r="E237" s="12"/>
      <c r="F237" s="78"/>
      <c r="G237" s="19"/>
      <c r="H237" s="75">
        <v>0</v>
      </c>
      <c r="I237" s="76">
        <f t="shared" si="14"/>
        <v>48</v>
      </c>
      <c r="M237" s="2">
        <v>500</v>
      </c>
    </row>
    <row r="238" spans="2:13" ht="12.75">
      <c r="B238" s="309"/>
      <c r="H238" s="6">
        <f t="shared" si="13"/>
        <v>0</v>
      </c>
      <c r="I238" s="23">
        <f t="shared" si="14"/>
        <v>0</v>
      </c>
      <c r="M238" s="2">
        <v>500</v>
      </c>
    </row>
    <row r="239" spans="2:13" ht="12.75">
      <c r="B239" s="309"/>
      <c r="H239" s="6">
        <f t="shared" si="13"/>
        <v>0</v>
      </c>
      <c r="I239" s="23">
        <f t="shared" si="14"/>
        <v>0</v>
      </c>
      <c r="M239" s="2">
        <v>500</v>
      </c>
    </row>
    <row r="240" spans="1:13" ht="12.75">
      <c r="A240" s="13"/>
      <c r="B240" s="310">
        <v>2500</v>
      </c>
      <c r="C240" s="13" t="s">
        <v>147</v>
      </c>
      <c r="D240" s="13" t="s">
        <v>17</v>
      </c>
      <c r="E240" s="13" t="s">
        <v>47</v>
      </c>
      <c r="F240" s="91" t="s">
        <v>148</v>
      </c>
      <c r="G240" s="30" t="s">
        <v>127</v>
      </c>
      <c r="H240" s="29">
        <f t="shared" si="13"/>
        <v>-2500</v>
      </c>
      <c r="I240" s="40">
        <f t="shared" si="14"/>
        <v>5</v>
      </c>
      <c r="J240" s="16"/>
      <c r="K240" s="16" t="s">
        <v>66</v>
      </c>
      <c r="L240" s="16">
        <v>5</v>
      </c>
      <c r="M240" s="2">
        <v>500</v>
      </c>
    </row>
    <row r="241" spans="2:13" ht="12.75">
      <c r="B241" s="309">
        <v>500</v>
      </c>
      <c r="C241" s="1" t="s">
        <v>149</v>
      </c>
      <c r="D241" s="13" t="s">
        <v>17</v>
      </c>
      <c r="E241" s="1" t="s">
        <v>47</v>
      </c>
      <c r="F241" s="66" t="s">
        <v>150</v>
      </c>
      <c r="G241" s="28" t="s">
        <v>125</v>
      </c>
      <c r="H241" s="6">
        <f t="shared" si="13"/>
        <v>-3000</v>
      </c>
      <c r="I241" s="23">
        <f t="shared" si="14"/>
        <v>1</v>
      </c>
      <c r="K241" t="s">
        <v>66</v>
      </c>
      <c r="L241" s="16">
        <v>5</v>
      </c>
      <c r="M241" s="2">
        <v>500</v>
      </c>
    </row>
    <row r="242" spans="2:13" ht="12.75">
      <c r="B242" s="309">
        <v>500</v>
      </c>
      <c r="C242" s="1" t="s">
        <v>151</v>
      </c>
      <c r="D242" s="13" t="s">
        <v>17</v>
      </c>
      <c r="E242" s="1" t="s">
        <v>47</v>
      </c>
      <c r="F242" s="66" t="s">
        <v>150</v>
      </c>
      <c r="G242" s="28" t="s">
        <v>125</v>
      </c>
      <c r="H242" s="6">
        <f t="shared" si="13"/>
        <v>-3500</v>
      </c>
      <c r="I242" s="23">
        <f t="shared" si="14"/>
        <v>1</v>
      </c>
      <c r="K242" t="s">
        <v>66</v>
      </c>
      <c r="L242" s="16">
        <v>5</v>
      </c>
      <c r="M242" s="2">
        <v>500</v>
      </c>
    </row>
    <row r="243" spans="1:13" ht="12.75">
      <c r="A243" s="13"/>
      <c r="B243" s="310">
        <v>1000</v>
      </c>
      <c r="C243" s="13" t="s">
        <v>152</v>
      </c>
      <c r="D243" s="13" t="s">
        <v>17</v>
      </c>
      <c r="E243" s="13" t="s">
        <v>47</v>
      </c>
      <c r="F243" s="91" t="s">
        <v>150</v>
      </c>
      <c r="G243" s="30" t="s">
        <v>139</v>
      </c>
      <c r="H243" s="29">
        <f t="shared" si="13"/>
        <v>-4500</v>
      </c>
      <c r="I243" s="40">
        <f t="shared" si="14"/>
        <v>2</v>
      </c>
      <c r="J243" s="16"/>
      <c r="K243" s="16" t="s">
        <v>66</v>
      </c>
      <c r="L243" s="16">
        <v>5</v>
      </c>
      <c r="M243" s="2">
        <v>500</v>
      </c>
    </row>
    <row r="244" spans="1:13" ht="12.75">
      <c r="A244" s="13"/>
      <c r="B244" s="310">
        <v>1000</v>
      </c>
      <c r="C244" s="13" t="s">
        <v>153</v>
      </c>
      <c r="D244" s="13" t="s">
        <v>17</v>
      </c>
      <c r="E244" s="13" t="s">
        <v>47</v>
      </c>
      <c r="F244" s="91" t="s">
        <v>150</v>
      </c>
      <c r="G244" s="30" t="s">
        <v>139</v>
      </c>
      <c r="H244" s="29">
        <f t="shared" si="13"/>
        <v>-5500</v>
      </c>
      <c r="I244" s="40">
        <f t="shared" si="14"/>
        <v>2</v>
      </c>
      <c r="J244" s="16"/>
      <c r="K244" s="16" t="s">
        <v>66</v>
      </c>
      <c r="L244" s="16">
        <v>5</v>
      </c>
      <c r="M244" s="2">
        <v>500</v>
      </c>
    </row>
    <row r="245" spans="1:13" ht="12.75">
      <c r="A245" s="13"/>
      <c r="B245" s="310">
        <v>1500</v>
      </c>
      <c r="C245" s="13" t="s">
        <v>154</v>
      </c>
      <c r="D245" s="13" t="s">
        <v>17</v>
      </c>
      <c r="E245" s="13" t="s">
        <v>47</v>
      </c>
      <c r="F245" s="91" t="s">
        <v>150</v>
      </c>
      <c r="G245" s="30" t="s">
        <v>141</v>
      </c>
      <c r="H245" s="29">
        <f t="shared" si="13"/>
        <v>-7000</v>
      </c>
      <c r="I245" s="40">
        <f t="shared" si="14"/>
        <v>3</v>
      </c>
      <c r="J245" s="16"/>
      <c r="K245" s="16" t="s">
        <v>66</v>
      </c>
      <c r="L245" s="16">
        <v>5</v>
      </c>
      <c r="M245" s="2">
        <v>500</v>
      </c>
    </row>
    <row r="246" spans="1:13" ht="12.75">
      <c r="A246" s="13"/>
      <c r="B246" s="310">
        <v>3500</v>
      </c>
      <c r="C246" s="13" t="s">
        <v>86</v>
      </c>
      <c r="D246" s="13" t="s">
        <v>17</v>
      </c>
      <c r="E246" s="13" t="s">
        <v>47</v>
      </c>
      <c r="F246" s="91" t="s">
        <v>155</v>
      </c>
      <c r="G246" s="30" t="s">
        <v>141</v>
      </c>
      <c r="H246" s="29">
        <f t="shared" si="13"/>
        <v>-10500</v>
      </c>
      <c r="I246" s="40">
        <f t="shared" si="14"/>
        <v>7</v>
      </c>
      <c r="J246" s="16"/>
      <c r="K246" s="16" t="s">
        <v>66</v>
      </c>
      <c r="L246" s="16">
        <v>5</v>
      </c>
      <c r="M246" s="2">
        <v>500</v>
      </c>
    </row>
    <row r="247" spans="1:13" s="77" customFormat="1" ht="12.75">
      <c r="A247" s="12"/>
      <c r="B247" s="308">
        <f>SUM(B240:B246)</f>
        <v>10500</v>
      </c>
      <c r="C247" s="12" t="s">
        <v>54</v>
      </c>
      <c r="D247" s="12"/>
      <c r="E247" s="12"/>
      <c r="F247" s="78"/>
      <c r="G247" s="19"/>
      <c r="H247" s="75">
        <v>0</v>
      </c>
      <c r="I247" s="76">
        <f t="shared" si="14"/>
        <v>21</v>
      </c>
      <c r="M247" s="2">
        <v>500</v>
      </c>
    </row>
    <row r="248" spans="2:13" ht="12.75">
      <c r="B248" s="309"/>
      <c r="H248" s="6">
        <f t="shared" si="13"/>
        <v>0</v>
      </c>
      <c r="I248" s="23">
        <f t="shared" si="14"/>
        <v>0</v>
      </c>
      <c r="M248" s="2">
        <v>500</v>
      </c>
    </row>
    <row r="249" spans="2:13" ht="12.75">
      <c r="B249" s="309"/>
      <c r="H249" s="6">
        <f t="shared" si="13"/>
        <v>0</v>
      </c>
      <c r="I249" s="23">
        <f t="shared" si="14"/>
        <v>0</v>
      </c>
      <c r="M249" s="2">
        <v>500</v>
      </c>
    </row>
    <row r="250" spans="2:13" ht="12.75">
      <c r="B250" s="309">
        <v>1300</v>
      </c>
      <c r="C250" s="1" t="s">
        <v>55</v>
      </c>
      <c r="D250" s="13" t="s">
        <v>17</v>
      </c>
      <c r="E250" s="1" t="s">
        <v>56</v>
      </c>
      <c r="F250" s="66" t="s">
        <v>150</v>
      </c>
      <c r="G250" s="28" t="s">
        <v>127</v>
      </c>
      <c r="H250" s="6">
        <f t="shared" si="13"/>
        <v>-1300</v>
      </c>
      <c r="I250" s="23">
        <v>2.6</v>
      </c>
      <c r="K250" t="s">
        <v>66</v>
      </c>
      <c r="L250" s="16">
        <v>5</v>
      </c>
      <c r="M250" s="2">
        <v>500</v>
      </c>
    </row>
    <row r="251" spans="2:13" ht="12.75">
      <c r="B251" s="309">
        <v>1600</v>
      </c>
      <c r="C251" s="1" t="s">
        <v>55</v>
      </c>
      <c r="D251" s="13" t="s">
        <v>17</v>
      </c>
      <c r="E251" s="1" t="s">
        <v>56</v>
      </c>
      <c r="F251" s="66" t="s">
        <v>150</v>
      </c>
      <c r="G251" s="28" t="s">
        <v>125</v>
      </c>
      <c r="H251" s="6">
        <f t="shared" si="13"/>
        <v>-2900</v>
      </c>
      <c r="I251" s="23">
        <v>3.2</v>
      </c>
      <c r="K251" t="s">
        <v>66</v>
      </c>
      <c r="L251" s="16">
        <v>5</v>
      </c>
      <c r="M251" s="2">
        <v>500</v>
      </c>
    </row>
    <row r="252" spans="2:13" ht="12.75">
      <c r="B252" s="309">
        <v>1400</v>
      </c>
      <c r="C252" s="1" t="s">
        <v>55</v>
      </c>
      <c r="D252" s="13" t="s">
        <v>17</v>
      </c>
      <c r="E252" s="1" t="s">
        <v>56</v>
      </c>
      <c r="F252" s="66" t="s">
        <v>150</v>
      </c>
      <c r="G252" s="28" t="s">
        <v>139</v>
      </c>
      <c r="H252" s="6">
        <f t="shared" si="13"/>
        <v>-4300</v>
      </c>
      <c r="I252" s="23">
        <v>2.8</v>
      </c>
      <c r="K252" t="s">
        <v>66</v>
      </c>
      <c r="L252" s="16">
        <v>5</v>
      </c>
      <c r="M252" s="2">
        <v>500</v>
      </c>
    </row>
    <row r="253" spans="2:13" ht="12.75">
      <c r="B253" s="310">
        <v>1000</v>
      </c>
      <c r="C253" s="1" t="s">
        <v>55</v>
      </c>
      <c r="D253" s="13" t="s">
        <v>17</v>
      </c>
      <c r="E253" s="1" t="s">
        <v>56</v>
      </c>
      <c r="F253" s="66" t="s">
        <v>150</v>
      </c>
      <c r="G253" s="28" t="s">
        <v>141</v>
      </c>
      <c r="H253" s="6">
        <f t="shared" si="13"/>
        <v>-5300</v>
      </c>
      <c r="I253" s="23">
        <v>4</v>
      </c>
      <c r="K253" t="s">
        <v>66</v>
      </c>
      <c r="L253" s="16">
        <v>5</v>
      </c>
      <c r="M253" s="2">
        <v>500</v>
      </c>
    </row>
    <row r="254" spans="1:13" s="77" customFormat="1" ht="12.75">
      <c r="A254" s="12"/>
      <c r="B254" s="308">
        <f>SUM(B250:B253)</f>
        <v>5300</v>
      </c>
      <c r="C254" s="12"/>
      <c r="D254" s="12"/>
      <c r="E254" s="12" t="s">
        <v>56</v>
      </c>
      <c r="F254" s="78"/>
      <c r="G254" s="19"/>
      <c r="H254" s="75">
        <v>0</v>
      </c>
      <c r="I254" s="76">
        <f t="shared" si="14"/>
        <v>10.6</v>
      </c>
      <c r="M254" s="2">
        <v>500</v>
      </c>
    </row>
    <row r="255" spans="2:13" ht="12.75">
      <c r="B255" s="309"/>
      <c r="H255" s="6">
        <f t="shared" si="13"/>
        <v>0</v>
      </c>
      <c r="I255" s="23">
        <f t="shared" si="14"/>
        <v>0</v>
      </c>
      <c r="M255" s="2">
        <v>500</v>
      </c>
    </row>
    <row r="256" spans="2:13" ht="12.75">
      <c r="B256" s="309"/>
      <c r="H256" s="6">
        <f t="shared" si="13"/>
        <v>0</v>
      </c>
      <c r="I256" s="23">
        <f t="shared" si="14"/>
        <v>0</v>
      </c>
      <c r="M256" s="2">
        <v>500</v>
      </c>
    </row>
    <row r="257" spans="2:13" ht="12.75">
      <c r="B257" s="310">
        <v>5000</v>
      </c>
      <c r="C257" s="1" t="s">
        <v>57</v>
      </c>
      <c r="D257" s="13" t="s">
        <v>17</v>
      </c>
      <c r="E257" s="1" t="s">
        <v>47</v>
      </c>
      <c r="F257" s="66" t="s">
        <v>156</v>
      </c>
      <c r="G257" s="28" t="s">
        <v>127</v>
      </c>
      <c r="H257" s="6">
        <f t="shared" si="13"/>
        <v>-5000</v>
      </c>
      <c r="I257" s="23">
        <v>10</v>
      </c>
      <c r="K257" t="s">
        <v>66</v>
      </c>
      <c r="L257" s="16">
        <v>5</v>
      </c>
      <c r="M257" s="2">
        <v>500</v>
      </c>
    </row>
    <row r="258" spans="2:13" ht="12.75">
      <c r="B258" s="310">
        <v>5000</v>
      </c>
      <c r="C258" s="1" t="s">
        <v>57</v>
      </c>
      <c r="D258" s="13" t="s">
        <v>17</v>
      </c>
      <c r="E258" s="1" t="s">
        <v>47</v>
      </c>
      <c r="F258" s="66" t="s">
        <v>156</v>
      </c>
      <c r="G258" s="28" t="s">
        <v>125</v>
      </c>
      <c r="H258" s="6">
        <f>H257-B258</f>
        <v>-10000</v>
      </c>
      <c r="I258" s="23">
        <v>10</v>
      </c>
      <c r="K258" t="s">
        <v>66</v>
      </c>
      <c r="L258" s="16">
        <v>5</v>
      </c>
      <c r="M258" s="2">
        <v>500</v>
      </c>
    </row>
    <row r="259" spans="2:13" ht="12.75">
      <c r="B259" s="310">
        <v>5000</v>
      </c>
      <c r="C259" s="1" t="s">
        <v>57</v>
      </c>
      <c r="D259" s="13" t="s">
        <v>17</v>
      </c>
      <c r="E259" s="1" t="s">
        <v>47</v>
      </c>
      <c r="F259" s="66" t="s">
        <v>156</v>
      </c>
      <c r="G259" s="28" t="s">
        <v>139</v>
      </c>
      <c r="H259" s="6">
        <f>H258-B259</f>
        <v>-15000</v>
      </c>
      <c r="I259" s="23">
        <v>10</v>
      </c>
      <c r="K259" t="s">
        <v>66</v>
      </c>
      <c r="L259" s="16">
        <v>5</v>
      </c>
      <c r="M259" s="2">
        <v>500</v>
      </c>
    </row>
    <row r="260" spans="1:13" s="77" customFormat="1" ht="12.75">
      <c r="A260" s="12"/>
      <c r="B260" s="308">
        <f>SUM(B257:B259)</f>
        <v>15000</v>
      </c>
      <c r="C260" s="12" t="s">
        <v>57</v>
      </c>
      <c r="D260" s="12"/>
      <c r="E260" s="12"/>
      <c r="F260" s="78"/>
      <c r="G260" s="19"/>
      <c r="H260" s="75">
        <v>0</v>
      </c>
      <c r="I260" s="76">
        <f aca="true" t="shared" si="15" ref="I260:I317">+B260/M260</f>
        <v>30</v>
      </c>
      <c r="M260" s="2">
        <v>500</v>
      </c>
    </row>
    <row r="261" spans="2:13" ht="12.75">
      <c r="B261" s="309"/>
      <c r="H261" s="6">
        <f aca="true" t="shared" si="16" ref="H261:H321">H260-B261</f>
        <v>0</v>
      </c>
      <c r="I261" s="23">
        <f t="shared" si="15"/>
        <v>0</v>
      </c>
      <c r="M261" s="2">
        <v>500</v>
      </c>
    </row>
    <row r="262" spans="2:13" ht="12.75">
      <c r="B262" s="309"/>
      <c r="H262" s="6">
        <f t="shared" si="16"/>
        <v>0</v>
      </c>
      <c r="I262" s="23">
        <f t="shared" si="15"/>
        <v>0</v>
      </c>
      <c r="M262" s="2">
        <v>500</v>
      </c>
    </row>
    <row r="263" spans="2:13" ht="12.75">
      <c r="B263" s="309">
        <v>2000</v>
      </c>
      <c r="C263" s="1" t="s">
        <v>58</v>
      </c>
      <c r="D263" s="13" t="s">
        <v>17</v>
      </c>
      <c r="E263" s="1" t="s">
        <v>47</v>
      </c>
      <c r="F263" s="66" t="s">
        <v>150</v>
      </c>
      <c r="G263" s="28" t="s">
        <v>127</v>
      </c>
      <c r="H263" s="6">
        <f t="shared" si="16"/>
        <v>-2000</v>
      </c>
      <c r="I263" s="23">
        <v>4</v>
      </c>
      <c r="K263" t="s">
        <v>66</v>
      </c>
      <c r="L263" s="16">
        <v>5</v>
      </c>
      <c r="M263" s="2">
        <v>500</v>
      </c>
    </row>
    <row r="264" spans="2:13" ht="12.75">
      <c r="B264" s="309">
        <v>2000</v>
      </c>
      <c r="C264" s="1" t="s">
        <v>58</v>
      </c>
      <c r="D264" s="13" t="s">
        <v>17</v>
      </c>
      <c r="E264" s="1" t="s">
        <v>47</v>
      </c>
      <c r="F264" s="66" t="s">
        <v>150</v>
      </c>
      <c r="G264" s="28" t="s">
        <v>125</v>
      </c>
      <c r="H264" s="6">
        <f t="shared" si="16"/>
        <v>-4000</v>
      </c>
      <c r="I264" s="23">
        <v>4</v>
      </c>
      <c r="K264" t="s">
        <v>66</v>
      </c>
      <c r="L264" s="16">
        <v>5</v>
      </c>
      <c r="M264" s="2">
        <v>500</v>
      </c>
    </row>
    <row r="265" spans="2:13" ht="12.75">
      <c r="B265" s="309">
        <v>2000</v>
      </c>
      <c r="C265" s="1" t="s">
        <v>58</v>
      </c>
      <c r="D265" s="13" t="s">
        <v>17</v>
      </c>
      <c r="E265" s="1" t="s">
        <v>47</v>
      </c>
      <c r="F265" s="66" t="s">
        <v>150</v>
      </c>
      <c r="G265" s="28" t="s">
        <v>139</v>
      </c>
      <c r="H265" s="6">
        <f t="shared" si="16"/>
        <v>-6000</v>
      </c>
      <c r="I265" s="23">
        <v>4</v>
      </c>
      <c r="K265" t="s">
        <v>66</v>
      </c>
      <c r="L265" s="16">
        <v>5</v>
      </c>
      <c r="M265" s="2">
        <v>500</v>
      </c>
    </row>
    <row r="266" spans="2:13" ht="12.75">
      <c r="B266" s="309">
        <v>2000</v>
      </c>
      <c r="C266" s="1" t="s">
        <v>58</v>
      </c>
      <c r="D266" s="13" t="s">
        <v>17</v>
      </c>
      <c r="E266" s="1" t="s">
        <v>47</v>
      </c>
      <c r="F266" s="66" t="s">
        <v>150</v>
      </c>
      <c r="G266" s="28" t="s">
        <v>141</v>
      </c>
      <c r="H266" s="6">
        <f t="shared" si="16"/>
        <v>-8000</v>
      </c>
      <c r="I266" s="23">
        <v>4</v>
      </c>
      <c r="K266" t="s">
        <v>66</v>
      </c>
      <c r="L266" s="16">
        <v>5</v>
      </c>
      <c r="M266" s="2">
        <v>500</v>
      </c>
    </row>
    <row r="267" spans="1:13" s="77" customFormat="1" ht="12.75">
      <c r="A267" s="12"/>
      <c r="B267" s="308">
        <f>SUM(B263:B266)</f>
        <v>8000</v>
      </c>
      <c r="C267" s="12" t="s">
        <v>58</v>
      </c>
      <c r="D267" s="12"/>
      <c r="E267" s="12"/>
      <c r="F267" s="78"/>
      <c r="G267" s="19"/>
      <c r="H267" s="75">
        <v>0</v>
      </c>
      <c r="I267" s="76">
        <f t="shared" si="15"/>
        <v>16</v>
      </c>
      <c r="M267" s="2">
        <v>500</v>
      </c>
    </row>
    <row r="268" spans="2:13" ht="12.75">
      <c r="B268" s="309"/>
      <c r="H268" s="6">
        <f t="shared" si="16"/>
        <v>0</v>
      </c>
      <c r="I268" s="23">
        <f t="shared" si="15"/>
        <v>0</v>
      </c>
      <c r="M268" s="2">
        <v>500</v>
      </c>
    </row>
    <row r="269" spans="2:13" ht="12.75">
      <c r="B269" s="309"/>
      <c r="H269" s="6">
        <f t="shared" si="16"/>
        <v>0</v>
      </c>
      <c r="I269" s="23">
        <f t="shared" si="15"/>
        <v>0</v>
      </c>
      <c r="M269" s="2">
        <v>500</v>
      </c>
    </row>
    <row r="270" spans="2:13" ht="12.75">
      <c r="B270" s="309">
        <v>1000</v>
      </c>
      <c r="C270" s="1" t="s">
        <v>59</v>
      </c>
      <c r="D270" s="13" t="s">
        <v>17</v>
      </c>
      <c r="E270" s="1" t="s">
        <v>60</v>
      </c>
      <c r="F270" s="66" t="s">
        <v>150</v>
      </c>
      <c r="G270" s="28" t="s">
        <v>125</v>
      </c>
      <c r="H270" s="6">
        <f t="shared" si="16"/>
        <v>-1000</v>
      </c>
      <c r="I270" s="23">
        <v>2</v>
      </c>
      <c r="K270" t="s">
        <v>66</v>
      </c>
      <c r="L270" s="16">
        <v>5</v>
      </c>
      <c r="M270" s="2">
        <v>500</v>
      </c>
    </row>
    <row r="271" spans="2:13" ht="12.75">
      <c r="B271" s="309">
        <v>1000</v>
      </c>
      <c r="C271" s="1" t="s">
        <v>59</v>
      </c>
      <c r="D271" s="13" t="s">
        <v>17</v>
      </c>
      <c r="E271" s="1" t="s">
        <v>60</v>
      </c>
      <c r="F271" s="66" t="s">
        <v>150</v>
      </c>
      <c r="G271" s="28" t="s">
        <v>139</v>
      </c>
      <c r="H271" s="6">
        <f t="shared" si="16"/>
        <v>-2000</v>
      </c>
      <c r="I271" s="23">
        <v>2</v>
      </c>
      <c r="K271" t="s">
        <v>66</v>
      </c>
      <c r="L271" s="16">
        <v>5</v>
      </c>
      <c r="M271" s="2">
        <v>500</v>
      </c>
    </row>
    <row r="272" spans="2:13" ht="12.75">
      <c r="B272" s="309">
        <v>1000</v>
      </c>
      <c r="C272" s="1" t="s">
        <v>59</v>
      </c>
      <c r="D272" s="13" t="s">
        <v>17</v>
      </c>
      <c r="E272" s="1" t="s">
        <v>60</v>
      </c>
      <c r="F272" s="66" t="s">
        <v>150</v>
      </c>
      <c r="G272" s="28" t="s">
        <v>141</v>
      </c>
      <c r="H272" s="6">
        <f t="shared" si="16"/>
        <v>-3000</v>
      </c>
      <c r="I272" s="23">
        <v>2</v>
      </c>
      <c r="K272" t="s">
        <v>66</v>
      </c>
      <c r="L272">
        <v>5</v>
      </c>
      <c r="M272" s="2">
        <v>500</v>
      </c>
    </row>
    <row r="273" spans="1:13" s="77" customFormat="1" ht="12.75">
      <c r="A273" s="12"/>
      <c r="B273" s="308">
        <f>SUM(B270:B272)</f>
        <v>3000</v>
      </c>
      <c r="C273" s="12"/>
      <c r="D273" s="12"/>
      <c r="E273" s="12" t="s">
        <v>60</v>
      </c>
      <c r="F273" s="78"/>
      <c r="G273" s="19"/>
      <c r="H273" s="75">
        <v>0</v>
      </c>
      <c r="I273" s="76">
        <v>2</v>
      </c>
      <c r="M273" s="2">
        <v>500</v>
      </c>
    </row>
    <row r="274" spans="2:13" ht="12.75">
      <c r="B274" s="309"/>
      <c r="H274" s="6">
        <f t="shared" si="16"/>
        <v>0</v>
      </c>
      <c r="I274" s="23">
        <f t="shared" si="15"/>
        <v>0</v>
      </c>
      <c r="M274" s="2">
        <v>500</v>
      </c>
    </row>
    <row r="275" spans="2:13" ht="12.75">
      <c r="B275" s="309"/>
      <c r="H275" s="6">
        <f t="shared" si="16"/>
        <v>0</v>
      </c>
      <c r="I275" s="23">
        <f t="shared" si="15"/>
        <v>0</v>
      </c>
      <c r="M275" s="2">
        <v>500</v>
      </c>
    </row>
    <row r="276" spans="2:13" ht="12.75">
      <c r="B276" s="309"/>
      <c r="H276" s="6">
        <f t="shared" si="16"/>
        <v>0</v>
      </c>
      <c r="I276" s="23">
        <f t="shared" si="15"/>
        <v>0</v>
      </c>
      <c r="M276" s="2">
        <v>500</v>
      </c>
    </row>
    <row r="277" spans="2:13" ht="12.75">
      <c r="B277" s="309"/>
      <c r="H277" s="6">
        <f t="shared" si="16"/>
        <v>0</v>
      </c>
      <c r="I277" s="23">
        <f t="shared" si="15"/>
        <v>0</v>
      </c>
      <c r="M277" s="2">
        <v>500</v>
      </c>
    </row>
    <row r="278" spans="1:13" s="77" customFormat="1" ht="12.75">
      <c r="A278" s="12"/>
      <c r="B278" s="308">
        <f>+B281+B288+B294+B299+B305</f>
        <v>19500</v>
      </c>
      <c r="C278" s="71" t="s">
        <v>157</v>
      </c>
      <c r="D278" s="72" t="s">
        <v>158</v>
      </c>
      <c r="E278" s="71" t="s">
        <v>63</v>
      </c>
      <c r="F278" s="73" t="s">
        <v>159</v>
      </c>
      <c r="G278" s="74" t="s">
        <v>160</v>
      </c>
      <c r="H278" s="93"/>
      <c r="I278" s="76">
        <f>+B278/M278</f>
        <v>39</v>
      </c>
      <c r="J278" s="76"/>
      <c r="K278" s="76"/>
      <c r="M278" s="2">
        <v>500</v>
      </c>
    </row>
    <row r="279" spans="2:13" ht="12.75">
      <c r="B279" s="309"/>
      <c r="H279" s="6">
        <f t="shared" si="16"/>
        <v>0</v>
      </c>
      <c r="I279" s="23">
        <f t="shared" si="15"/>
        <v>0</v>
      </c>
      <c r="M279" s="2">
        <v>500</v>
      </c>
    </row>
    <row r="280" spans="2:13" ht="12.75">
      <c r="B280" s="312">
        <v>2500</v>
      </c>
      <c r="C280" s="13" t="s">
        <v>34</v>
      </c>
      <c r="D280" s="1" t="s">
        <v>17</v>
      </c>
      <c r="E280" s="1" t="s">
        <v>161</v>
      </c>
      <c r="F280" s="66" t="s">
        <v>162</v>
      </c>
      <c r="G280" s="28" t="s">
        <v>125</v>
      </c>
      <c r="H280" s="6">
        <f t="shared" si="16"/>
        <v>-2500</v>
      </c>
      <c r="I280" s="23">
        <f t="shared" si="15"/>
        <v>5</v>
      </c>
      <c r="K280" t="s">
        <v>34</v>
      </c>
      <c r="L280">
        <v>6</v>
      </c>
      <c r="M280" s="2">
        <v>500</v>
      </c>
    </row>
    <row r="281" spans="1:13" s="77" customFormat="1" ht="12.75">
      <c r="A281" s="12"/>
      <c r="B281" s="308">
        <f>SUM(B280)</f>
        <v>2500</v>
      </c>
      <c r="C281" s="12" t="s">
        <v>34</v>
      </c>
      <c r="D281" s="12"/>
      <c r="E281" s="12"/>
      <c r="F281" s="78"/>
      <c r="G281" s="19"/>
      <c r="H281" s="75">
        <v>0</v>
      </c>
      <c r="I281" s="76">
        <f t="shared" si="15"/>
        <v>5</v>
      </c>
      <c r="M281" s="2">
        <v>500</v>
      </c>
    </row>
    <row r="282" spans="2:13" ht="12.75">
      <c r="B282" s="309"/>
      <c r="H282" s="6">
        <f t="shared" si="16"/>
        <v>0</v>
      </c>
      <c r="I282" s="23">
        <f t="shared" si="15"/>
        <v>0</v>
      </c>
      <c r="M282" s="2">
        <v>500</v>
      </c>
    </row>
    <row r="283" spans="2:13" ht="12.75">
      <c r="B283" s="309"/>
      <c r="H283" s="6">
        <f t="shared" si="16"/>
        <v>0</v>
      </c>
      <c r="I283" s="23">
        <f t="shared" si="15"/>
        <v>0</v>
      </c>
      <c r="M283" s="2">
        <v>500</v>
      </c>
    </row>
    <row r="284" spans="2:13" ht="12.75">
      <c r="B284" s="310">
        <v>1000</v>
      </c>
      <c r="C284" s="1" t="s">
        <v>77</v>
      </c>
      <c r="D284" s="13" t="s">
        <v>17</v>
      </c>
      <c r="E284" s="1" t="s">
        <v>47</v>
      </c>
      <c r="F284" s="66" t="s">
        <v>163</v>
      </c>
      <c r="G284" s="31" t="s">
        <v>127</v>
      </c>
      <c r="H284" s="6">
        <f t="shared" si="16"/>
        <v>-1000</v>
      </c>
      <c r="I284" s="23">
        <f t="shared" si="15"/>
        <v>2</v>
      </c>
      <c r="K284" t="s">
        <v>161</v>
      </c>
      <c r="L284">
        <v>6</v>
      </c>
      <c r="M284" s="2">
        <v>500</v>
      </c>
    </row>
    <row r="285" spans="2:13" ht="12.75">
      <c r="B285" s="310">
        <v>1500</v>
      </c>
      <c r="C285" s="33" t="s">
        <v>164</v>
      </c>
      <c r="D285" s="13" t="s">
        <v>17</v>
      </c>
      <c r="E285" s="33" t="s">
        <v>47</v>
      </c>
      <c r="F285" s="66" t="s">
        <v>165</v>
      </c>
      <c r="G285" s="31" t="s">
        <v>127</v>
      </c>
      <c r="H285" s="6">
        <f>H284-B285</f>
        <v>-2500</v>
      </c>
      <c r="I285" s="23">
        <f t="shared" si="15"/>
        <v>3</v>
      </c>
      <c r="K285" t="s">
        <v>161</v>
      </c>
      <c r="L285">
        <v>6</v>
      </c>
      <c r="M285" s="2">
        <v>500</v>
      </c>
    </row>
    <row r="286" spans="2:13" ht="12.75">
      <c r="B286" s="309">
        <v>1500</v>
      </c>
      <c r="C286" s="1" t="s">
        <v>166</v>
      </c>
      <c r="D286" s="13" t="s">
        <v>17</v>
      </c>
      <c r="E286" s="1" t="s">
        <v>47</v>
      </c>
      <c r="F286" s="66" t="s">
        <v>165</v>
      </c>
      <c r="G286" s="28" t="s">
        <v>139</v>
      </c>
      <c r="H286" s="6">
        <f>H285-B286</f>
        <v>-4000</v>
      </c>
      <c r="I286" s="23">
        <f t="shared" si="15"/>
        <v>3</v>
      </c>
      <c r="K286" t="s">
        <v>161</v>
      </c>
      <c r="L286">
        <v>6</v>
      </c>
      <c r="M286" s="2">
        <v>500</v>
      </c>
    </row>
    <row r="287" spans="2:13" ht="12.75">
      <c r="B287" s="309">
        <v>1000</v>
      </c>
      <c r="C287" s="1" t="s">
        <v>81</v>
      </c>
      <c r="D287" s="13" t="s">
        <v>17</v>
      </c>
      <c r="E287" s="1" t="s">
        <v>47</v>
      </c>
      <c r="F287" s="66" t="s">
        <v>167</v>
      </c>
      <c r="G287" s="28" t="s">
        <v>139</v>
      </c>
      <c r="H287" s="6">
        <f>H286-B287</f>
        <v>-5000</v>
      </c>
      <c r="I287" s="23">
        <f t="shared" si="15"/>
        <v>2</v>
      </c>
      <c r="K287" t="s">
        <v>161</v>
      </c>
      <c r="L287">
        <v>6</v>
      </c>
      <c r="M287" s="2">
        <v>500</v>
      </c>
    </row>
    <row r="288" spans="1:13" s="77" customFormat="1" ht="12.75">
      <c r="A288" s="12"/>
      <c r="B288" s="308">
        <f>SUM(B284:B287)</f>
        <v>5000</v>
      </c>
      <c r="C288" s="12" t="s">
        <v>54</v>
      </c>
      <c r="D288" s="12"/>
      <c r="E288" s="12"/>
      <c r="F288" s="78"/>
      <c r="G288" s="19"/>
      <c r="H288" s="75">
        <v>0</v>
      </c>
      <c r="I288" s="76">
        <f t="shared" si="15"/>
        <v>10</v>
      </c>
      <c r="M288" s="2">
        <v>500</v>
      </c>
    </row>
    <row r="289" spans="2:13" ht="12.75">
      <c r="B289" s="309"/>
      <c r="H289" s="6">
        <f t="shared" si="16"/>
        <v>0</v>
      </c>
      <c r="I289" s="23">
        <f t="shared" si="15"/>
        <v>0</v>
      </c>
      <c r="M289" s="2">
        <v>500</v>
      </c>
    </row>
    <row r="290" spans="2:13" ht="12.75">
      <c r="B290" s="309"/>
      <c r="H290" s="6">
        <f t="shared" si="16"/>
        <v>0</v>
      </c>
      <c r="I290" s="23">
        <f t="shared" si="15"/>
        <v>0</v>
      </c>
      <c r="M290" s="2">
        <v>500</v>
      </c>
    </row>
    <row r="291" spans="2:13" ht="12.75">
      <c r="B291" s="310">
        <v>1000</v>
      </c>
      <c r="C291" s="13" t="s">
        <v>55</v>
      </c>
      <c r="D291" s="13" t="s">
        <v>17</v>
      </c>
      <c r="E291" s="13" t="s">
        <v>56</v>
      </c>
      <c r="F291" s="66" t="s">
        <v>165</v>
      </c>
      <c r="G291" s="30" t="s">
        <v>127</v>
      </c>
      <c r="H291" s="6">
        <f t="shared" si="16"/>
        <v>-1000</v>
      </c>
      <c r="I291" s="23">
        <v>2</v>
      </c>
      <c r="K291" t="s">
        <v>161</v>
      </c>
      <c r="L291">
        <v>6</v>
      </c>
      <c r="M291" s="2">
        <v>500</v>
      </c>
    </row>
    <row r="292" spans="2:13" ht="12.75">
      <c r="B292" s="309">
        <v>1000</v>
      </c>
      <c r="C292" s="1" t="s">
        <v>55</v>
      </c>
      <c r="D292" s="13" t="s">
        <v>17</v>
      </c>
      <c r="E292" s="1" t="s">
        <v>56</v>
      </c>
      <c r="F292" s="66" t="s">
        <v>165</v>
      </c>
      <c r="G292" s="28" t="s">
        <v>125</v>
      </c>
      <c r="H292" s="6">
        <f t="shared" si="16"/>
        <v>-2000</v>
      </c>
      <c r="I292" s="23">
        <v>2</v>
      </c>
      <c r="K292" t="s">
        <v>161</v>
      </c>
      <c r="L292">
        <v>6</v>
      </c>
      <c r="M292" s="2">
        <v>500</v>
      </c>
    </row>
    <row r="293" spans="2:13" ht="12.75">
      <c r="B293" s="309">
        <v>1000</v>
      </c>
      <c r="C293" s="1" t="s">
        <v>55</v>
      </c>
      <c r="D293" s="13" t="s">
        <v>17</v>
      </c>
      <c r="E293" s="1" t="s">
        <v>56</v>
      </c>
      <c r="F293" s="66" t="s">
        <v>165</v>
      </c>
      <c r="G293" s="28" t="s">
        <v>139</v>
      </c>
      <c r="H293" s="6">
        <f t="shared" si="16"/>
        <v>-3000</v>
      </c>
      <c r="I293" s="23">
        <v>2</v>
      </c>
      <c r="K293" t="s">
        <v>161</v>
      </c>
      <c r="L293">
        <v>6</v>
      </c>
      <c r="M293" s="2">
        <v>500</v>
      </c>
    </row>
    <row r="294" spans="1:13" s="77" customFormat="1" ht="12.75">
      <c r="A294" s="12"/>
      <c r="B294" s="308">
        <f>SUM(B291:B293)</f>
        <v>3000</v>
      </c>
      <c r="C294" s="12"/>
      <c r="D294" s="12"/>
      <c r="E294" s="12" t="s">
        <v>56</v>
      </c>
      <c r="F294" s="78"/>
      <c r="G294" s="19"/>
      <c r="H294" s="75">
        <v>0</v>
      </c>
      <c r="I294" s="76">
        <f t="shared" si="15"/>
        <v>6</v>
      </c>
      <c r="M294" s="2">
        <v>500</v>
      </c>
    </row>
    <row r="295" spans="2:13" ht="12.75">
      <c r="B295" s="309"/>
      <c r="H295" s="6">
        <f t="shared" si="16"/>
        <v>0</v>
      </c>
      <c r="I295" s="23">
        <f t="shared" si="15"/>
        <v>0</v>
      </c>
      <c r="M295" s="2">
        <v>500</v>
      </c>
    </row>
    <row r="296" spans="2:13" ht="12.75">
      <c r="B296" s="309"/>
      <c r="H296" s="6">
        <f t="shared" si="16"/>
        <v>0</v>
      </c>
      <c r="I296" s="23">
        <f t="shared" si="15"/>
        <v>0</v>
      </c>
      <c r="M296" s="2">
        <v>500</v>
      </c>
    </row>
    <row r="297" spans="1:13" ht="12.75">
      <c r="A297" s="13"/>
      <c r="B297" s="310">
        <v>3000</v>
      </c>
      <c r="C297" s="13" t="s">
        <v>57</v>
      </c>
      <c r="D297" s="13" t="s">
        <v>17</v>
      </c>
      <c r="E297" s="13" t="s">
        <v>47</v>
      </c>
      <c r="F297" s="66" t="s">
        <v>168</v>
      </c>
      <c r="G297" s="30" t="s">
        <v>127</v>
      </c>
      <c r="H297" s="6">
        <f t="shared" si="16"/>
        <v>-3000</v>
      </c>
      <c r="I297" s="40">
        <v>6</v>
      </c>
      <c r="J297" s="16"/>
      <c r="K297" t="s">
        <v>161</v>
      </c>
      <c r="L297">
        <v>6</v>
      </c>
      <c r="M297" s="2">
        <v>500</v>
      </c>
    </row>
    <row r="298" spans="2:13" ht="12.75">
      <c r="B298" s="309">
        <v>3000</v>
      </c>
      <c r="C298" s="1" t="s">
        <v>57</v>
      </c>
      <c r="D298" s="13" t="s">
        <v>17</v>
      </c>
      <c r="E298" s="1" t="s">
        <v>47</v>
      </c>
      <c r="F298" s="66" t="s">
        <v>168</v>
      </c>
      <c r="G298" s="28" t="s">
        <v>125</v>
      </c>
      <c r="H298" s="6">
        <f t="shared" si="16"/>
        <v>-6000</v>
      </c>
      <c r="I298" s="23">
        <v>6</v>
      </c>
      <c r="K298" t="s">
        <v>161</v>
      </c>
      <c r="L298">
        <v>6</v>
      </c>
      <c r="M298" s="2">
        <v>500</v>
      </c>
    </row>
    <row r="299" spans="1:13" s="77" customFormat="1" ht="12.75">
      <c r="A299" s="12"/>
      <c r="B299" s="308">
        <f>SUM(B297:B298)</f>
        <v>6000</v>
      </c>
      <c r="C299" s="12" t="s">
        <v>57</v>
      </c>
      <c r="D299" s="12"/>
      <c r="E299" s="12"/>
      <c r="F299" s="78"/>
      <c r="G299" s="19"/>
      <c r="H299" s="75">
        <v>0</v>
      </c>
      <c r="I299" s="76">
        <f t="shared" si="15"/>
        <v>12</v>
      </c>
      <c r="M299" s="2">
        <v>500</v>
      </c>
    </row>
    <row r="300" spans="2:13" ht="12.75">
      <c r="B300" s="309"/>
      <c r="H300" s="6">
        <f t="shared" si="16"/>
        <v>0</v>
      </c>
      <c r="I300" s="23">
        <f t="shared" si="15"/>
        <v>0</v>
      </c>
      <c r="M300" s="2">
        <v>500</v>
      </c>
    </row>
    <row r="301" spans="2:13" ht="12.75">
      <c r="B301" s="309"/>
      <c r="H301" s="6">
        <f t="shared" si="16"/>
        <v>0</v>
      </c>
      <c r="I301" s="23">
        <f t="shared" si="15"/>
        <v>0</v>
      </c>
      <c r="M301" s="2">
        <v>500</v>
      </c>
    </row>
    <row r="302" spans="2:13" ht="12.75">
      <c r="B302" s="310">
        <v>1000</v>
      </c>
      <c r="C302" s="13" t="s">
        <v>58</v>
      </c>
      <c r="D302" s="13" t="s">
        <v>17</v>
      </c>
      <c r="E302" s="35" t="s">
        <v>47</v>
      </c>
      <c r="F302" s="66" t="s">
        <v>165</v>
      </c>
      <c r="G302" s="36" t="s">
        <v>127</v>
      </c>
      <c r="H302" s="6">
        <f t="shared" si="16"/>
        <v>-1000</v>
      </c>
      <c r="I302" s="23">
        <v>2</v>
      </c>
      <c r="K302" t="s">
        <v>161</v>
      </c>
      <c r="L302">
        <v>6</v>
      </c>
      <c r="M302" s="2">
        <v>500</v>
      </c>
    </row>
    <row r="303" spans="2:13" ht="12.75">
      <c r="B303" s="309">
        <v>1000</v>
      </c>
      <c r="C303" s="1" t="s">
        <v>58</v>
      </c>
      <c r="D303" s="13" t="s">
        <v>17</v>
      </c>
      <c r="E303" s="1" t="s">
        <v>47</v>
      </c>
      <c r="F303" s="66" t="s">
        <v>165</v>
      </c>
      <c r="G303" s="28" t="s">
        <v>125</v>
      </c>
      <c r="H303" s="6">
        <f t="shared" si="16"/>
        <v>-2000</v>
      </c>
      <c r="I303" s="23">
        <v>2</v>
      </c>
      <c r="K303" t="s">
        <v>161</v>
      </c>
      <c r="L303">
        <v>6</v>
      </c>
      <c r="M303" s="2">
        <v>500</v>
      </c>
    </row>
    <row r="304" spans="2:13" ht="12.75">
      <c r="B304" s="309">
        <v>1000</v>
      </c>
      <c r="C304" s="1" t="s">
        <v>58</v>
      </c>
      <c r="D304" s="13" t="s">
        <v>17</v>
      </c>
      <c r="E304" s="1" t="s">
        <v>47</v>
      </c>
      <c r="F304" s="66" t="s">
        <v>165</v>
      </c>
      <c r="G304" s="28" t="s">
        <v>139</v>
      </c>
      <c r="H304" s="6">
        <f t="shared" si="16"/>
        <v>-3000</v>
      </c>
      <c r="I304" s="23">
        <v>2</v>
      </c>
      <c r="K304" t="s">
        <v>161</v>
      </c>
      <c r="L304">
        <v>6</v>
      </c>
      <c r="M304" s="2">
        <v>500</v>
      </c>
    </row>
    <row r="305" spans="1:13" s="77" customFormat="1" ht="12.75">
      <c r="A305" s="12"/>
      <c r="B305" s="308">
        <f>SUM(B302:B304)</f>
        <v>3000</v>
      </c>
      <c r="C305" s="12" t="s">
        <v>58</v>
      </c>
      <c r="D305" s="12"/>
      <c r="E305" s="12"/>
      <c r="F305" s="78"/>
      <c r="G305" s="19"/>
      <c r="H305" s="75">
        <v>0</v>
      </c>
      <c r="I305" s="76">
        <f t="shared" si="15"/>
        <v>6</v>
      </c>
      <c r="M305" s="2">
        <v>500</v>
      </c>
    </row>
    <row r="306" spans="8:13" ht="12.75">
      <c r="H306" s="6">
        <f t="shared" si="16"/>
        <v>0</v>
      </c>
      <c r="I306" s="23">
        <f t="shared" si="15"/>
        <v>0</v>
      </c>
      <c r="M306" s="2">
        <v>500</v>
      </c>
    </row>
    <row r="307" spans="8:13" ht="12.75">
      <c r="H307" s="6">
        <f t="shared" si="16"/>
        <v>0</v>
      </c>
      <c r="I307" s="23">
        <f t="shared" si="15"/>
        <v>0</v>
      </c>
      <c r="M307" s="2">
        <v>500</v>
      </c>
    </row>
    <row r="308" spans="8:13" ht="12.75">
      <c r="H308" s="6">
        <f t="shared" si="16"/>
        <v>0</v>
      </c>
      <c r="I308" s="23">
        <f t="shared" si="15"/>
        <v>0</v>
      </c>
      <c r="M308" s="2">
        <v>500</v>
      </c>
    </row>
    <row r="309" spans="8:13" ht="12.75">
      <c r="H309" s="6">
        <f t="shared" si="16"/>
        <v>0</v>
      </c>
      <c r="I309" s="23">
        <f t="shared" si="15"/>
        <v>0</v>
      </c>
      <c r="M309" s="2">
        <v>500</v>
      </c>
    </row>
    <row r="310" spans="1:13" s="77" customFormat="1" ht="12.75">
      <c r="A310" s="12"/>
      <c r="B310" s="70">
        <f>+B313+B323+B333+B345+B351</f>
        <v>28650</v>
      </c>
      <c r="C310" s="71" t="s">
        <v>169</v>
      </c>
      <c r="D310" s="72" t="s">
        <v>170</v>
      </c>
      <c r="E310" s="71" t="s">
        <v>31</v>
      </c>
      <c r="F310" s="73" t="s">
        <v>171</v>
      </c>
      <c r="G310" s="74" t="s">
        <v>33</v>
      </c>
      <c r="H310" s="93"/>
      <c r="I310" s="76">
        <f>+B310/M310</f>
        <v>57.3</v>
      </c>
      <c r="J310" s="76"/>
      <c r="K310" s="76"/>
      <c r="M310" s="2">
        <v>500</v>
      </c>
    </row>
    <row r="311" spans="2:13" ht="12.75">
      <c r="B311" s="281"/>
      <c r="H311" s="6">
        <f t="shared" si="16"/>
        <v>0</v>
      </c>
      <c r="I311" s="23">
        <f t="shared" si="15"/>
        <v>0</v>
      </c>
      <c r="M311" s="2">
        <v>500</v>
      </c>
    </row>
    <row r="312" spans="2:13" ht="12.75">
      <c r="B312" s="283">
        <v>2500</v>
      </c>
      <c r="C312" s="13" t="s">
        <v>34</v>
      </c>
      <c r="D312" s="1" t="s">
        <v>17</v>
      </c>
      <c r="E312" s="1" t="s">
        <v>172</v>
      </c>
      <c r="F312" s="66" t="s">
        <v>173</v>
      </c>
      <c r="G312" s="28" t="s">
        <v>125</v>
      </c>
      <c r="H312" s="6">
        <f t="shared" si="16"/>
        <v>-2500</v>
      </c>
      <c r="I312" s="23">
        <f t="shared" si="15"/>
        <v>5</v>
      </c>
      <c r="K312" t="s">
        <v>34</v>
      </c>
      <c r="L312">
        <v>7</v>
      </c>
      <c r="M312" s="2">
        <v>500</v>
      </c>
    </row>
    <row r="313" spans="1:13" s="77" customFormat="1" ht="12.75">
      <c r="A313" s="12"/>
      <c r="B313" s="280">
        <f>SUM(B312)</f>
        <v>2500</v>
      </c>
      <c r="C313" s="12" t="s">
        <v>34</v>
      </c>
      <c r="D313" s="12"/>
      <c r="E313" s="12"/>
      <c r="F313" s="78"/>
      <c r="G313" s="19"/>
      <c r="H313" s="75">
        <v>0</v>
      </c>
      <c r="I313" s="76">
        <f t="shared" si="15"/>
        <v>5</v>
      </c>
      <c r="M313" s="2">
        <v>500</v>
      </c>
    </row>
    <row r="314" spans="2:13" ht="12.75">
      <c r="B314" s="281"/>
      <c r="H314" s="6">
        <f t="shared" si="16"/>
        <v>0</v>
      </c>
      <c r="I314" s="23">
        <f t="shared" si="15"/>
        <v>0</v>
      </c>
      <c r="M314" s="2">
        <v>500</v>
      </c>
    </row>
    <row r="315" spans="2:13" ht="12.75">
      <c r="B315" s="281"/>
      <c r="H315" s="6">
        <f t="shared" si="16"/>
        <v>0</v>
      </c>
      <c r="I315" s="23">
        <f t="shared" si="15"/>
        <v>0</v>
      </c>
      <c r="M315" s="2">
        <v>500</v>
      </c>
    </row>
    <row r="316" spans="2:13" ht="12.75">
      <c r="B316" s="282">
        <v>2200</v>
      </c>
      <c r="C316" s="1" t="s">
        <v>174</v>
      </c>
      <c r="D316" s="13" t="s">
        <v>17</v>
      </c>
      <c r="E316" s="1" t="s">
        <v>47</v>
      </c>
      <c r="F316" s="66" t="s">
        <v>175</v>
      </c>
      <c r="G316" s="31" t="s">
        <v>127</v>
      </c>
      <c r="H316" s="6">
        <f t="shared" si="16"/>
        <v>-2200</v>
      </c>
      <c r="I316" s="23">
        <f t="shared" si="15"/>
        <v>4.4</v>
      </c>
      <c r="K316" t="s">
        <v>172</v>
      </c>
      <c r="L316">
        <v>7</v>
      </c>
      <c r="M316" s="2">
        <v>500</v>
      </c>
    </row>
    <row r="317" spans="2:13" ht="12.75">
      <c r="B317" s="282">
        <v>1000</v>
      </c>
      <c r="C317" s="13" t="s">
        <v>49</v>
      </c>
      <c r="D317" s="13" t="s">
        <v>17</v>
      </c>
      <c r="E317" s="13" t="s">
        <v>47</v>
      </c>
      <c r="F317" s="66" t="s">
        <v>176</v>
      </c>
      <c r="G317" s="30" t="s">
        <v>125</v>
      </c>
      <c r="H317" s="6">
        <f t="shared" si="16"/>
        <v>-3200</v>
      </c>
      <c r="I317" s="23">
        <f t="shared" si="15"/>
        <v>2</v>
      </c>
      <c r="K317" t="s">
        <v>172</v>
      </c>
      <c r="L317">
        <v>7</v>
      </c>
      <c r="M317" s="2">
        <v>500</v>
      </c>
    </row>
    <row r="318" spans="2:13" ht="12.75">
      <c r="B318" s="281">
        <v>1700</v>
      </c>
      <c r="C318" s="13" t="s">
        <v>177</v>
      </c>
      <c r="D318" s="13" t="s">
        <v>17</v>
      </c>
      <c r="E318" s="1" t="s">
        <v>47</v>
      </c>
      <c r="F318" s="66" t="s">
        <v>178</v>
      </c>
      <c r="G318" s="28" t="s">
        <v>125</v>
      </c>
      <c r="H318" s="6">
        <f t="shared" si="16"/>
        <v>-4900</v>
      </c>
      <c r="I318" s="23">
        <v>3.4</v>
      </c>
      <c r="K318" t="s">
        <v>172</v>
      </c>
      <c r="L318">
        <v>7</v>
      </c>
      <c r="M318" s="2">
        <v>500</v>
      </c>
    </row>
    <row r="319" spans="2:13" ht="12.75">
      <c r="B319" s="281">
        <v>3000</v>
      </c>
      <c r="C319" s="1" t="s">
        <v>1276</v>
      </c>
      <c r="D319" s="13" t="s">
        <v>17</v>
      </c>
      <c r="E319" s="1" t="s">
        <v>47</v>
      </c>
      <c r="F319" s="66" t="s">
        <v>179</v>
      </c>
      <c r="G319" s="28" t="s">
        <v>139</v>
      </c>
      <c r="H319" s="6">
        <f t="shared" si="16"/>
        <v>-7900</v>
      </c>
      <c r="I319" s="23">
        <v>6</v>
      </c>
      <c r="K319" t="s">
        <v>172</v>
      </c>
      <c r="L319">
        <v>7</v>
      </c>
      <c r="M319" s="2">
        <v>500</v>
      </c>
    </row>
    <row r="320" spans="2:13" ht="12.75">
      <c r="B320" s="281">
        <v>1700</v>
      </c>
      <c r="C320" s="1" t="s">
        <v>180</v>
      </c>
      <c r="D320" s="13" t="s">
        <v>17</v>
      </c>
      <c r="E320" s="1" t="s">
        <v>47</v>
      </c>
      <c r="F320" s="66" t="s">
        <v>179</v>
      </c>
      <c r="G320" s="28" t="s">
        <v>144</v>
      </c>
      <c r="H320" s="6">
        <f t="shared" si="16"/>
        <v>-9600</v>
      </c>
      <c r="I320" s="23">
        <f>+B320/M320</f>
        <v>3.4</v>
      </c>
      <c r="K320" t="s">
        <v>172</v>
      </c>
      <c r="L320">
        <v>7</v>
      </c>
      <c r="M320" s="2">
        <v>500</v>
      </c>
    </row>
    <row r="321" spans="2:13" ht="12.75">
      <c r="B321" s="281">
        <v>1000</v>
      </c>
      <c r="C321" s="1" t="s">
        <v>126</v>
      </c>
      <c r="D321" s="13" t="s">
        <v>17</v>
      </c>
      <c r="E321" s="1" t="s">
        <v>47</v>
      </c>
      <c r="F321" s="66" t="s">
        <v>181</v>
      </c>
      <c r="G321" s="28" t="s">
        <v>144</v>
      </c>
      <c r="H321" s="6">
        <f t="shared" si="16"/>
        <v>-10600</v>
      </c>
      <c r="I321" s="23">
        <f>+B321/M321</f>
        <v>2</v>
      </c>
      <c r="K321" t="s">
        <v>172</v>
      </c>
      <c r="L321">
        <v>7</v>
      </c>
      <c r="M321" s="2">
        <v>500</v>
      </c>
    </row>
    <row r="322" spans="2:13" ht="12.75">
      <c r="B322" s="281">
        <v>2200</v>
      </c>
      <c r="C322" s="1" t="s">
        <v>182</v>
      </c>
      <c r="D322" s="13" t="s">
        <v>17</v>
      </c>
      <c r="E322" s="1" t="s">
        <v>47</v>
      </c>
      <c r="F322" s="66" t="s">
        <v>183</v>
      </c>
      <c r="G322" s="28" t="s">
        <v>144</v>
      </c>
      <c r="H322" s="6">
        <f>H321-B322</f>
        <v>-12800</v>
      </c>
      <c r="I322" s="23">
        <f>+B322/M322</f>
        <v>4.4</v>
      </c>
      <c r="K322" t="s">
        <v>172</v>
      </c>
      <c r="L322">
        <v>7</v>
      </c>
      <c r="M322" s="2">
        <v>500</v>
      </c>
    </row>
    <row r="323" spans="1:13" s="77" customFormat="1" ht="12.75">
      <c r="A323" s="12"/>
      <c r="B323" s="280">
        <f>SUM(B316:B322)</f>
        <v>12800</v>
      </c>
      <c r="C323" s="12" t="s">
        <v>54</v>
      </c>
      <c r="D323" s="12"/>
      <c r="E323" s="12"/>
      <c r="F323" s="78"/>
      <c r="G323" s="19"/>
      <c r="H323" s="75">
        <v>0</v>
      </c>
      <c r="I323" s="76">
        <f aca="true" t="shared" si="17" ref="I323:I386">+B323/M323</f>
        <v>25.6</v>
      </c>
      <c r="M323" s="2">
        <v>500</v>
      </c>
    </row>
    <row r="324" spans="2:13" ht="12.75">
      <c r="B324" s="281"/>
      <c r="H324" s="6">
        <f aca="true" t="shared" si="18" ref="H324:H387">H323-B324</f>
        <v>0</v>
      </c>
      <c r="I324" s="23">
        <f t="shared" si="17"/>
        <v>0</v>
      </c>
      <c r="M324" s="2">
        <v>500</v>
      </c>
    </row>
    <row r="325" spans="2:13" ht="12.75">
      <c r="B325" s="281"/>
      <c r="H325" s="6">
        <f t="shared" si="18"/>
        <v>0</v>
      </c>
      <c r="I325" s="23">
        <f t="shared" si="17"/>
        <v>0</v>
      </c>
      <c r="M325" s="2">
        <v>500</v>
      </c>
    </row>
    <row r="326" spans="2:13" ht="12.75">
      <c r="B326" s="282">
        <v>900</v>
      </c>
      <c r="C326" s="33" t="s">
        <v>55</v>
      </c>
      <c r="D326" s="13" t="s">
        <v>17</v>
      </c>
      <c r="E326" s="33" t="s">
        <v>56</v>
      </c>
      <c r="F326" s="66" t="s">
        <v>179</v>
      </c>
      <c r="G326" s="31" t="s">
        <v>127</v>
      </c>
      <c r="H326" s="6">
        <f t="shared" si="18"/>
        <v>-900</v>
      </c>
      <c r="I326" s="23">
        <v>1.8</v>
      </c>
      <c r="K326" t="s">
        <v>172</v>
      </c>
      <c r="L326">
        <v>7</v>
      </c>
      <c r="M326" s="2">
        <v>500</v>
      </c>
    </row>
    <row r="327" spans="2:13" ht="12.75">
      <c r="B327" s="281">
        <v>300</v>
      </c>
      <c r="C327" s="1" t="s">
        <v>55</v>
      </c>
      <c r="D327" s="13" t="s">
        <v>17</v>
      </c>
      <c r="E327" s="1" t="s">
        <v>56</v>
      </c>
      <c r="F327" s="66" t="s">
        <v>179</v>
      </c>
      <c r="G327" s="28" t="s">
        <v>125</v>
      </c>
      <c r="H327" s="6">
        <f t="shared" si="18"/>
        <v>-1200</v>
      </c>
      <c r="I327" s="23">
        <v>0.6</v>
      </c>
      <c r="K327" t="s">
        <v>172</v>
      </c>
      <c r="L327">
        <v>7</v>
      </c>
      <c r="M327" s="2">
        <v>500</v>
      </c>
    </row>
    <row r="328" spans="2:13" ht="12.75">
      <c r="B328" s="281">
        <v>500</v>
      </c>
      <c r="C328" s="1" t="s">
        <v>55</v>
      </c>
      <c r="D328" s="13" t="s">
        <v>17</v>
      </c>
      <c r="E328" s="1" t="s">
        <v>56</v>
      </c>
      <c r="F328" s="66" t="s">
        <v>179</v>
      </c>
      <c r="G328" s="28" t="s">
        <v>139</v>
      </c>
      <c r="H328" s="6">
        <f t="shared" si="18"/>
        <v>-1700</v>
      </c>
      <c r="I328" s="23">
        <v>1</v>
      </c>
      <c r="K328" t="s">
        <v>172</v>
      </c>
      <c r="L328">
        <v>7</v>
      </c>
      <c r="M328" s="2">
        <v>500</v>
      </c>
    </row>
    <row r="329" spans="2:13" ht="12.75">
      <c r="B329" s="281">
        <v>500</v>
      </c>
      <c r="C329" s="1" t="s">
        <v>55</v>
      </c>
      <c r="D329" s="13" t="s">
        <v>17</v>
      </c>
      <c r="E329" s="1" t="s">
        <v>56</v>
      </c>
      <c r="F329" s="66" t="s">
        <v>179</v>
      </c>
      <c r="G329" s="28" t="s">
        <v>141</v>
      </c>
      <c r="H329" s="6">
        <f t="shared" si="18"/>
        <v>-2200</v>
      </c>
      <c r="I329" s="23">
        <v>1</v>
      </c>
      <c r="K329" t="s">
        <v>172</v>
      </c>
      <c r="L329">
        <v>7</v>
      </c>
      <c r="M329" s="2">
        <v>500</v>
      </c>
    </row>
    <row r="330" spans="2:13" ht="12.75">
      <c r="B330" s="281">
        <v>800</v>
      </c>
      <c r="C330" s="1" t="s">
        <v>55</v>
      </c>
      <c r="D330" s="13" t="s">
        <v>17</v>
      </c>
      <c r="E330" s="1" t="s">
        <v>56</v>
      </c>
      <c r="F330" s="66" t="s">
        <v>179</v>
      </c>
      <c r="G330" s="28" t="s">
        <v>144</v>
      </c>
      <c r="H330" s="6">
        <f t="shared" si="18"/>
        <v>-3000</v>
      </c>
      <c r="I330" s="23">
        <v>1.6</v>
      </c>
      <c r="K330" t="s">
        <v>172</v>
      </c>
      <c r="L330">
        <v>7</v>
      </c>
      <c r="M330" s="2">
        <v>500</v>
      </c>
    </row>
    <row r="331" spans="2:13" ht="12.75">
      <c r="B331" s="281">
        <v>500</v>
      </c>
      <c r="C331" s="1" t="s">
        <v>55</v>
      </c>
      <c r="D331" s="13" t="s">
        <v>17</v>
      </c>
      <c r="E331" s="1" t="s">
        <v>56</v>
      </c>
      <c r="F331" s="66" t="s">
        <v>179</v>
      </c>
      <c r="G331" s="28" t="s">
        <v>146</v>
      </c>
      <c r="H331" s="6">
        <f t="shared" si="18"/>
        <v>-3500</v>
      </c>
      <c r="I331" s="23">
        <v>1</v>
      </c>
      <c r="K331" t="s">
        <v>172</v>
      </c>
      <c r="L331">
        <v>7</v>
      </c>
      <c r="M331" s="2">
        <v>500</v>
      </c>
    </row>
    <row r="332" spans="2:13" ht="12.75">
      <c r="B332" s="281">
        <v>400</v>
      </c>
      <c r="C332" s="1" t="s">
        <v>55</v>
      </c>
      <c r="D332" s="13" t="s">
        <v>17</v>
      </c>
      <c r="E332" s="1" t="s">
        <v>56</v>
      </c>
      <c r="F332" s="66" t="s">
        <v>179</v>
      </c>
      <c r="G332" s="28" t="s">
        <v>184</v>
      </c>
      <c r="H332" s="6">
        <f t="shared" si="18"/>
        <v>-3900</v>
      </c>
      <c r="I332" s="23">
        <v>0.8</v>
      </c>
      <c r="K332" t="s">
        <v>172</v>
      </c>
      <c r="L332">
        <v>7</v>
      </c>
      <c r="M332" s="2">
        <v>500</v>
      </c>
    </row>
    <row r="333" spans="1:13" s="77" customFormat="1" ht="12.75">
      <c r="A333" s="12"/>
      <c r="B333" s="280">
        <f>SUM(B326:B332)</f>
        <v>3900</v>
      </c>
      <c r="C333" s="12"/>
      <c r="D333" s="12"/>
      <c r="E333" s="12" t="s">
        <v>56</v>
      </c>
      <c r="F333" s="78"/>
      <c r="G333" s="19"/>
      <c r="H333" s="75">
        <v>0</v>
      </c>
      <c r="I333" s="76">
        <f t="shared" si="17"/>
        <v>7.8</v>
      </c>
      <c r="M333" s="2">
        <v>500</v>
      </c>
    </row>
    <row r="334" spans="2:13" ht="12.75">
      <c r="B334" s="281"/>
      <c r="H334" s="6">
        <f t="shared" si="18"/>
        <v>0</v>
      </c>
      <c r="I334" s="23">
        <f t="shared" si="17"/>
        <v>0</v>
      </c>
      <c r="M334" s="2">
        <v>500</v>
      </c>
    </row>
    <row r="335" spans="2:13" ht="12.75">
      <c r="B335" s="281"/>
      <c r="H335" s="6">
        <f t="shared" si="18"/>
        <v>0</v>
      </c>
      <c r="I335" s="23">
        <f t="shared" si="17"/>
        <v>0</v>
      </c>
      <c r="M335" s="2">
        <v>500</v>
      </c>
    </row>
    <row r="336" spans="2:13" ht="12.75">
      <c r="B336" s="282">
        <v>1000</v>
      </c>
      <c r="C336" s="13" t="s">
        <v>58</v>
      </c>
      <c r="D336" s="13" t="s">
        <v>17</v>
      </c>
      <c r="E336" s="35" t="s">
        <v>47</v>
      </c>
      <c r="F336" s="66" t="s">
        <v>179</v>
      </c>
      <c r="G336" s="36" t="s">
        <v>127</v>
      </c>
      <c r="H336" s="6">
        <f t="shared" si="18"/>
        <v>-1000</v>
      </c>
      <c r="I336" s="23">
        <v>2</v>
      </c>
      <c r="K336" t="s">
        <v>172</v>
      </c>
      <c r="L336">
        <v>7</v>
      </c>
      <c r="M336" s="2">
        <v>500</v>
      </c>
    </row>
    <row r="337" spans="1:13" ht="12.75">
      <c r="A337" s="13"/>
      <c r="B337" s="282">
        <v>1000</v>
      </c>
      <c r="C337" s="13" t="s">
        <v>58</v>
      </c>
      <c r="D337" s="13" t="s">
        <v>17</v>
      </c>
      <c r="E337" s="13" t="s">
        <v>47</v>
      </c>
      <c r="F337" s="66" t="s">
        <v>179</v>
      </c>
      <c r="G337" s="30" t="s">
        <v>125</v>
      </c>
      <c r="H337" s="6">
        <f t="shared" si="18"/>
        <v>-2000</v>
      </c>
      <c r="I337" s="40">
        <v>2</v>
      </c>
      <c r="J337" s="16"/>
      <c r="K337" t="s">
        <v>172</v>
      </c>
      <c r="L337">
        <v>7</v>
      </c>
      <c r="M337" s="2">
        <v>500</v>
      </c>
    </row>
    <row r="338" spans="2:13" ht="12.75">
      <c r="B338" s="284">
        <v>1000</v>
      </c>
      <c r="C338" s="38" t="s">
        <v>58</v>
      </c>
      <c r="D338" s="13" t="s">
        <v>17</v>
      </c>
      <c r="E338" s="38" t="s">
        <v>47</v>
      </c>
      <c r="F338" s="66" t="s">
        <v>179</v>
      </c>
      <c r="G338" s="28" t="s">
        <v>139</v>
      </c>
      <c r="H338" s="6">
        <f t="shared" si="18"/>
        <v>-3000</v>
      </c>
      <c r="I338" s="23">
        <v>2</v>
      </c>
      <c r="J338" s="37"/>
      <c r="K338" t="s">
        <v>172</v>
      </c>
      <c r="L338">
        <v>7</v>
      </c>
      <c r="M338" s="2">
        <v>500</v>
      </c>
    </row>
    <row r="339" spans="2:13" ht="12.75">
      <c r="B339" s="281">
        <v>500</v>
      </c>
      <c r="C339" s="1" t="s">
        <v>58</v>
      </c>
      <c r="D339" s="13" t="s">
        <v>17</v>
      </c>
      <c r="E339" s="1" t="s">
        <v>47</v>
      </c>
      <c r="F339" s="66" t="s">
        <v>179</v>
      </c>
      <c r="G339" s="28" t="s">
        <v>139</v>
      </c>
      <c r="H339" s="6">
        <f t="shared" si="18"/>
        <v>-3500</v>
      </c>
      <c r="I339" s="23">
        <v>1</v>
      </c>
      <c r="K339" t="s">
        <v>172</v>
      </c>
      <c r="L339">
        <v>7</v>
      </c>
      <c r="M339" s="2">
        <v>500</v>
      </c>
    </row>
    <row r="340" spans="2:13" ht="12.75">
      <c r="B340" s="281">
        <v>1000</v>
      </c>
      <c r="C340" s="1" t="s">
        <v>58</v>
      </c>
      <c r="D340" s="13" t="s">
        <v>17</v>
      </c>
      <c r="E340" s="1" t="s">
        <v>47</v>
      </c>
      <c r="F340" s="66" t="s">
        <v>179</v>
      </c>
      <c r="G340" s="28" t="s">
        <v>141</v>
      </c>
      <c r="H340" s="6">
        <f t="shared" si="18"/>
        <v>-4500</v>
      </c>
      <c r="I340" s="23">
        <v>2</v>
      </c>
      <c r="K340" t="s">
        <v>172</v>
      </c>
      <c r="L340">
        <v>7</v>
      </c>
      <c r="M340" s="2">
        <v>500</v>
      </c>
    </row>
    <row r="341" spans="2:13" ht="12.75">
      <c r="B341" s="281">
        <v>1000</v>
      </c>
      <c r="C341" s="1" t="s">
        <v>58</v>
      </c>
      <c r="D341" s="13" t="s">
        <v>17</v>
      </c>
      <c r="E341" s="1" t="s">
        <v>47</v>
      </c>
      <c r="F341" s="66" t="s">
        <v>179</v>
      </c>
      <c r="G341" s="28" t="s">
        <v>144</v>
      </c>
      <c r="H341" s="6">
        <f t="shared" si="18"/>
        <v>-5500</v>
      </c>
      <c r="I341" s="23">
        <v>2</v>
      </c>
      <c r="K341" t="s">
        <v>172</v>
      </c>
      <c r="L341">
        <v>7</v>
      </c>
      <c r="M341" s="2">
        <v>500</v>
      </c>
    </row>
    <row r="342" spans="2:13" ht="12.75">
      <c r="B342" s="309">
        <v>500</v>
      </c>
      <c r="C342" s="1" t="s">
        <v>58</v>
      </c>
      <c r="D342" s="13" t="s">
        <v>17</v>
      </c>
      <c r="E342" s="1" t="s">
        <v>47</v>
      </c>
      <c r="F342" s="66" t="s">
        <v>179</v>
      </c>
      <c r="G342" s="28" t="s">
        <v>144</v>
      </c>
      <c r="H342" s="6">
        <f t="shared" si="18"/>
        <v>-6000</v>
      </c>
      <c r="I342" s="23">
        <v>1</v>
      </c>
      <c r="K342" t="s">
        <v>172</v>
      </c>
      <c r="L342">
        <v>7</v>
      </c>
      <c r="M342" s="2">
        <v>500</v>
      </c>
    </row>
    <row r="343" spans="2:13" ht="12.75">
      <c r="B343" s="281">
        <v>1000</v>
      </c>
      <c r="C343" s="1" t="s">
        <v>58</v>
      </c>
      <c r="D343" s="13" t="s">
        <v>17</v>
      </c>
      <c r="E343" s="1" t="s">
        <v>47</v>
      </c>
      <c r="F343" s="66" t="s">
        <v>179</v>
      </c>
      <c r="G343" s="28" t="s">
        <v>146</v>
      </c>
      <c r="H343" s="6">
        <f>H342-B343</f>
        <v>-7000</v>
      </c>
      <c r="I343" s="23">
        <v>2</v>
      </c>
      <c r="K343" t="s">
        <v>172</v>
      </c>
      <c r="L343">
        <v>7</v>
      </c>
      <c r="M343" s="2">
        <v>500</v>
      </c>
    </row>
    <row r="344" spans="2:13" ht="12.75">
      <c r="B344" s="281">
        <v>1000</v>
      </c>
      <c r="C344" s="1" t="s">
        <v>58</v>
      </c>
      <c r="D344" s="13" t="s">
        <v>17</v>
      </c>
      <c r="E344" s="1" t="s">
        <v>47</v>
      </c>
      <c r="F344" s="66" t="s">
        <v>179</v>
      </c>
      <c r="G344" s="28" t="s">
        <v>184</v>
      </c>
      <c r="H344" s="6">
        <f>H342-B344</f>
        <v>-7000</v>
      </c>
      <c r="I344" s="23">
        <v>2</v>
      </c>
      <c r="K344" t="s">
        <v>172</v>
      </c>
      <c r="L344">
        <v>7</v>
      </c>
      <c r="M344" s="2">
        <v>500</v>
      </c>
    </row>
    <row r="345" spans="1:13" s="77" customFormat="1" ht="12.75">
      <c r="A345" s="12"/>
      <c r="B345" s="70">
        <f>SUM(B336:B344)</f>
        <v>8000</v>
      </c>
      <c r="C345" s="12" t="s">
        <v>58</v>
      </c>
      <c r="D345" s="12"/>
      <c r="E345" s="12"/>
      <c r="F345" s="78"/>
      <c r="G345" s="19"/>
      <c r="H345" s="75">
        <v>0</v>
      </c>
      <c r="I345" s="76">
        <f t="shared" si="17"/>
        <v>16</v>
      </c>
      <c r="M345" s="2">
        <v>500</v>
      </c>
    </row>
    <row r="346" spans="2:13" ht="12.75">
      <c r="B346" s="281"/>
      <c r="H346" s="6">
        <f t="shared" si="18"/>
        <v>0</v>
      </c>
      <c r="I346" s="23">
        <f t="shared" si="17"/>
        <v>0</v>
      </c>
      <c r="M346" s="2">
        <v>500</v>
      </c>
    </row>
    <row r="347" spans="2:13" ht="12.75">
      <c r="B347" s="281"/>
      <c r="H347" s="6">
        <f t="shared" si="18"/>
        <v>0</v>
      </c>
      <c r="I347" s="23">
        <f t="shared" si="17"/>
        <v>0</v>
      </c>
      <c r="M347" s="2">
        <v>500</v>
      </c>
    </row>
    <row r="348" spans="2:13" ht="12.75">
      <c r="B348" s="281">
        <v>350</v>
      </c>
      <c r="C348" s="1" t="s">
        <v>185</v>
      </c>
      <c r="D348" s="13" t="s">
        <v>17</v>
      </c>
      <c r="E348" s="1" t="s">
        <v>26</v>
      </c>
      <c r="F348" s="66" t="s">
        <v>186</v>
      </c>
      <c r="G348" s="28" t="s">
        <v>139</v>
      </c>
      <c r="H348" s="6">
        <f t="shared" si="18"/>
        <v>-350</v>
      </c>
      <c r="I348" s="23">
        <v>0.7</v>
      </c>
      <c r="K348" t="s">
        <v>172</v>
      </c>
      <c r="L348">
        <v>7</v>
      </c>
      <c r="M348" s="2">
        <v>500</v>
      </c>
    </row>
    <row r="349" spans="2:13" ht="12.75">
      <c r="B349" s="281">
        <v>100</v>
      </c>
      <c r="C349" s="1" t="s">
        <v>187</v>
      </c>
      <c r="D349" s="13" t="s">
        <v>17</v>
      </c>
      <c r="E349" s="1" t="s">
        <v>26</v>
      </c>
      <c r="F349" s="66" t="s">
        <v>179</v>
      </c>
      <c r="G349" s="28" t="s">
        <v>184</v>
      </c>
      <c r="H349" s="6">
        <f t="shared" si="18"/>
        <v>-450</v>
      </c>
      <c r="I349" s="23">
        <v>0.2</v>
      </c>
      <c r="K349" t="s">
        <v>172</v>
      </c>
      <c r="L349">
        <v>7</v>
      </c>
      <c r="M349" s="2">
        <v>500</v>
      </c>
    </row>
    <row r="350" spans="2:13" ht="12.75">
      <c r="B350" s="281">
        <v>1000</v>
      </c>
      <c r="C350" s="1" t="s">
        <v>188</v>
      </c>
      <c r="D350" s="13" t="s">
        <v>17</v>
      </c>
      <c r="E350" s="1" t="s">
        <v>26</v>
      </c>
      <c r="F350" s="66" t="s">
        <v>189</v>
      </c>
      <c r="G350" s="28" t="s">
        <v>184</v>
      </c>
      <c r="H350" s="6">
        <f t="shared" si="18"/>
        <v>-1450</v>
      </c>
      <c r="I350" s="23">
        <v>2</v>
      </c>
      <c r="K350" t="s">
        <v>172</v>
      </c>
      <c r="L350">
        <v>7</v>
      </c>
      <c r="M350" s="2">
        <v>500</v>
      </c>
    </row>
    <row r="351" spans="1:13" s="77" customFormat="1" ht="12.75">
      <c r="A351" s="12"/>
      <c r="B351" s="280">
        <f>SUM(B348:B350)</f>
        <v>1450</v>
      </c>
      <c r="C351" s="12"/>
      <c r="D351" s="12"/>
      <c r="E351" s="12" t="s">
        <v>26</v>
      </c>
      <c r="F351" s="78"/>
      <c r="G351" s="19"/>
      <c r="H351" s="75">
        <v>0</v>
      </c>
      <c r="I351" s="76">
        <f t="shared" si="17"/>
        <v>2.9</v>
      </c>
      <c r="M351" s="2">
        <v>500</v>
      </c>
    </row>
    <row r="352" spans="8:13" ht="12.75">
      <c r="H352" s="6">
        <f t="shared" si="18"/>
        <v>0</v>
      </c>
      <c r="I352" s="23">
        <f t="shared" si="17"/>
        <v>0</v>
      </c>
      <c r="M352" s="2">
        <v>500</v>
      </c>
    </row>
    <row r="353" spans="8:13" ht="12.75">
      <c r="H353" s="6">
        <f t="shared" si="18"/>
        <v>0</v>
      </c>
      <c r="I353" s="23">
        <f t="shared" si="17"/>
        <v>0</v>
      </c>
      <c r="M353" s="2">
        <v>500</v>
      </c>
    </row>
    <row r="354" spans="8:13" ht="12.75">
      <c r="H354" s="6">
        <f t="shared" si="18"/>
        <v>0</v>
      </c>
      <c r="I354" s="23">
        <f t="shared" si="17"/>
        <v>0</v>
      </c>
      <c r="M354" s="2">
        <v>500</v>
      </c>
    </row>
    <row r="355" spans="8:13" ht="12.75">
      <c r="H355" s="6">
        <f t="shared" si="18"/>
        <v>0</v>
      </c>
      <c r="I355" s="23">
        <f t="shared" si="17"/>
        <v>0</v>
      </c>
      <c r="M355" s="2">
        <v>500</v>
      </c>
    </row>
    <row r="356" spans="1:13" s="77" customFormat="1" ht="12.75">
      <c r="A356" s="12"/>
      <c r="B356" s="308">
        <f>+B362+B368+B373+B379+B384</f>
        <v>25700</v>
      </c>
      <c r="C356" s="71" t="s">
        <v>190</v>
      </c>
      <c r="D356" s="72" t="s">
        <v>191</v>
      </c>
      <c r="E356" s="71" t="s">
        <v>31</v>
      </c>
      <c r="F356" s="73" t="s">
        <v>192</v>
      </c>
      <c r="G356" s="74" t="s">
        <v>160</v>
      </c>
      <c r="H356" s="93"/>
      <c r="I356" s="76">
        <f>+B356/M356</f>
        <v>51.4</v>
      </c>
      <c r="J356" s="76"/>
      <c r="K356" s="76"/>
      <c r="M356" s="2">
        <v>500</v>
      </c>
    </row>
    <row r="357" spans="2:13" ht="12.75">
      <c r="B357" s="309"/>
      <c r="H357" s="6">
        <f t="shared" si="18"/>
        <v>0</v>
      </c>
      <c r="I357" s="23">
        <f t="shared" si="17"/>
        <v>0</v>
      </c>
      <c r="M357" s="2">
        <v>500</v>
      </c>
    </row>
    <row r="358" spans="2:13" ht="12.75">
      <c r="B358" s="309">
        <v>2000</v>
      </c>
      <c r="C358" s="80" t="s">
        <v>177</v>
      </c>
      <c r="D358" s="33" t="s">
        <v>17</v>
      </c>
      <c r="E358" s="80" t="s">
        <v>47</v>
      </c>
      <c r="F358" s="56" t="s">
        <v>1320</v>
      </c>
      <c r="G358" s="88" t="s">
        <v>139</v>
      </c>
      <c r="H358" s="55">
        <f t="shared" si="18"/>
        <v>-2000</v>
      </c>
      <c r="I358" s="81">
        <f t="shared" si="17"/>
        <v>4</v>
      </c>
      <c r="J358" s="82"/>
      <c r="K358" t="s">
        <v>443</v>
      </c>
      <c r="L358">
        <v>8</v>
      </c>
      <c r="M358" s="2">
        <v>500</v>
      </c>
    </row>
    <row r="359" spans="2:13" ht="12.75">
      <c r="B359" s="309">
        <v>2500</v>
      </c>
      <c r="C359" s="1" t="s">
        <v>193</v>
      </c>
      <c r="D359" s="33" t="s">
        <v>17</v>
      </c>
      <c r="E359" s="1" t="s">
        <v>47</v>
      </c>
      <c r="F359" s="56" t="s">
        <v>1321</v>
      </c>
      <c r="G359" s="28" t="s">
        <v>141</v>
      </c>
      <c r="H359" s="6">
        <f t="shared" si="18"/>
        <v>-4500</v>
      </c>
      <c r="I359" s="23">
        <f t="shared" si="17"/>
        <v>5</v>
      </c>
      <c r="K359" t="s">
        <v>443</v>
      </c>
      <c r="L359">
        <v>8</v>
      </c>
      <c r="M359" s="2">
        <v>500</v>
      </c>
    </row>
    <row r="360" spans="2:13" ht="12.75">
      <c r="B360" s="309">
        <v>5000</v>
      </c>
      <c r="C360" s="1" t="s">
        <v>194</v>
      </c>
      <c r="D360" s="33" t="s">
        <v>17</v>
      </c>
      <c r="E360" s="1" t="s">
        <v>47</v>
      </c>
      <c r="F360" s="56" t="s">
        <v>1322</v>
      </c>
      <c r="G360" s="28" t="s">
        <v>144</v>
      </c>
      <c r="H360" s="6">
        <f t="shared" si="18"/>
        <v>-9500</v>
      </c>
      <c r="I360" s="23">
        <f t="shared" si="17"/>
        <v>10</v>
      </c>
      <c r="K360" t="s">
        <v>443</v>
      </c>
      <c r="L360">
        <v>8</v>
      </c>
      <c r="M360" s="2">
        <v>500</v>
      </c>
    </row>
    <row r="361" spans="2:13" ht="12.75">
      <c r="B361" s="309">
        <v>3500</v>
      </c>
      <c r="C361" s="1" t="s">
        <v>195</v>
      </c>
      <c r="D361" s="33" t="s">
        <v>17</v>
      </c>
      <c r="E361" s="1" t="s">
        <v>47</v>
      </c>
      <c r="F361" s="56" t="s">
        <v>1323</v>
      </c>
      <c r="G361" s="28" t="s">
        <v>144</v>
      </c>
      <c r="H361" s="6">
        <f t="shared" si="18"/>
        <v>-13000</v>
      </c>
      <c r="I361" s="23">
        <f t="shared" si="17"/>
        <v>7</v>
      </c>
      <c r="K361" t="s">
        <v>443</v>
      </c>
      <c r="L361">
        <v>8</v>
      </c>
      <c r="M361" s="2">
        <v>500</v>
      </c>
    </row>
    <row r="362" spans="1:13" s="77" customFormat="1" ht="12.75">
      <c r="A362" s="12"/>
      <c r="B362" s="308">
        <f>SUM(B358:B361)</f>
        <v>13000</v>
      </c>
      <c r="C362" s="12" t="s">
        <v>54</v>
      </c>
      <c r="D362" s="12"/>
      <c r="E362" s="12"/>
      <c r="F362" s="78"/>
      <c r="G362" s="19"/>
      <c r="H362" s="75">
        <v>0</v>
      </c>
      <c r="I362" s="76">
        <f t="shared" si="17"/>
        <v>26</v>
      </c>
      <c r="M362" s="2">
        <v>500</v>
      </c>
    </row>
    <row r="363" spans="2:13" ht="12.75">
      <c r="B363" s="309"/>
      <c r="H363" s="6">
        <f t="shared" si="18"/>
        <v>0</v>
      </c>
      <c r="I363" s="23">
        <f t="shared" si="17"/>
        <v>0</v>
      </c>
      <c r="M363" s="2">
        <v>500</v>
      </c>
    </row>
    <row r="364" spans="2:13" ht="12.75">
      <c r="B364" s="309"/>
      <c r="H364" s="6">
        <f t="shared" si="18"/>
        <v>0</v>
      </c>
      <c r="I364" s="23">
        <f t="shared" si="17"/>
        <v>0</v>
      </c>
      <c r="M364" s="2">
        <v>500</v>
      </c>
    </row>
    <row r="365" spans="2:13" ht="12.75">
      <c r="B365" s="309">
        <v>500</v>
      </c>
      <c r="C365" s="1" t="s">
        <v>55</v>
      </c>
      <c r="D365" s="33" t="s">
        <v>17</v>
      </c>
      <c r="E365" s="1" t="s">
        <v>56</v>
      </c>
      <c r="F365" s="56" t="s">
        <v>1323</v>
      </c>
      <c r="G365" s="28" t="s">
        <v>139</v>
      </c>
      <c r="H365" s="6">
        <f t="shared" si="18"/>
        <v>-500</v>
      </c>
      <c r="I365" s="23">
        <v>1</v>
      </c>
      <c r="K365" t="s">
        <v>443</v>
      </c>
      <c r="L365">
        <v>8</v>
      </c>
      <c r="M365" s="2">
        <v>500</v>
      </c>
    </row>
    <row r="366" spans="2:13" ht="12.75">
      <c r="B366" s="309">
        <v>200</v>
      </c>
      <c r="C366" s="1" t="s">
        <v>55</v>
      </c>
      <c r="D366" s="33" t="s">
        <v>17</v>
      </c>
      <c r="E366" s="1" t="s">
        <v>56</v>
      </c>
      <c r="F366" s="56" t="s">
        <v>1323</v>
      </c>
      <c r="G366" s="28" t="s">
        <v>141</v>
      </c>
      <c r="H366" s="6">
        <f t="shared" si="18"/>
        <v>-700</v>
      </c>
      <c r="I366" s="23">
        <v>0.4</v>
      </c>
      <c r="K366" t="s">
        <v>443</v>
      </c>
      <c r="L366">
        <v>8</v>
      </c>
      <c r="M366" s="2">
        <v>500</v>
      </c>
    </row>
    <row r="367" spans="2:13" ht="12.75">
      <c r="B367" s="309">
        <v>1000</v>
      </c>
      <c r="C367" s="1" t="s">
        <v>55</v>
      </c>
      <c r="D367" s="33" t="s">
        <v>17</v>
      </c>
      <c r="E367" s="1" t="s">
        <v>56</v>
      </c>
      <c r="F367" s="56" t="s">
        <v>1323</v>
      </c>
      <c r="G367" s="28" t="s">
        <v>144</v>
      </c>
      <c r="H367" s="6">
        <f t="shared" si="18"/>
        <v>-1700</v>
      </c>
      <c r="I367" s="23">
        <v>2</v>
      </c>
      <c r="K367" t="s">
        <v>443</v>
      </c>
      <c r="L367">
        <v>8</v>
      </c>
      <c r="M367" s="2">
        <v>500</v>
      </c>
    </row>
    <row r="368" spans="1:13" s="77" customFormat="1" ht="12.75">
      <c r="A368" s="12"/>
      <c r="B368" s="308">
        <f>SUM(B365:B367)</f>
        <v>1700</v>
      </c>
      <c r="C368" s="12"/>
      <c r="D368" s="12"/>
      <c r="E368" s="12" t="s">
        <v>56</v>
      </c>
      <c r="F368" s="78"/>
      <c r="G368" s="19"/>
      <c r="H368" s="75">
        <v>0</v>
      </c>
      <c r="I368" s="76">
        <f t="shared" si="17"/>
        <v>3.4</v>
      </c>
      <c r="M368" s="2">
        <v>500</v>
      </c>
    </row>
    <row r="369" spans="2:13" ht="12.75">
      <c r="B369" s="309"/>
      <c r="H369" s="6">
        <f t="shared" si="18"/>
        <v>0</v>
      </c>
      <c r="I369" s="23">
        <f t="shared" si="17"/>
        <v>0</v>
      </c>
      <c r="M369" s="2">
        <v>500</v>
      </c>
    </row>
    <row r="370" spans="2:13" ht="12.75">
      <c r="B370" s="309"/>
      <c r="H370" s="6">
        <f t="shared" si="18"/>
        <v>0</v>
      </c>
      <c r="I370" s="23">
        <f t="shared" si="17"/>
        <v>0</v>
      </c>
      <c r="M370" s="2">
        <v>500</v>
      </c>
    </row>
    <row r="371" spans="2:13" ht="12.75">
      <c r="B371" s="309">
        <v>3000</v>
      </c>
      <c r="C371" s="80" t="s">
        <v>57</v>
      </c>
      <c r="D371" s="33" t="s">
        <v>17</v>
      </c>
      <c r="E371" s="80" t="s">
        <v>47</v>
      </c>
      <c r="F371" s="56" t="s">
        <v>1324</v>
      </c>
      <c r="G371" s="88" t="s">
        <v>139</v>
      </c>
      <c r="H371" s="6">
        <f t="shared" si="18"/>
        <v>-3000</v>
      </c>
      <c r="I371" s="81">
        <v>6</v>
      </c>
      <c r="J371" s="82"/>
      <c r="K371" t="s">
        <v>443</v>
      </c>
      <c r="L371">
        <v>8</v>
      </c>
      <c r="M371" s="2">
        <v>500</v>
      </c>
    </row>
    <row r="372" spans="2:13" ht="12.75">
      <c r="B372" s="309">
        <v>3000</v>
      </c>
      <c r="C372" s="1" t="s">
        <v>57</v>
      </c>
      <c r="D372" s="33" t="s">
        <v>17</v>
      </c>
      <c r="E372" s="1" t="s">
        <v>47</v>
      </c>
      <c r="F372" s="56" t="s">
        <v>1325</v>
      </c>
      <c r="G372" s="28" t="s">
        <v>141</v>
      </c>
      <c r="H372" s="6">
        <f t="shared" si="18"/>
        <v>-6000</v>
      </c>
      <c r="I372" s="23">
        <v>6</v>
      </c>
      <c r="K372" t="s">
        <v>443</v>
      </c>
      <c r="L372">
        <v>8</v>
      </c>
      <c r="M372" s="2">
        <v>500</v>
      </c>
    </row>
    <row r="373" spans="1:13" s="77" customFormat="1" ht="12.75">
      <c r="A373" s="12"/>
      <c r="B373" s="308">
        <f>SUM(B371:B372)</f>
        <v>6000</v>
      </c>
      <c r="C373" s="12" t="s">
        <v>57</v>
      </c>
      <c r="D373" s="12"/>
      <c r="E373" s="12"/>
      <c r="F373" s="78"/>
      <c r="G373" s="19"/>
      <c r="H373" s="75">
        <v>0</v>
      </c>
      <c r="I373" s="76">
        <f t="shared" si="17"/>
        <v>12</v>
      </c>
      <c r="M373" s="2">
        <v>500</v>
      </c>
    </row>
    <row r="374" spans="2:13" ht="12.75">
      <c r="B374" s="309"/>
      <c r="H374" s="6">
        <f t="shared" si="18"/>
        <v>0</v>
      </c>
      <c r="I374" s="23">
        <f t="shared" si="17"/>
        <v>0</v>
      </c>
      <c r="M374" s="2">
        <v>500</v>
      </c>
    </row>
    <row r="375" spans="2:13" ht="12.75">
      <c r="B375" s="309"/>
      <c r="H375" s="6">
        <f t="shared" si="18"/>
        <v>0</v>
      </c>
      <c r="I375" s="23">
        <f t="shared" si="17"/>
        <v>0</v>
      </c>
      <c r="M375" s="2">
        <v>500</v>
      </c>
    </row>
    <row r="376" spans="2:13" ht="12.75">
      <c r="B376" s="309">
        <v>1000</v>
      </c>
      <c r="C376" s="1" t="s">
        <v>58</v>
      </c>
      <c r="D376" s="33" t="s">
        <v>17</v>
      </c>
      <c r="E376" s="1" t="s">
        <v>47</v>
      </c>
      <c r="F376" s="56" t="s">
        <v>1323</v>
      </c>
      <c r="G376" s="28" t="s">
        <v>139</v>
      </c>
      <c r="H376" s="6">
        <f t="shared" si="18"/>
        <v>-1000</v>
      </c>
      <c r="I376" s="23">
        <v>2</v>
      </c>
      <c r="K376" t="s">
        <v>443</v>
      </c>
      <c r="L376">
        <v>8</v>
      </c>
      <c r="M376" s="2">
        <v>500</v>
      </c>
    </row>
    <row r="377" spans="2:13" ht="12.75">
      <c r="B377" s="309">
        <v>1000</v>
      </c>
      <c r="C377" s="1" t="s">
        <v>58</v>
      </c>
      <c r="D377" s="33" t="s">
        <v>17</v>
      </c>
      <c r="E377" s="1" t="s">
        <v>47</v>
      </c>
      <c r="F377" s="56" t="s">
        <v>1323</v>
      </c>
      <c r="G377" s="28" t="s">
        <v>141</v>
      </c>
      <c r="H377" s="6">
        <f t="shared" si="18"/>
        <v>-2000</v>
      </c>
      <c r="I377" s="23">
        <v>2</v>
      </c>
      <c r="K377" t="s">
        <v>443</v>
      </c>
      <c r="L377">
        <v>8</v>
      </c>
      <c r="M377" s="2">
        <v>500</v>
      </c>
    </row>
    <row r="378" spans="2:13" ht="12.75">
      <c r="B378" s="309">
        <v>1000</v>
      </c>
      <c r="C378" s="1" t="s">
        <v>58</v>
      </c>
      <c r="D378" s="33" t="s">
        <v>17</v>
      </c>
      <c r="E378" s="1" t="s">
        <v>47</v>
      </c>
      <c r="F378" s="56" t="s">
        <v>1323</v>
      </c>
      <c r="G378" s="28" t="s">
        <v>144</v>
      </c>
      <c r="H378" s="6">
        <f t="shared" si="18"/>
        <v>-3000</v>
      </c>
      <c r="I378" s="23">
        <v>2</v>
      </c>
      <c r="K378" t="s">
        <v>443</v>
      </c>
      <c r="L378">
        <v>8</v>
      </c>
      <c r="M378" s="2">
        <v>500</v>
      </c>
    </row>
    <row r="379" spans="1:13" s="77" customFormat="1" ht="12.75">
      <c r="A379" s="12"/>
      <c r="B379" s="308">
        <f>SUM(B376:B378)</f>
        <v>3000</v>
      </c>
      <c r="C379" s="12" t="s">
        <v>58</v>
      </c>
      <c r="D379" s="12"/>
      <c r="E379" s="12"/>
      <c r="F379" s="78"/>
      <c r="G379" s="19"/>
      <c r="H379" s="75">
        <v>0</v>
      </c>
      <c r="I379" s="76">
        <f t="shared" si="17"/>
        <v>6</v>
      </c>
      <c r="M379" s="2">
        <v>500</v>
      </c>
    </row>
    <row r="380" spans="2:13" ht="12.75">
      <c r="B380" s="309"/>
      <c r="H380" s="6">
        <f t="shared" si="18"/>
        <v>0</v>
      </c>
      <c r="I380" s="23">
        <f t="shared" si="17"/>
        <v>0</v>
      </c>
      <c r="M380" s="2">
        <v>500</v>
      </c>
    </row>
    <row r="381" spans="2:13" ht="12.75">
      <c r="B381" s="309"/>
      <c r="H381" s="6">
        <f t="shared" si="18"/>
        <v>0</v>
      </c>
      <c r="I381" s="23">
        <f t="shared" si="17"/>
        <v>0</v>
      </c>
      <c r="M381" s="2">
        <v>500</v>
      </c>
    </row>
    <row r="382" spans="2:13" ht="12.75">
      <c r="B382" s="310">
        <v>1000</v>
      </c>
      <c r="C382" s="1" t="s">
        <v>59</v>
      </c>
      <c r="D382" s="33" t="s">
        <v>17</v>
      </c>
      <c r="E382" s="1" t="s">
        <v>60</v>
      </c>
      <c r="F382" s="56" t="s">
        <v>1323</v>
      </c>
      <c r="G382" s="28" t="s">
        <v>139</v>
      </c>
      <c r="H382" s="6">
        <f t="shared" si="18"/>
        <v>-1000</v>
      </c>
      <c r="I382" s="23">
        <v>2</v>
      </c>
      <c r="K382" t="s">
        <v>443</v>
      </c>
      <c r="L382">
        <v>8</v>
      </c>
      <c r="M382" s="2">
        <v>500</v>
      </c>
    </row>
    <row r="383" spans="2:13" ht="12.75">
      <c r="B383" s="310">
        <v>1000</v>
      </c>
      <c r="C383" s="1" t="s">
        <v>59</v>
      </c>
      <c r="D383" s="33" t="s">
        <v>17</v>
      </c>
      <c r="E383" s="1" t="s">
        <v>60</v>
      </c>
      <c r="F383" s="56" t="s">
        <v>1323</v>
      </c>
      <c r="G383" s="28" t="s">
        <v>144</v>
      </c>
      <c r="H383" s="6">
        <f t="shared" si="18"/>
        <v>-2000</v>
      </c>
      <c r="I383" s="23">
        <v>2</v>
      </c>
      <c r="K383" t="s">
        <v>443</v>
      </c>
      <c r="L383">
        <v>8</v>
      </c>
      <c r="M383" s="2">
        <v>500</v>
      </c>
    </row>
    <row r="384" spans="1:13" s="77" customFormat="1" ht="12.75">
      <c r="A384" s="12"/>
      <c r="B384" s="308">
        <f>SUM(B382:B383)</f>
        <v>2000</v>
      </c>
      <c r="C384" s="12"/>
      <c r="D384" s="12"/>
      <c r="E384" s="12" t="s">
        <v>60</v>
      </c>
      <c r="F384" s="78"/>
      <c r="G384" s="19"/>
      <c r="H384" s="75">
        <v>0</v>
      </c>
      <c r="I384" s="76">
        <f t="shared" si="17"/>
        <v>4</v>
      </c>
      <c r="M384" s="2">
        <v>500</v>
      </c>
    </row>
    <row r="385" spans="2:13" ht="12.75">
      <c r="B385" s="309"/>
      <c r="H385" s="6">
        <f t="shared" si="18"/>
        <v>0</v>
      </c>
      <c r="I385" s="23">
        <f t="shared" si="17"/>
        <v>0</v>
      </c>
      <c r="M385" s="2">
        <v>500</v>
      </c>
    </row>
    <row r="386" spans="2:13" ht="12.75">
      <c r="B386" s="309"/>
      <c r="H386" s="6">
        <f t="shared" si="18"/>
        <v>0</v>
      </c>
      <c r="I386" s="23">
        <f t="shared" si="17"/>
        <v>0</v>
      </c>
      <c r="M386" s="2">
        <v>500</v>
      </c>
    </row>
    <row r="387" spans="2:13" ht="12.75">
      <c r="B387" s="309"/>
      <c r="H387" s="6">
        <f t="shared" si="18"/>
        <v>0</v>
      </c>
      <c r="I387" s="23">
        <f>+B387/M387</f>
        <v>0</v>
      </c>
      <c r="M387" s="2">
        <v>500</v>
      </c>
    </row>
    <row r="388" spans="2:13" ht="12.75">
      <c r="B388" s="309"/>
      <c r="H388" s="6">
        <f aca="true" t="shared" si="19" ref="H388:H474">H387-B388</f>
        <v>0</v>
      </c>
      <c r="I388" s="23">
        <f>+B388/M388</f>
        <v>0</v>
      </c>
      <c r="M388" s="2">
        <v>500</v>
      </c>
    </row>
    <row r="389" spans="1:13" s="77" customFormat="1" ht="12.75">
      <c r="A389" s="12"/>
      <c r="B389" s="308">
        <f>+B401+B411+B434+B446+B459+B451+B424</f>
        <v>161000</v>
      </c>
      <c r="C389" s="71" t="s">
        <v>196</v>
      </c>
      <c r="D389" s="72" t="s">
        <v>197</v>
      </c>
      <c r="E389" s="71" t="s">
        <v>132</v>
      </c>
      <c r="F389" s="73" t="s">
        <v>198</v>
      </c>
      <c r="G389" s="74" t="s">
        <v>199</v>
      </c>
      <c r="H389" s="93"/>
      <c r="I389" s="76">
        <f>+B389/M389</f>
        <v>322</v>
      </c>
      <c r="J389" s="76"/>
      <c r="K389" s="76"/>
      <c r="M389" s="2">
        <v>500</v>
      </c>
    </row>
    <row r="390" spans="2:13" ht="12.75">
      <c r="B390" s="309"/>
      <c r="H390" s="6">
        <f t="shared" si="19"/>
        <v>0</v>
      </c>
      <c r="I390" s="23">
        <f>+B390/M390</f>
        <v>0</v>
      </c>
      <c r="M390" s="2">
        <v>500</v>
      </c>
    </row>
    <row r="391" spans="2:13" ht="12.75">
      <c r="B391" s="309">
        <v>3000</v>
      </c>
      <c r="C391" s="13" t="s">
        <v>34</v>
      </c>
      <c r="D391" s="1" t="s">
        <v>17</v>
      </c>
      <c r="E391" s="1" t="s">
        <v>66</v>
      </c>
      <c r="F391" s="66" t="s">
        <v>200</v>
      </c>
      <c r="G391" s="28" t="s">
        <v>184</v>
      </c>
      <c r="H391" s="6">
        <f t="shared" si="19"/>
        <v>-3000</v>
      </c>
      <c r="I391" s="23">
        <v>6</v>
      </c>
      <c r="K391" t="s">
        <v>34</v>
      </c>
      <c r="L391">
        <v>9</v>
      </c>
      <c r="M391" s="2">
        <v>500</v>
      </c>
    </row>
    <row r="392" spans="2:13" ht="12.75">
      <c r="B392" s="309">
        <v>6000</v>
      </c>
      <c r="C392" s="13" t="s">
        <v>34</v>
      </c>
      <c r="D392" s="1" t="s">
        <v>17</v>
      </c>
      <c r="E392" s="1" t="s">
        <v>66</v>
      </c>
      <c r="F392" s="66" t="s">
        <v>201</v>
      </c>
      <c r="G392" s="28" t="s">
        <v>202</v>
      </c>
      <c r="H392" s="6">
        <f t="shared" si="19"/>
        <v>-9000</v>
      </c>
      <c r="I392" s="23">
        <v>12</v>
      </c>
      <c r="K392" t="s">
        <v>34</v>
      </c>
      <c r="L392">
        <v>9</v>
      </c>
      <c r="M392" s="2">
        <v>500</v>
      </c>
    </row>
    <row r="393" spans="2:13" ht="12.75">
      <c r="B393" s="309">
        <v>5000</v>
      </c>
      <c r="C393" s="13" t="s">
        <v>34</v>
      </c>
      <c r="D393" s="1" t="s">
        <v>17</v>
      </c>
      <c r="E393" s="1" t="s">
        <v>66</v>
      </c>
      <c r="F393" s="66" t="s">
        <v>203</v>
      </c>
      <c r="G393" s="28" t="s">
        <v>204</v>
      </c>
      <c r="H393" s="6">
        <f t="shared" si="19"/>
        <v>-14000</v>
      </c>
      <c r="I393" s="23">
        <v>10</v>
      </c>
      <c r="K393" t="s">
        <v>34</v>
      </c>
      <c r="L393">
        <v>9</v>
      </c>
      <c r="M393" s="2">
        <v>500</v>
      </c>
    </row>
    <row r="394" spans="2:13" ht="12.75">
      <c r="B394" s="309">
        <v>6000</v>
      </c>
      <c r="C394" s="13" t="s">
        <v>34</v>
      </c>
      <c r="D394" s="1" t="s">
        <v>17</v>
      </c>
      <c r="E394" s="1" t="s">
        <v>66</v>
      </c>
      <c r="F394" s="66" t="s">
        <v>205</v>
      </c>
      <c r="G394" s="28" t="s">
        <v>206</v>
      </c>
      <c r="H394" s="6">
        <f t="shared" si="19"/>
        <v>-20000</v>
      </c>
      <c r="I394" s="23">
        <v>12</v>
      </c>
      <c r="K394" t="s">
        <v>34</v>
      </c>
      <c r="L394">
        <v>9</v>
      </c>
      <c r="M394" s="2">
        <v>500</v>
      </c>
    </row>
    <row r="395" spans="2:13" ht="12.75">
      <c r="B395" s="309">
        <v>3000</v>
      </c>
      <c r="C395" s="13" t="s">
        <v>34</v>
      </c>
      <c r="D395" s="1" t="s">
        <v>17</v>
      </c>
      <c r="E395" s="1" t="s">
        <v>66</v>
      </c>
      <c r="F395" s="66" t="s">
        <v>207</v>
      </c>
      <c r="G395" s="28" t="s">
        <v>208</v>
      </c>
      <c r="H395" s="6">
        <f t="shared" si="19"/>
        <v>-23000</v>
      </c>
      <c r="I395" s="23">
        <v>6</v>
      </c>
      <c r="K395" t="s">
        <v>34</v>
      </c>
      <c r="L395">
        <v>9</v>
      </c>
      <c r="M395" s="2">
        <v>500</v>
      </c>
    </row>
    <row r="396" spans="2:13" ht="12.75">
      <c r="B396" s="309">
        <v>3000</v>
      </c>
      <c r="C396" s="13" t="s">
        <v>34</v>
      </c>
      <c r="D396" s="1" t="s">
        <v>17</v>
      </c>
      <c r="E396" s="1" t="s">
        <v>35</v>
      </c>
      <c r="F396" s="91" t="s">
        <v>1309</v>
      </c>
      <c r="G396" s="28" t="s">
        <v>184</v>
      </c>
      <c r="H396" s="6">
        <f t="shared" si="19"/>
        <v>-26000</v>
      </c>
      <c r="I396" s="23">
        <v>6</v>
      </c>
      <c r="K396" t="s">
        <v>34</v>
      </c>
      <c r="L396">
        <v>9</v>
      </c>
      <c r="M396" s="2">
        <v>500</v>
      </c>
    </row>
    <row r="397" spans="2:13" ht="12.75">
      <c r="B397" s="309">
        <v>3000</v>
      </c>
      <c r="C397" s="13" t="s">
        <v>34</v>
      </c>
      <c r="D397" s="1" t="s">
        <v>17</v>
      </c>
      <c r="E397" s="1" t="s">
        <v>35</v>
      </c>
      <c r="F397" s="91" t="s">
        <v>1310</v>
      </c>
      <c r="G397" s="28" t="s">
        <v>202</v>
      </c>
      <c r="H397" s="6">
        <f t="shared" si="19"/>
        <v>-29000</v>
      </c>
      <c r="I397" s="23">
        <v>6</v>
      </c>
      <c r="K397" t="s">
        <v>34</v>
      </c>
      <c r="L397">
        <v>9</v>
      </c>
      <c r="M397" s="2">
        <v>500</v>
      </c>
    </row>
    <row r="398" spans="2:13" ht="12.75">
      <c r="B398" s="309">
        <v>3000</v>
      </c>
      <c r="C398" s="13" t="s">
        <v>34</v>
      </c>
      <c r="D398" s="1" t="s">
        <v>17</v>
      </c>
      <c r="E398" s="1" t="s">
        <v>35</v>
      </c>
      <c r="F398" s="91" t="s">
        <v>1311</v>
      </c>
      <c r="G398" s="28" t="s">
        <v>202</v>
      </c>
      <c r="H398" s="6">
        <f t="shared" si="19"/>
        <v>-32000</v>
      </c>
      <c r="I398" s="23">
        <v>6</v>
      </c>
      <c r="K398" t="s">
        <v>34</v>
      </c>
      <c r="L398">
        <v>9</v>
      </c>
      <c r="M398" s="2">
        <v>500</v>
      </c>
    </row>
    <row r="399" spans="2:13" ht="12.75">
      <c r="B399" s="309">
        <v>5000</v>
      </c>
      <c r="C399" s="13" t="s">
        <v>34</v>
      </c>
      <c r="D399" s="1" t="s">
        <v>17</v>
      </c>
      <c r="E399" s="1" t="s">
        <v>35</v>
      </c>
      <c r="F399" s="91" t="s">
        <v>1312</v>
      </c>
      <c r="G399" s="28" t="s">
        <v>204</v>
      </c>
      <c r="H399" s="6">
        <f t="shared" si="19"/>
        <v>-37000</v>
      </c>
      <c r="I399" s="23">
        <v>10</v>
      </c>
      <c r="K399" t="s">
        <v>34</v>
      </c>
      <c r="L399">
        <v>9</v>
      </c>
      <c r="M399" s="2">
        <v>500</v>
      </c>
    </row>
    <row r="400" spans="2:13" ht="12.75">
      <c r="B400" s="309">
        <v>6000</v>
      </c>
      <c r="C400" s="13" t="s">
        <v>34</v>
      </c>
      <c r="D400" s="1" t="s">
        <v>17</v>
      </c>
      <c r="E400" s="1" t="s">
        <v>35</v>
      </c>
      <c r="F400" s="91" t="s">
        <v>1313</v>
      </c>
      <c r="G400" s="28" t="s">
        <v>206</v>
      </c>
      <c r="H400" s="6">
        <f t="shared" si="19"/>
        <v>-43000</v>
      </c>
      <c r="I400" s="23">
        <v>12</v>
      </c>
      <c r="K400" t="s">
        <v>34</v>
      </c>
      <c r="L400">
        <v>9</v>
      </c>
      <c r="M400" s="2">
        <v>500</v>
      </c>
    </row>
    <row r="401" spans="1:13" s="77" customFormat="1" ht="12.75">
      <c r="A401" s="12"/>
      <c r="B401" s="308">
        <f>SUM(B391:B400)</f>
        <v>43000</v>
      </c>
      <c r="C401" s="12" t="s">
        <v>34</v>
      </c>
      <c r="D401" s="12"/>
      <c r="E401" s="12"/>
      <c r="F401" s="78"/>
      <c r="G401" s="19"/>
      <c r="H401" s="75">
        <v>0</v>
      </c>
      <c r="I401" s="76">
        <f aca="true" t="shared" si="20" ref="I401:I413">+B401/M401</f>
        <v>86</v>
      </c>
      <c r="M401" s="2">
        <v>500</v>
      </c>
    </row>
    <row r="402" spans="2:13" ht="12.75">
      <c r="B402" s="309"/>
      <c r="H402" s="6">
        <f t="shared" si="19"/>
        <v>0</v>
      </c>
      <c r="I402" s="23">
        <f t="shared" si="20"/>
        <v>0</v>
      </c>
      <c r="M402" s="2">
        <v>500</v>
      </c>
    </row>
    <row r="403" spans="2:13" ht="12.75">
      <c r="B403" s="309"/>
      <c r="H403" s="6">
        <f t="shared" si="19"/>
        <v>0</v>
      </c>
      <c r="I403" s="23">
        <f t="shared" si="20"/>
        <v>0</v>
      </c>
      <c r="M403" s="2">
        <v>500</v>
      </c>
    </row>
    <row r="404" spans="2:13" ht="12.75">
      <c r="B404" s="310">
        <v>3000</v>
      </c>
      <c r="C404" s="1" t="s">
        <v>236</v>
      </c>
      <c r="D404" s="13" t="s">
        <v>17</v>
      </c>
      <c r="E404" s="1" t="s">
        <v>237</v>
      </c>
      <c r="F404" s="91" t="s">
        <v>1308</v>
      </c>
      <c r="G404" s="31" t="s">
        <v>184</v>
      </c>
      <c r="H404" s="6">
        <f t="shared" si="19"/>
        <v>-3000</v>
      </c>
      <c r="I404" s="23">
        <f t="shared" si="20"/>
        <v>6</v>
      </c>
      <c r="K404" t="s">
        <v>35</v>
      </c>
      <c r="L404">
        <v>9</v>
      </c>
      <c r="M404" s="2">
        <v>500</v>
      </c>
    </row>
    <row r="405" spans="1:13" ht="12.75">
      <c r="A405" s="13"/>
      <c r="B405" s="310">
        <v>3500</v>
      </c>
      <c r="C405" s="13" t="s">
        <v>209</v>
      </c>
      <c r="D405" s="13" t="s">
        <v>17</v>
      </c>
      <c r="E405" s="13" t="s">
        <v>47</v>
      </c>
      <c r="F405" s="91" t="s">
        <v>210</v>
      </c>
      <c r="G405" s="30" t="s">
        <v>184</v>
      </c>
      <c r="H405" s="6">
        <f t="shared" si="19"/>
        <v>-6500</v>
      </c>
      <c r="I405" s="40">
        <f t="shared" si="20"/>
        <v>7</v>
      </c>
      <c r="J405" s="16"/>
      <c r="K405" s="16" t="s">
        <v>66</v>
      </c>
      <c r="L405" s="16">
        <v>9</v>
      </c>
      <c r="M405" s="2">
        <v>500</v>
      </c>
    </row>
    <row r="406" spans="1:13" ht="12.75">
      <c r="A406" s="13"/>
      <c r="B406" s="310">
        <v>1000</v>
      </c>
      <c r="C406" s="13" t="s">
        <v>211</v>
      </c>
      <c r="D406" s="13" t="s">
        <v>17</v>
      </c>
      <c r="E406" s="13" t="s">
        <v>47</v>
      </c>
      <c r="F406" s="91" t="s">
        <v>210</v>
      </c>
      <c r="G406" s="30" t="s">
        <v>202</v>
      </c>
      <c r="H406" s="6">
        <f t="shared" si="19"/>
        <v>-7500</v>
      </c>
      <c r="I406" s="40">
        <f t="shared" si="20"/>
        <v>2</v>
      </c>
      <c r="J406" s="16"/>
      <c r="K406" s="16" t="s">
        <v>66</v>
      </c>
      <c r="L406" s="16">
        <v>9</v>
      </c>
      <c r="M406" s="2">
        <v>500</v>
      </c>
    </row>
    <row r="407" spans="1:13" ht="12.75">
      <c r="A407" s="13"/>
      <c r="B407" s="310">
        <v>1000</v>
      </c>
      <c r="C407" s="13" t="s">
        <v>212</v>
      </c>
      <c r="D407" s="13" t="s">
        <v>17</v>
      </c>
      <c r="E407" s="13" t="s">
        <v>47</v>
      </c>
      <c r="F407" s="91" t="s">
        <v>210</v>
      </c>
      <c r="G407" s="30" t="s">
        <v>202</v>
      </c>
      <c r="H407" s="6">
        <f t="shared" si="19"/>
        <v>-8500</v>
      </c>
      <c r="I407" s="40">
        <f t="shared" si="20"/>
        <v>2</v>
      </c>
      <c r="J407" s="16"/>
      <c r="K407" s="16" t="s">
        <v>66</v>
      </c>
      <c r="L407" s="16">
        <v>9</v>
      </c>
      <c r="M407" s="2">
        <v>500</v>
      </c>
    </row>
    <row r="408" spans="1:13" ht="12.75">
      <c r="A408" s="13"/>
      <c r="B408" s="310">
        <v>1000</v>
      </c>
      <c r="C408" s="13" t="s">
        <v>213</v>
      </c>
      <c r="D408" s="13" t="s">
        <v>17</v>
      </c>
      <c r="E408" s="13" t="s">
        <v>47</v>
      </c>
      <c r="F408" s="91" t="s">
        <v>210</v>
      </c>
      <c r="G408" s="30" t="s">
        <v>204</v>
      </c>
      <c r="H408" s="6">
        <f t="shared" si="19"/>
        <v>-9500</v>
      </c>
      <c r="I408" s="40">
        <f t="shared" si="20"/>
        <v>2</v>
      </c>
      <c r="J408" s="16"/>
      <c r="K408" s="16" t="s">
        <v>66</v>
      </c>
      <c r="L408" s="16">
        <v>9</v>
      </c>
      <c r="M408" s="2">
        <v>500</v>
      </c>
    </row>
    <row r="409" spans="1:13" ht="12.75">
      <c r="A409" s="13"/>
      <c r="B409" s="310">
        <v>1000</v>
      </c>
      <c r="C409" s="13" t="s">
        <v>214</v>
      </c>
      <c r="D409" s="13" t="s">
        <v>17</v>
      </c>
      <c r="E409" s="13" t="s">
        <v>47</v>
      </c>
      <c r="F409" s="91" t="s">
        <v>210</v>
      </c>
      <c r="G409" s="30" t="s">
        <v>204</v>
      </c>
      <c r="H409" s="6">
        <f t="shared" si="19"/>
        <v>-10500</v>
      </c>
      <c r="I409" s="40">
        <f t="shared" si="20"/>
        <v>2</v>
      </c>
      <c r="J409" s="16"/>
      <c r="K409" s="16" t="s">
        <v>66</v>
      </c>
      <c r="L409" s="16">
        <v>9</v>
      </c>
      <c r="M409" s="2">
        <v>500</v>
      </c>
    </row>
    <row r="410" spans="1:13" ht="12.75">
      <c r="A410" s="13"/>
      <c r="B410" s="310">
        <v>4000</v>
      </c>
      <c r="C410" s="13" t="s">
        <v>86</v>
      </c>
      <c r="D410" s="13" t="s">
        <v>17</v>
      </c>
      <c r="E410" s="13" t="s">
        <v>47</v>
      </c>
      <c r="F410" s="91" t="s">
        <v>215</v>
      </c>
      <c r="G410" s="30" t="s">
        <v>208</v>
      </c>
      <c r="H410" s="6">
        <f t="shared" si="19"/>
        <v>-14500</v>
      </c>
      <c r="I410" s="40">
        <f t="shared" si="20"/>
        <v>8</v>
      </c>
      <c r="J410" s="16"/>
      <c r="K410" s="16" t="s">
        <v>66</v>
      </c>
      <c r="L410" s="16">
        <v>9</v>
      </c>
      <c r="M410" s="2">
        <v>500</v>
      </c>
    </row>
    <row r="411" spans="1:13" s="77" customFormat="1" ht="12.75">
      <c r="A411" s="12"/>
      <c r="B411" s="308">
        <f>SUM(B404:B410)</f>
        <v>14500</v>
      </c>
      <c r="C411" s="12" t="s">
        <v>54</v>
      </c>
      <c r="D411" s="12"/>
      <c r="E411" s="12"/>
      <c r="F411" s="78"/>
      <c r="G411" s="19"/>
      <c r="H411" s="75">
        <v>0</v>
      </c>
      <c r="I411" s="76">
        <f t="shared" si="20"/>
        <v>29</v>
      </c>
      <c r="M411" s="2">
        <v>500</v>
      </c>
    </row>
    <row r="412" spans="2:13" ht="12.75">
      <c r="B412" s="309"/>
      <c r="H412" s="6">
        <f t="shared" si="19"/>
        <v>0</v>
      </c>
      <c r="I412" s="23">
        <f t="shared" si="20"/>
        <v>0</v>
      </c>
      <c r="M412" s="2">
        <v>500</v>
      </c>
    </row>
    <row r="413" spans="2:13" ht="12.75">
      <c r="B413" s="309"/>
      <c r="H413" s="6">
        <f t="shared" si="19"/>
        <v>0</v>
      </c>
      <c r="I413" s="23">
        <f t="shared" si="20"/>
        <v>0</v>
      </c>
      <c r="M413" s="2">
        <v>500</v>
      </c>
    </row>
    <row r="414" spans="2:13" ht="12.75">
      <c r="B414" s="309">
        <v>1500</v>
      </c>
      <c r="C414" s="1" t="s">
        <v>55</v>
      </c>
      <c r="D414" s="13" t="s">
        <v>17</v>
      </c>
      <c r="E414" s="1" t="s">
        <v>56</v>
      </c>
      <c r="F414" s="66" t="s">
        <v>210</v>
      </c>
      <c r="G414" s="28" t="s">
        <v>184</v>
      </c>
      <c r="H414" s="6">
        <f t="shared" si="19"/>
        <v>-1500</v>
      </c>
      <c r="I414" s="23">
        <v>3</v>
      </c>
      <c r="K414" t="s">
        <v>66</v>
      </c>
      <c r="L414">
        <v>9</v>
      </c>
      <c r="M414" s="2">
        <v>500</v>
      </c>
    </row>
    <row r="415" spans="2:13" ht="12.75">
      <c r="B415" s="309">
        <v>2000</v>
      </c>
      <c r="C415" s="1" t="s">
        <v>55</v>
      </c>
      <c r="D415" s="13" t="s">
        <v>17</v>
      </c>
      <c r="E415" s="1" t="s">
        <v>56</v>
      </c>
      <c r="F415" s="66" t="s">
        <v>210</v>
      </c>
      <c r="G415" s="28" t="s">
        <v>202</v>
      </c>
      <c r="H415" s="6">
        <f t="shared" si="19"/>
        <v>-3500</v>
      </c>
      <c r="I415" s="23">
        <v>4</v>
      </c>
      <c r="K415" t="s">
        <v>66</v>
      </c>
      <c r="L415">
        <v>9</v>
      </c>
      <c r="M415" s="2">
        <v>500</v>
      </c>
    </row>
    <row r="416" spans="1:13" ht="12.75">
      <c r="A416" s="13"/>
      <c r="B416" s="310">
        <v>2000</v>
      </c>
      <c r="C416" s="13" t="s">
        <v>55</v>
      </c>
      <c r="D416" s="13" t="s">
        <v>17</v>
      </c>
      <c r="E416" s="13" t="s">
        <v>56</v>
      </c>
      <c r="F416" s="91" t="s">
        <v>210</v>
      </c>
      <c r="G416" s="30" t="s">
        <v>204</v>
      </c>
      <c r="H416" s="6">
        <f t="shared" si="19"/>
        <v>-5500</v>
      </c>
      <c r="I416" s="40">
        <v>4.4</v>
      </c>
      <c r="J416" s="16"/>
      <c r="K416" s="16" t="s">
        <v>66</v>
      </c>
      <c r="L416" s="16">
        <v>9</v>
      </c>
      <c r="M416" s="2">
        <v>500</v>
      </c>
    </row>
    <row r="417" spans="1:13" ht="12.75">
      <c r="A417" s="13"/>
      <c r="B417" s="310">
        <v>2000</v>
      </c>
      <c r="C417" s="13" t="s">
        <v>55</v>
      </c>
      <c r="D417" s="13" t="s">
        <v>17</v>
      </c>
      <c r="E417" s="13" t="s">
        <v>56</v>
      </c>
      <c r="F417" s="91" t="s">
        <v>210</v>
      </c>
      <c r="G417" s="30" t="s">
        <v>206</v>
      </c>
      <c r="H417" s="6">
        <f t="shared" si="19"/>
        <v>-7500</v>
      </c>
      <c r="I417" s="40">
        <v>4.8</v>
      </c>
      <c r="J417" s="16"/>
      <c r="K417" s="16" t="s">
        <v>66</v>
      </c>
      <c r="L417" s="16">
        <v>9</v>
      </c>
      <c r="M417" s="2">
        <v>500</v>
      </c>
    </row>
    <row r="418" spans="1:13" ht="12.75">
      <c r="A418" s="13"/>
      <c r="B418" s="310">
        <v>1000</v>
      </c>
      <c r="C418" s="13" t="s">
        <v>55</v>
      </c>
      <c r="D418" s="13" t="s">
        <v>17</v>
      </c>
      <c r="E418" s="13" t="s">
        <v>56</v>
      </c>
      <c r="F418" s="91" t="s">
        <v>210</v>
      </c>
      <c r="G418" s="30" t="s">
        <v>208</v>
      </c>
      <c r="H418" s="6">
        <f t="shared" si="19"/>
        <v>-8500</v>
      </c>
      <c r="I418" s="40">
        <v>4</v>
      </c>
      <c r="J418" s="16"/>
      <c r="K418" s="16" t="s">
        <v>66</v>
      </c>
      <c r="L418" s="16">
        <v>9</v>
      </c>
      <c r="M418" s="2">
        <v>500</v>
      </c>
    </row>
    <row r="419" spans="2:13" ht="12.75">
      <c r="B419" s="310">
        <v>2000</v>
      </c>
      <c r="C419" s="13" t="s">
        <v>55</v>
      </c>
      <c r="D419" s="13" t="s">
        <v>17</v>
      </c>
      <c r="E419" s="35" t="s">
        <v>56</v>
      </c>
      <c r="F419" s="91" t="s">
        <v>1304</v>
      </c>
      <c r="G419" s="36" t="s">
        <v>184</v>
      </c>
      <c r="H419" s="6">
        <f t="shared" si="19"/>
        <v>-10500</v>
      </c>
      <c r="I419" s="23">
        <v>4</v>
      </c>
      <c r="K419" t="s">
        <v>35</v>
      </c>
      <c r="L419">
        <v>9</v>
      </c>
      <c r="M419" s="2">
        <v>500</v>
      </c>
    </row>
    <row r="420" spans="1:13" ht="12.75">
      <c r="A420" s="13"/>
      <c r="B420" s="310">
        <v>3000</v>
      </c>
      <c r="C420" s="13" t="s">
        <v>55</v>
      </c>
      <c r="D420" s="13" t="s">
        <v>17</v>
      </c>
      <c r="E420" s="13" t="s">
        <v>56</v>
      </c>
      <c r="F420" s="91" t="s">
        <v>1304</v>
      </c>
      <c r="G420" s="30" t="s">
        <v>202</v>
      </c>
      <c r="H420" s="6">
        <f t="shared" si="19"/>
        <v>-13500</v>
      </c>
      <c r="I420" s="40">
        <v>6</v>
      </c>
      <c r="J420" s="16"/>
      <c r="K420" t="s">
        <v>35</v>
      </c>
      <c r="L420">
        <v>9</v>
      </c>
      <c r="M420" s="2">
        <v>500</v>
      </c>
    </row>
    <row r="421" spans="2:13" ht="12.75">
      <c r="B421" s="309">
        <v>3000</v>
      </c>
      <c r="C421" s="1" t="s">
        <v>55</v>
      </c>
      <c r="D421" s="13" t="s">
        <v>17</v>
      </c>
      <c r="E421" s="1" t="s">
        <v>56</v>
      </c>
      <c r="F421" s="91" t="s">
        <v>1304</v>
      </c>
      <c r="G421" s="28" t="s">
        <v>204</v>
      </c>
      <c r="H421" s="6">
        <f t="shared" si="19"/>
        <v>-16500</v>
      </c>
      <c r="I421" s="23">
        <v>6</v>
      </c>
      <c r="K421" t="s">
        <v>35</v>
      </c>
      <c r="L421">
        <v>9</v>
      </c>
      <c r="M421" s="2">
        <v>500</v>
      </c>
    </row>
    <row r="422" spans="2:13" ht="12.75">
      <c r="B422" s="309">
        <v>3000</v>
      </c>
      <c r="C422" s="1" t="s">
        <v>55</v>
      </c>
      <c r="D422" s="13" t="s">
        <v>17</v>
      </c>
      <c r="E422" s="1" t="s">
        <v>56</v>
      </c>
      <c r="F422" s="91" t="s">
        <v>1304</v>
      </c>
      <c r="G422" s="28" t="s">
        <v>206</v>
      </c>
      <c r="H422" s="6">
        <f t="shared" si="19"/>
        <v>-19500</v>
      </c>
      <c r="I422" s="23">
        <v>6</v>
      </c>
      <c r="K422" t="s">
        <v>35</v>
      </c>
      <c r="L422">
        <v>9</v>
      </c>
      <c r="M422" s="2">
        <v>500</v>
      </c>
    </row>
    <row r="423" spans="2:13" ht="12.75">
      <c r="B423" s="309">
        <v>6000</v>
      </c>
      <c r="C423" s="1" t="s">
        <v>55</v>
      </c>
      <c r="D423" s="13" t="s">
        <v>17</v>
      </c>
      <c r="E423" s="1" t="s">
        <v>56</v>
      </c>
      <c r="F423" s="91" t="s">
        <v>1304</v>
      </c>
      <c r="G423" s="28" t="s">
        <v>206</v>
      </c>
      <c r="H423" s="6">
        <f t="shared" si="19"/>
        <v>-25500</v>
      </c>
      <c r="I423" s="23">
        <v>12</v>
      </c>
      <c r="K423" t="s">
        <v>35</v>
      </c>
      <c r="L423">
        <v>9</v>
      </c>
      <c r="M423" s="2">
        <v>500</v>
      </c>
    </row>
    <row r="424" spans="1:13" s="77" customFormat="1" ht="12.75">
      <c r="A424" s="12"/>
      <c r="B424" s="308">
        <f>SUM(B414:B423)</f>
        <v>25500</v>
      </c>
      <c r="C424" s="12"/>
      <c r="D424" s="12"/>
      <c r="E424" s="12" t="s">
        <v>56</v>
      </c>
      <c r="F424" s="78"/>
      <c r="G424" s="19"/>
      <c r="H424" s="75">
        <v>0</v>
      </c>
      <c r="I424" s="76">
        <f>+B424/M424</f>
        <v>51</v>
      </c>
      <c r="M424" s="2">
        <v>500</v>
      </c>
    </row>
    <row r="425" spans="2:13" ht="12.75">
      <c r="B425" s="309"/>
      <c r="H425" s="6">
        <f t="shared" si="19"/>
        <v>0</v>
      </c>
      <c r="I425" s="23">
        <f>+B425/M425</f>
        <v>0</v>
      </c>
      <c r="M425" s="2">
        <v>500</v>
      </c>
    </row>
    <row r="426" spans="2:13" ht="12.75">
      <c r="B426" s="309"/>
      <c r="H426" s="6">
        <f t="shared" si="19"/>
        <v>0</v>
      </c>
      <c r="I426" s="23">
        <f>+B426/M426</f>
        <v>0</v>
      </c>
      <c r="M426" s="2">
        <v>500</v>
      </c>
    </row>
    <row r="427" spans="2:13" ht="12.75">
      <c r="B427" s="310">
        <v>5000</v>
      </c>
      <c r="C427" s="1" t="s">
        <v>57</v>
      </c>
      <c r="D427" s="13" t="s">
        <v>17</v>
      </c>
      <c r="E427" s="1" t="s">
        <v>47</v>
      </c>
      <c r="F427" s="66" t="s">
        <v>216</v>
      </c>
      <c r="G427" s="28" t="s">
        <v>184</v>
      </c>
      <c r="H427" s="6">
        <f t="shared" si="19"/>
        <v>-5000</v>
      </c>
      <c r="I427" s="23">
        <v>10</v>
      </c>
      <c r="K427" t="s">
        <v>66</v>
      </c>
      <c r="L427">
        <v>9</v>
      </c>
      <c r="M427" s="2">
        <v>500</v>
      </c>
    </row>
    <row r="428" spans="2:13" ht="12.75">
      <c r="B428" s="310">
        <v>5000</v>
      </c>
      <c r="C428" s="1" t="s">
        <v>57</v>
      </c>
      <c r="D428" s="13" t="s">
        <v>17</v>
      </c>
      <c r="E428" s="1" t="s">
        <v>47</v>
      </c>
      <c r="F428" s="66" t="s">
        <v>216</v>
      </c>
      <c r="G428" s="28" t="s">
        <v>202</v>
      </c>
      <c r="H428" s="6">
        <f t="shared" si="19"/>
        <v>-10000</v>
      </c>
      <c r="I428" s="23">
        <v>10</v>
      </c>
      <c r="K428" t="s">
        <v>66</v>
      </c>
      <c r="L428">
        <v>9</v>
      </c>
      <c r="M428" s="2">
        <v>500</v>
      </c>
    </row>
    <row r="429" spans="2:13" ht="12.75">
      <c r="B429" s="309">
        <v>5000</v>
      </c>
      <c r="C429" s="1" t="s">
        <v>57</v>
      </c>
      <c r="D429" s="13" t="s">
        <v>17</v>
      </c>
      <c r="E429" s="1" t="s">
        <v>47</v>
      </c>
      <c r="F429" s="66" t="s">
        <v>216</v>
      </c>
      <c r="G429" s="28" t="s">
        <v>204</v>
      </c>
      <c r="H429" s="6">
        <f t="shared" si="19"/>
        <v>-15000</v>
      </c>
      <c r="I429" s="23">
        <v>10</v>
      </c>
      <c r="K429" t="s">
        <v>66</v>
      </c>
      <c r="L429">
        <v>9</v>
      </c>
      <c r="M429" s="2">
        <v>500</v>
      </c>
    </row>
    <row r="430" spans="2:13" ht="12.75">
      <c r="B430" s="310">
        <v>5000</v>
      </c>
      <c r="C430" s="1" t="s">
        <v>57</v>
      </c>
      <c r="D430" s="13" t="s">
        <v>17</v>
      </c>
      <c r="E430" s="1" t="s">
        <v>47</v>
      </c>
      <c r="F430" s="66" t="s">
        <v>216</v>
      </c>
      <c r="G430" s="28" t="s">
        <v>206</v>
      </c>
      <c r="H430" s="6">
        <f t="shared" si="19"/>
        <v>-20000</v>
      </c>
      <c r="I430" s="23">
        <v>10</v>
      </c>
      <c r="K430" t="s">
        <v>66</v>
      </c>
      <c r="L430">
        <v>9</v>
      </c>
      <c r="M430" s="2">
        <v>500</v>
      </c>
    </row>
    <row r="431" spans="2:13" ht="12.75">
      <c r="B431" s="310">
        <v>5000</v>
      </c>
      <c r="C431" s="13" t="s">
        <v>57</v>
      </c>
      <c r="D431" s="13" t="s">
        <v>17</v>
      </c>
      <c r="E431" s="1" t="s">
        <v>47</v>
      </c>
      <c r="F431" s="91" t="s">
        <v>1305</v>
      </c>
      <c r="G431" s="30" t="s">
        <v>184</v>
      </c>
      <c r="H431" s="6">
        <f t="shared" si="19"/>
        <v>-25000</v>
      </c>
      <c r="I431" s="23">
        <v>10</v>
      </c>
      <c r="K431" t="s">
        <v>35</v>
      </c>
      <c r="L431">
        <v>9</v>
      </c>
      <c r="M431" s="2">
        <v>500</v>
      </c>
    </row>
    <row r="432" spans="2:13" ht="12.75">
      <c r="B432" s="310">
        <v>5000</v>
      </c>
      <c r="C432" s="1" t="s">
        <v>57</v>
      </c>
      <c r="D432" s="13" t="s">
        <v>17</v>
      </c>
      <c r="E432" s="1" t="s">
        <v>47</v>
      </c>
      <c r="F432" s="91" t="s">
        <v>1306</v>
      </c>
      <c r="G432" s="28" t="s">
        <v>202</v>
      </c>
      <c r="H432" s="6">
        <f t="shared" si="19"/>
        <v>-30000</v>
      </c>
      <c r="I432" s="23">
        <v>10</v>
      </c>
      <c r="K432" t="s">
        <v>35</v>
      </c>
      <c r="L432">
        <v>9</v>
      </c>
      <c r="M432" s="2">
        <v>500</v>
      </c>
    </row>
    <row r="433" spans="2:13" ht="12.75">
      <c r="B433" s="310">
        <v>5000</v>
      </c>
      <c r="C433" s="1" t="s">
        <v>57</v>
      </c>
      <c r="D433" s="13" t="s">
        <v>17</v>
      </c>
      <c r="E433" s="1" t="s">
        <v>47</v>
      </c>
      <c r="F433" s="91" t="s">
        <v>1307</v>
      </c>
      <c r="G433" s="28" t="s">
        <v>204</v>
      </c>
      <c r="H433" s="6">
        <f t="shared" si="19"/>
        <v>-35000</v>
      </c>
      <c r="I433" s="23">
        <v>10</v>
      </c>
      <c r="K433" t="s">
        <v>35</v>
      </c>
      <c r="L433">
        <v>9</v>
      </c>
      <c r="M433" s="2">
        <v>500</v>
      </c>
    </row>
    <row r="434" spans="1:13" s="77" customFormat="1" ht="12.75">
      <c r="A434" s="12"/>
      <c r="B434" s="308">
        <f>SUM(B427:B433)</f>
        <v>35000</v>
      </c>
      <c r="C434" s="12" t="s">
        <v>57</v>
      </c>
      <c r="D434" s="12"/>
      <c r="E434" s="12"/>
      <c r="F434" s="78"/>
      <c r="G434" s="19"/>
      <c r="H434" s="75">
        <v>0</v>
      </c>
      <c r="I434" s="76">
        <f>+B434/M434</f>
        <v>70</v>
      </c>
      <c r="M434" s="2">
        <v>500</v>
      </c>
    </row>
    <row r="435" spans="2:13" ht="12.75">
      <c r="B435" s="309"/>
      <c r="H435" s="6">
        <f t="shared" si="19"/>
        <v>0</v>
      </c>
      <c r="I435" s="23">
        <f>+B435/M435</f>
        <v>0</v>
      </c>
      <c r="M435" s="2">
        <v>500</v>
      </c>
    </row>
    <row r="436" spans="2:13" ht="12.75">
      <c r="B436" s="309"/>
      <c r="H436" s="6">
        <f t="shared" si="19"/>
        <v>0</v>
      </c>
      <c r="I436" s="23">
        <f>+B436/M436</f>
        <v>0</v>
      </c>
      <c r="M436" s="2">
        <v>500</v>
      </c>
    </row>
    <row r="437" spans="2:13" ht="12.75">
      <c r="B437" s="309">
        <v>2000</v>
      </c>
      <c r="C437" s="1" t="s">
        <v>58</v>
      </c>
      <c r="D437" s="13" t="s">
        <v>17</v>
      </c>
      <c r="E437" s="1" t="s">
        <v>47</v>
      </c>
      <c r="F437" s="66" t="s">
        <v>210</v>
      </c>
      <c r="G437" s="28" t="s">
        <v>184</v>
      </c>
      <c r="H437" s="6">
        <f t="shared" si="19"/>
        <v>-2000</v>
      </c>
      <c r="I437" s="23">
        <v>4</v>
      </c>
      <c r="K437" t="s">
        <v>66</v>
      </c>
      <c r="L437">
        <v>9</v>
      </c>
      <c r="M437" s="2">
        <v>500</v>
      </c>
    </row>
    <row r="438" spans="2:13" ht="12.75">
      <c r="B438" s="309">
        <v>2000</v>
      </c>
      <c r="C438" s="1" t="s">
        <v>58</v>
      </c>
      <c r="D438" s="13" t="s">
        <v>17</v>
      </c>
      <c r="E438" s="1" t="s">
        <v>47</v>
      </c>
      <c r="F438" s="66" t="s">
        <v>210</v>
      </c>
      <c r="G438" s="28" t="s">
        <v>202</v>
      </c>
      <c r="H438" s="6">
        <f t="shared" si="19"/>
        <v>-4000</v>
      </c>
      <c r="I438" s="23">
        <v>4</v>
      </c>
      <c r="K438" t="s">
        <v>66</v>
      </c>
      <c r="L438">
        <v>9</v>
      </c>
      <c r="M438" s="2">
        <v>500</v>
      </c>
    </row>
    <row r="439" spans="2:13" ht="12.75">
      <c r="B439" s="309">
        <v>2000</v>
      </c>
      <c r="C439" s="1" t="s">
        <v>58</v>
      </c>
      <c r="D439" s="13" t="s">
        <v>17</v>
      </c>
      <c r="E439" s="1" t="s">
        <v>47</v>
      </c>
      <c r="F439" s="66" t="s">
        <v>210</v>
      </c>
      <c r="G439" s="28" t="s">
        <v>204</v>
      </c>
      <c r="H439" s="6">
        <f t="shared" si="19"/>
        <v>-6000</v>
      </c>
      <c r="I439" s="23">
        <v>4</v>
      </c>
      <c r="K439" t="s">
        <v>66</v>
      </c>
      <c r="L439">
        <v>9</v>
      </c>
      <c r="M439" s="2">
        <v>500</v>
      </c>
    </row>
    <row r="440" spans="2:13" ht="12.75">
      <c r="B440" s="309">
        <v>2000</v>
      </c>
      <c r="C440" s="1" t="s">
        <v>58</v>
      </c>
      <c r="D440" s="13" t="s">
        <v>17</v>
      </c>
      <c r="E440" s="1" t="s">
        <v>47</v>
      </c>
      <c r="F440" s="66" t="s">
        <v>210</v>
      </c>
      <c r="G440" s="28" t="s">
        <v>206</v>
      </c>
      <c r="H440" s="6">
        <f t="shared" si="19"/>
        <v>-8000</v>
      </c>
      <c r="I440" s="23">
        <v>4</v>
      </c>
      <c r="K440" t="s">
        <v>66</v>
      </c>
      <c r="L440">
        <v>9</v>
      </c>
      <c r="M440" s="2">
        <v>500</v>
      </c>
    </row>
    <row r="441" spans="2:13" ht="12.75">
      <c r="B441" s="309">
        <v>2000</v>
      </c>
      <c r="C441" s="1" t="s">
        <v>58</v>
      </c>
      <c r="D441" s="13" t="s">
        <v>17</v>
      </c>
      <c r="E441" s="1" t="s">
        <v>47</v>
      </c>
      <c r="F441" s="66" t="s">
        <v>210</v>
      </c>
      <c r="G441" s="28" t="s">
        <v>208</v>
      </c>
      <c r="H441" s="6">
        <f t="shared" si="19"/>
        <v>-10000</v>
      </c>
      <c r="I441" s="23">
        <v>4</v>
      </c>
      <c r="K441" t="s">
        <v>66</v>
      </c>
      <c r="L441">
        <v>9</v>
      </c>
      <c r="M441" s="2">
        <v>500</v>
      </c>
    </row>
    <row r="442" spans="2:13" ht="12.75">
      <c r="B442" s="310">
        <v>2000</v>
      </c>
      <c r="C442" s="33" t="s">
        <v>58</v>
      </c>
      <c r="D442" s="13" t="s">
        <v>17</v>
      </c>
      <c r="E442" s="33" t="s">
        <v>237</v>
      </c>
      <c r="F442" s="91" t="s">
        <v>1304</v>
      </c>
      <c r="G442" s="31" t="s">
        <v>184</v>
      </c>
      <c r="H442" s="6">
        <f t="shared" si="19"/>
        <v>-12000</v>
      </c>
      <c r="I442" s="23">
        <v>4</v>
      </c>
      <c r="K442" t="s">
        <v>35</v>
      </c>
      <c r="L442">
        <v>9</v>
      </c>
      <c r="M442" s="2">
        <v>500</v>
      </c>
    </row>
    <row r="443" spans="2:13" ht="12.75">
      <c r="B443" s="309">
        <v>2000</v>
      </c>
      <c r="C443" s="13" t="s">
        <v>58</v>
      </c>
      <c r="D443" s="13" t="s">
        <v>17</v>
      </c>
      <c r="E443" s="1" t="s">
        <v>237</v>
      </c>
      <c r="F443" s="91" t="s">
        <v>1304</v>
      </c>
      <c r="G443" s="28" t="s">
        <v>202</v>
      </c>
      <c r="H443" s="6">
        <f t="shared" si="19"/>
        <v>-14000</v>
      </c>
      <c r="I443" s="23">
        <v>4</v>
      </c>
      <c r="K443" t="s">
        <v>35</v>
      </c>
      <c r="L443">
        <v>9</v>
      </c>
      <c r="M443" s="2">
        <v>500</v>
      </c>
    </row>
    <row r="444" spans="2:13" ht="12.75">
      <c r="B444" s="309">
        <v>2000</v>
      </c>
      <c r="C444" s="1" t="s">
        <v>58</v>
      </c>
      <c r="D444" s="13" t="s">
        <v>17</v>
      </c>
      <c r="E444" s="1" t="s">
        <v>237</v>
      </c>
      <c r="F444" s="91" t="s">
        <v>1304</v>
      </c>
      <c r="G444" s="28" t="s">
        <v>204</v>
      </c>
      <c r="H444" s="6">
        <f t="shared" si="19"/>
        <v>-16000</v>
      </c>
      <c r="I444" s="23">
        <v>4</v>
      </c>
      <c r="K444" t="s">
        <v>35</v>
      </c>
      <c r="L444">
        <v>9</v>
      </c>
      <c r="M444" s="2">
        <v>500</v>
      </c>
    </row>
    <row r="445" spans="2:13" ht="12.75">
      <c r="B445" s="309">
        <v>2000</v>
      </c>
      <c r="C445" s="1" t="s">
        <v>58</v>
      </c>
      <c r="D445" s="13" t="s">
        <v>17</v>
      </c>
      <c r="E445" s="1" t="s">
        <v>237</v>
      </c>
      <c r="F445" s="91" t="s">
        <v>1304</v>
      </c>
      <c r="G445" s="28" t="s">
        <v>206</v>
      </c>
      <c r="H445" s="6">
        <f t="shared" si="19"/>
        <v>-18000</v>
      </c>
      <c r="I445" s="23">
        <v>4</v>
      </c>
      <c r="K445" t="s">
        <v>35</v>
      </c>
      <c r="L445">
        <v>9</v>
      </c>
      <c r="M445" s="2">
        <v>500</v>
      </c>
    </row>
    <row r="446" spans="1:13" s="77" customFormat="1" ht="12.75">
      <c r="A446" s="12"/>
      <c r="B446" s="308">
        <f>SUM(B437:B445)</f>
        <v>18000</v>
      </c>
      <c r="C446" s="12" t="s">
        <v>58</v>
      </c>
      <c r="D446" s="12"/>
      <c r="E446" s="12"/>
      <c r="F446" s="78"/>
      <c r="G446" s="19"/>
      <c r="H446" s="75">
        <v>0</v>
      </c>
      <c r="I446" s="76">
        <f>+B446/M446</f>
        <v>36</v>
      </c>
      <c r="M446" s="2">
        <v>500</v>
      </c>
    </row>
    <row r="447" spans="2:13" ht="12.75">
      <c r="B447" s="309"/>
      <c r="H447" s="6">
        <f t="shared" si="19"/>
        <v>0</v>
      </c>
      <c r="I447" s="23">
        <f>+B447/M447</f>
        <v>0</v>
      </c>
      <c r="M447" s="2">
        <v>500</v>
      </c>
    </row>
    <row r="448" spans="2:13" ht="12.75">
      <c r="B448" s="309"/>
      <c r="H448" s="6">
        <f aca="true" t="shared" si="21" ref="H448:H454">H447-B448</f>
        <v>0</v>
      </c>
      <c r="I448" s="23">
        <f aca="true" t="shared" si="22" ref="I448:I454">+B448/M448</f>
        <v>0</v>
      </c>
      <c r="M448" s="2">
        <v>500</v>
      </c>
    </row>
    <row r="449" spans="2:13" ht="12.75">
      <c r="B449" s="309">
        <v>10000</v>
      </c>
      <c r="C449" s="1" t="s">
        <v>241</v>
      </c>
      <c r="D449" s="13" t="s">
        <v>17</v>
      </c>
      <c r="E449" s="1" t="s">
        <v>242</v>
      </c>
      <c r="F449" s="91" t="s">
        <v>1303</v>
      </c>
      <c r="G449" s="28" t="s">
        <v>206</v>
      </c>
      <c r="H449" s="6">
        <f t="shared" si="21"/>
        <v>-10000</v>
      </c>
      <c r="I449" s="23">
        <f t="shared" si="22"/>
        <v>20</v>
      </c>
      <c r="K449" t="s">
        <v>35</v>
      </c>
      <c r="L449">
        <v>9</v>
      </c>
      <c r="M449" s="2">
        <v>500</v>
      </c>
    </row>
    <row r="450" spans="2:13" ht="12.75">
      <c r="B450" s="309">
        <v>10000</v>
      </c>
      <c r="C450" s="1" t="s">
        <v>241</v>
      </c>
      <c r="D450" s="13" t="s">
        <v>17</v>
      </c>
      <c r="E450" s="1" t="s">
        <v>242</v>
      </c>
      <c r="F450" s="91" t="s">
        <v>1302</v>
      </c>
      <c r="G450" s="28" t="s">
        <v>208</v>
      </c>
      <c r="H450" s="6">
        <f t="shared" si="21"/>
        <v>-20000</v>
      </c>
      <c r="I450" s="23">
        <f t="shared" si="22"/>
        <v>20</v>
      </c>
      <c r="K450" t="s">
        <v>35</v>
      </c>
      <c r="L450">
        <v>9</v>
      </c>
      <c r="M450" s="2">
        <v>500</v>
      </c>
    </row>
    <row r="451" spans="1:13" s="77" customFormat="1" ht="12.75">
      <c r="A451" s="12"/>
      <c r="B451" s="308">
        <f>SUM(B449:B450)</f>
        <v>20000</v>
      </c>
      <c r="C451" s="12"/>
      <c r="D451" s="12"/>
      <c r="E451" s="12" t="s">
        <v>242</v>
      </c>
      <c r="F451" s="78"/>
      <c r="G451" s="19"/>
      <c r="H451" s="75">
        <v>0</v>
      </c>
      <c r="I451" s="76">
        <f t="shared" si="22"/>
        <v>40</v>
      </c>
      <c r="M451" s="2">
        <v>500</v>
      </c>
    </row>
    <row r="452" spans="2:13" ht="12.75">
      <c r="B452" s="309"/>
      <c r="H452" s="6">
        <f t="shared" si="21"/>
        <v>0</v>
      </c>
      <c r="I452" s="23">
        <f t="shared" si="22"/>
        <v>0</v>
      </c>
      <c r="M452" s="2">
        <v>500</v>
      </c>
    </row>
    <row r="453" spans="2:13" ht="12.75">
      <c r="B453" s="309"/>
      <c r="H453" s="6">
        <f t="shared" si="21"/>
        <v>0</v>
      </c>
      <c r="I453" s="23">
        <f t="shared" si="22"/>
        <v>0</v>
      </c>
      <c r="M453" s="2">
        <v>500</v>
      </c>
    </row>
    <row r="454" spans="2:13" ht="12.75">
      <c r="B454" s="309">
        <v>1000</v>
      </c>
      <c r="C454" s="1" t="s">
        <v>59</v>
      </c>
      <c r="D454" s="13" t="s">
        <v>17</v>
      </c>
      <c r="E454" s="1" t="s">
        <v>60</v>
      </c>
      <c r="F454" s="66" t="s">
        <v>210</v>
      </c>
      <c r="G454" s="28" t="s">
        <v>184</v>
      </c>
      <c r="H454" s="6">
        <f t="shared" si="21"/>
        <v>-1000</v>
      </c>
      <c r="I454" s="23">
        <f t="shared" si="22"/>
        <v>2</v>
      </c>
      <c r="K454" t="s">
        <v>66</v>
      </c>
      <c r="L454">
        <v>9</v>
      </c>
      <c r="M454" s="2">
        <v>500</v>
      </c>
    </row>
    <row r="455" spans="2:13" ht="12.75">
      <c r="B455" s="309">
        <v>1000</v>
      </c>
      <c r="C455" s="1" t="s">
        <v>59</v>
      </c>
      <c r="D455" s="13" t="s">
        <v>17</v>
      </c>
      <c r="E455" s="1" t="s">
        <v>60</v>
      </c>
      <c r="F455" s="66" t="s">
        <v>210</v>
      </c>
      <c r="G455" s="28" t="s">
        <v>202</v>
      </c>
      <c r="H455" s="6">
        <f t="shared" si="19"/>
        <v>-2000</v>
      </c>
      <c r="I455" s="23">
        <v>2</v>
      </c>
      <c r="K455" t="s">
        <v>66</v>
      </c>
      <c r="L455">
        <v>9</v>
      </c>
      <c r="M455" s="2">
        <v>500</v>
      </c>
    </row>
    <row r="456" spans="2:13" ht="12.75">
      <c r="B456" s="309">
        <v>1000</v>
      </c>
      <c r="C456" s="1" t="s">
        <v>59</v>
      </c>
      <c r="D456" s="13" t="s">
        <v>17</v>
      </c>
      <c r="E456" s="1" t="s">
        <v>60</v>
      </c>
      <c r="F456" s="66" t="s">
        <v>210</v>
      </c>
      <c r="G456" s="28" t="s">
        <v>204</v>
      </c>
      <c r="H456" s="6">
        <f t="shared" si="19"/>
        <v>-3000</v>
      </c>
      <c r="I456" s="23">
        <v>2</v>
      </c>
      <c r="K456" t="s">
        <v>66</v>
      </c>
      <c r="L456">
        <v>9</v>
      </c>
      <c r="M456" s="2">
        <v>500</v>
      </c>
    </row>
    <row r="457" spans="2:13" ht="12.75">
      <c r="B457" s="309">
        <v>1000</v>
      </c>
      <c r="C457" s="1" t="s">
        <v>59</v>
      </c>
      <c r="D457" s="13" t="s">
        <v>17</v>
      </c>
      <c r="E457" s="1" t="s">
        <v>60</v>
      </c>
      <c r="F457" s="66" t="s">
        <v>210</v>
      </c>
      <c r="G457" s="28" t="s">
        <v>206</v>
      </c>
      <c r="H457" s="6">
        <f t="shared" si="19"/>
        <v>-4000</v>
      </c>
      <c r="I457" s="23">
        <v>2</v>
      </c>
      <c r="K457" t="s">
        <v>66</v>
      </c>
      <c r="L457">
        <v>9</v>
      </c>
      <c r="M457" s="2">
        <v>500</v>
      </c>
    </row>
    <row r="458" spans="2:13" ht="12.75">
      <c r="B458" s="309">
        <v>1000</v>
      </c>
      <c r="C458" s="1" t="s">
        <v>59</v>
      </c>
      <c r="D458" s="13" t="s">
        <v>17</v>
      </c>
      <c r="E458" s="1" t="s">
        <v>60</v>
      </c>
      <c r="F458" s="66" t="s">
        <v>210</v>
      </c>
      <c r="G458" s="28" t="s">
        <v>208</v>
      </c>
      <c r="H458" s="6">
        <f t="shared" si="19"/>
        <v>-5000</v>
      </c>
      <c r="I458" s="23">
        <v>2</v>
      </c>
      <c r="K458" t="s">
        <v>66</v>
      </c>
      <c r="L458">
        <v>9</v>
      </c>
      <c r="M458" s="2">
        <v>500</v>
      </c>
    </row>
    <row r="459" spans="1:13" s="77" customFormat="1" ht="12.75">
      <c r="A459" s="12"/>
      <c r="B459" s="308">
        <f>SUM(B454:B458)</f>
        <v>5000</v>
      </c>
      <c r="C459" s="12"/>
      <c r="D459" s="12"/>
      <c r="E459" s="12" t="s">
        <v>60</v>
      </c>
      <c r="F459" s="78"/>
      <c r="G459" s="19"/>
      <c r="H459" s="75">
        <v>0</v>
      </c>
      <c r="I459" s="76">
        <f aca="true" t="shared" si="23" ref="I459:I471">+B459/M459</f>
        <v>10</v>
      </c>
      <c r="M459" s="2">
        <v>500</v>
      </c>
    </row>
    <row r="460" spans="2:13" ht="12.75">
      <c r="B460" s="309"/>
      <c r="H460" s="6">
        <f t="shared" si="19"/>
        <v>0</v>
      </c>
      <c r="I460" s="23">
        <f t="shared" si="23"/>
        <v>0</v>
      </c>
      <c r="M460" s="2">
        <v>500</v>
      </c>
    </row>
    <row r="461" spans="2:13" ht="12.75">
      <c r="B461" s="309"/>
      <c r="H461" s="6">
        <f t="shared" si="19"/>
        <v>0</v>
      </c>
      <c r="I461" s="23">
        <f t="shared" si="23"/>
        <v>0</v>
      </c>
      <c r="M461" s="2">
        <v>500</v>
      </c>
    </row>
    <row r="462" spans="2:13" ht="12.75">
      <c r="B462" s="309"/>
      <c r="H462" s="6">
        <f t="shared" si="19"/>
        <v>0</v>
      </c>
      <c r="I462" s="23">
        <f t="shared" si="23"/>
        <v>0</v>
      </c>
      <c r="M462" s="2">
        <v>500</v>
      </c>
    </row>
    <row r="463" spans="2:13" ht="12.75">
      <c r="B463" s="309"/>
      <c r="H463" s="6">
        <f t="shared" si="19"/>
        <v>0</v>
      </c>
      <c r="I463" s="23">
        <f t="shared" si="23"/>
        <v>0</v>
      </c>
      <c r="M463" s="2">
        <v>500</v>
      </c>
    </row>
    <row r="464" spans="1:13" s="77" customFormat="1" ht="12.75">
      <c r="A464" s="12"/>
      <c r="B464" s="308">
        <f>+B467+B472+B479+B484+B490+B495</f>
        <v>22000</v>
      </c>
      <c r="C464" s="71" t="s">
        <v>217</v>
      </c>
      <c r="D464" s="72" t="s">
        <v>218</v>
      </c>
      <c r="E464" s="71" t="s">
        <v>132</v>
      </c>
      <c r="F464" s="73" t="s">
        <v>219</v>
      </c>
      <c r="G464" s="74" t="s">
        <v>33</v>
      </c>
      <c r="H464" s="93"/>
      <c r="I464" s="76">
        <f>+B464/M464</f>
        <v>44</v>
      </c>
      <c r="J464" s="76"/>
      <c r="K464" s="76"/>
      <c r="M464" s="2">
        <v>500</v>
      </c>
    </row>
    <row r="465" spans="2:13" ht="12.75">
      <c r="B465" s="309"/>
      <c r="H465" s="6">
        <f t="shared" si="19"/>
        <v>0</v>
      </c>
      <c r="I465" s="23">
        <f t="shared" si="23"/>
        <v>0</v>
      </c>
      <c r="M465" s="2">
        <v>500</v>
      </c>
    </row>
    <row r="466" spans="2:13" ht="12.75">
      <c r="B466" s="309">
        <v>2500</v>
      </c>
      <c r="C466" s="13" t="s">
        <v>34</v>
      </c>
      <c r="D466" s="1" t="s">
        <v>17</v>
      </c>
      <c r="E466" s="1" t="s">
        <v>220</v>
      </c>
      <c r="F466" s="66" t="s">
        <v>221</v>
      </c>
      <c r="G466" s="28" t="s">
        <v>206</v>
      </c>
      <c r="H466" s="6">
        <f t="shared" si="19"/>
        <v>-2500</v>
      </c>
      <c r="I466" s="23">
        <f t="shared" si="23"/>
        <v>5</v>
      </c>
      <c r="K466" t="s">
        <v>34</v>
      </c>
      <c r="L466">
        <v>10</v>
      </c>
      <c r="M466" s="2">
        <v>500</v>
      </c>
    </row>
    <row r="467" spans="1:13" s="77" customFormat="1" ht="12.75">
      <c r="A467" s="12"/>
      <c r="B467" s="308">
        <f>SUM(B466)</f>
        <v>2500</v>
      </c>
      <c r="C467" s="12" t="s">
        <v>34</v>
      </c>
      <c r="D467" s="12"/>
      <c r="E467" s="12"/>
      <c r="F467" s="78"/>
      <c r="G467" s="19"/>
      <c r="H467" s="75">
        <v>0</v>
      </c>
      <c r="I467" s="76">
        <f t="shared" si="23"/>
        <v>5</v>
      </c>
      <c r="M467" s="2">
        <v>500</v>
      </c>
    </row>
    <row r="468" spans="2:13" ht="12.75">
      <c r="B468" s="309"/>
      <c r="H468" s="6">
        <f t="shared" si="19"/>
        <v>0</v>
      </c>
      <c r="I468" s="23">
        <f t="shared" si="23"/>
        <v>0</v>
      </c>
      <c r="M468" s="2">
        <v>500</v>
      </c>
    </row>
    <row r="469" spans="2:13" ht="12.75">
      <c r="B469" s="309"/>
      <c r="H469" s="6">
        <f t="shared" si="19"/>
        <v>0</v>
      </c>
      <c r="I469" s="23">
        <f t="shared" si="23"/>
        <v>0</v>
      </c>
      <c r="M469" s="2">
        <v>500</v>
      </c>
    </row>
    <row r="470" spans="2:13" ht="12.75">
      <c r="B470" s="310">
        <v>2000</v>
      </c>
      <c r="C470" s="1" t="s">
        <v>222</v>
      </c>
      <c r="D470" s="13" t="s">
        <v>17</v>
      </c>
      <c r="E470" s="1" t="s">
        <v>47</v>
      </c>
      <c r="F470" s="66" t="s">
        <v>223</v>
      </c>
      <c r="G470" s="31" t="s">
        <v>206</v>
      </c>
      <c r="H470" s="6">
        <f t="shared" si="19"/>
        <v>-2000</v>
      </c>
      <c r="I470" s="23">
        <f t="shared" si="23"/>
        <v>4</v>
      </c>
      <c r="K470" t="s">
        <v>220</v>
      </c>
      <c r="L470">
        <v>10</v>
      </c>
      <c r="M470" s="2">
        <v>500</v>
      </c>
    </row>
    <row r="471" spans="2:14" ht="12.75">
      <c r="B471" s="310">
        <v>2000</v>
      </c>
      <c r="C471" s="38" t="s">
        <v>224</v>
      </c>
      <c r="D471" s="13" t="s">
        <v>28</v>
      </c>
      <c r="E471" s="38" t="s">
        <v>47</v>
      </c>
      <c r="F471" s="66" t="s">
        <v>225</v>
      </c>
      <c r="G471" s="28" t="s">
        <v>226</v>
      </c>
      <c r="H471" s="6">
        <f>H470-B471</f>
        <v>-4000</v>
      </c>
      <c r="I471" s="23">
        <f t="shared" si="23"/>
        <v>4</v>
      </c>
      <c r="J471" s="37"/>
      <c r="K471" t="s">
        <v>220</v>
      </c>
      <c r="L471">
        <v>10</v>
      </c>
      <c r="M471" s="2">
        <v>500</v>
      </c>
      <c r="N471" s="39">
        <v>500</v>
      </c>
    </row>
    <row r="472" spans="1:13" s="77" customFormat="1" ht="12.75">
      <c r="A472" s="12"/>
      <c r="B472" s="308">
        <f>SUM(B470:B471)</f>
        <v>4000</v>
      </c>
      <c r="C472" s="12" t="s">
        <v>54</v>
      </c>
      <c r="D472" s="12"/>
      <c r="E472" s="12"/>
      <c r="F472" s="78"/>
      <c r="G472" s="19"/>
      <c r="H472" s="75">
        <v>0</v>
      </c>
      <c r="I472" s="76">
        <f>+B472/M472</f>
        <v>8</v>
      </c>
      <c r="M472" s="2">
        <v>500</v>
      </c>
    </row>
    <row r="473" spans="2:13" ht="12.75">
      <c r="B473" s="309"/>
      <c r="H473" s="6">
        <f t="shared" si="19"/>
        <v>0</v>
      </c>
      <c r="I473" s="23">
        <f>+B473/M473</f>
        <v>0</v>
      </c>
      <c r="M473" s="2">
        <v>500</v>
      </c>
    </row>
    <row r="474" spans="2:13" ht="12.75">
      <c r="B474" s="309"/>
      <c r="H474" s="6">
        <f t="shared" si="19"/>
        <v>0</v>
      </c>
      <c r="I474" s="23">
        <f>+B474/M474</f>
        <v>0</v>
      </c>
      <c r="M474" s="2">
        <v>500</v>
      </c>
    </row>
    <row r="475" spans="2:13" ht="12.75">
      <c r="B475" s="310">
        <v>1200</v>
      </c>
      <c r="C475" s="13" t="s">
        <v>55</v>
      </c>
      <c r="D475" s="13" t="s">
        <v>28</v>
      </c>
      <c r="E475" s="35" t="s">
        <v>56</v>
      </c>
      <c r="F475" s="66" t="s">
        <v>225</v>
      </c>
      <c r="G475" s="36" t="s">
        <v>206</v>
      </c>
      <c r="H475" s="6">
        <f aca="true" t="shared" si="24" ref="H475:H494">H474-B475</f>
        <v>-1200</v>
      </c>
      <c r="I475" s="23">
        <v>2.4</v>
      </c>
      <c r="K475" t="s">
        <v>220</v>
      </c>
      <c r="L475">
        <v>10</v>
      </c>
      <c r="M475" s="2">
        <v>500</v>
      </c>
    </row>
    <row r="476" spans="2:13" ht="12.75">
      <c r="B476" s="309">
        <v>900</v>
      </c>
      <c r="C476" s="1" t="s">
        <v>55</v>
      </c>
      <c r="D476" s="13" t="s">
        <v>28</v>
      </c>
      <c r="E476" s="1" t="s">
        <v>56</v>
      </c>
      <c r="F476" s="66" t="s">
        <v>225</v>
      </c>
      <c r="G476" s="28" t="s">
        <v>208</v>
      </c>
      <c r="H476" s="6">
        <f t="shared" si="24"/>
        <v>-2100</v>
      </c>
      <c r="I476" s="23">
        <v>1.8</v>
      </c>
      <c r="K476" t="s">
        <v>220</v>
      </c>
      <c r="L476">
        <v>10</v>
      </c>
      <c r="M476" s="2">
        <v>500</v>
      </c>
    </row>
    <row r="477" spans="2:13" ht="12.75">
      <c r="B477" s="309">
        <v>300</v>
      </c>
      <c r="C477" s="1" t="s">
        <v>55</v>
      </c>
      <c r="D477" s="13" t="s">
        <v>28</v>
      </c>
      <c r="E477" s="1" t="s">
        <v>56</v>
      </c>
      <c r="F477" s="66" t="s">
        <v>225</v>
      </c>
      <c r="G477" s="28" t="s">
        <v>226</v>
      </c>
      <c r="H477" s="6">
        <f t="shared" si="24"/>
        <v>-2400</v>
      </c>
      <c r="I477" s="23">
        <v>0.6</v>
      </c>
      <c r="K477" t="s">
        <v>220</v>
      </c>
      <c r="L477">
        <v>10</v>
      </c>
      <c r="M477" s="2">
        <v>500</v>
      </c>
    </row>
    <row r="478" spans="2:13" ht="12.75">
      <c r="B478" s="309">
        <v>600</v>
      </c>
      <c r="C478" s="1" t="s">
        <v>55</v>
      </c>
      <c r="D478" s="13" t="s">
        <v>28</v>
      </c>
      <c r="E478" s="1" t="s">
        <v>56</v>
      </c>
      <c r="F478" s="66" t="s">
        <v>225</v>
      </c>
      <c r="G478" s="28" t="s">
        <v>227</v>
      </c>
      <c r="H478" s="6">
        <f t="shared" si="24"/>
        <v>-3000</v>
      </c>
      <c r="I478" s="23">
        <v>1.2</v>
      </c>
      <c r="K478" t="s">
        <v>220</v>
      </c>
      <c r="L478">
        <v>10</v>
      </c>
      <c r="M478" s="2">
        <v>500</v>
      </c>
    </row>
    <row r="479" spans="1:13" s="77" customFormat="1" ht="12.75">
      <c r="A479" s="12"/>
      <c r="B479" s="308">
        <f>SUM(B475:B478)</f>
        <v>3000</v>
      </c>
      <c r="C479" s="12"/>
      <c r="D479" s="12"/>
      <c r="E479" s="12" t="s">
        <v>56</v>
      </c>
      <c r="F479" s="78"/>
      <c r="G479" s="19"/>
      <c r="H479" s="75">
        <v>0</v>
      </c>
      <c r="I479" s="76">
        <f>+B479/M479</f>
        <v>6</v>
      </c>
      <c r="M479" s="2">
        <v>500</v>
      </c>
    </row>
    <row r="480" spans="2:13" ht="12.75">
      <c r="B480" s="309"/>
      <c r="H480" s="6">
        <f t="shared" si="24"/>
        <v>0</v>
      </c>
      <c r="I480" s="23">
        <f>+B480/M480</f>
        <v>0</v>
      </c>
      <c r="M480" s="2">
        <v>500</v>
      </c>
    </row>
    <row r="481" spans="2:13" ht="12.75">
      <c r="B481" s="309"/>
      <c r="H481" s="6">
        <f t="shared" si="24"/>
        <v>0</v>
      </c>
      <c r="I481" s="23">
        <f>+B481/M481</f>
        <v>0</v>
      </c>
      <c r="M481" s="2">
        <v>500</v>
      </c>
    </row>
    <row r="482" spans="2:13" ht="12.75">
      <c r="B482" s="310">
        <v>3000</v>
      </c>
      <c r="C482" s="33" t="s">
        <v>57</v>
      </c>
      <c r="D482" s="13" t="s">
        <v>28</v>
      </c>
      <c r="E482" s="33" t="s">
        <v>47</v>
      </c>
      <c r="F482" s="66" t="s">
        <v>228</v>
      </c>
      <c r="G482" s="31" t="s">
        <v>206</v>
      </c>
      <c r="H482" s="6">
        <f t="shared" si="24"/>
        <v>-3000</v>
      </c>
      <c r="I482" s="23">
        <v>6</v>
      </c>
      <c r="K482" t="s">
        <v>220</v>
      </c>
      <c r="L482">
        <v>10</v>
      </c>
      <c r="M482" s="2">
        <v>500</v>
      </c>
    </row>
    <row r="483" spans="2:13" ht="12.75">
      <c r="B483" s="309">
        <v>3000</v>
      </c>
      <c r="C483" s="13" t="s">
        <v>57</v>
      </c>
      <c r="D483" s="13" t="s">
        <v>28</v>
      </c>
      <c r="E483" s="1" t="s">
        <v>47</v>
      </c>
      <c r="F483" s="66" t="s">
        <v>228</v>
      </c>
      <c r="G483" s="28" t="s">
        <v>208</v>
      </c>
      <c r="H483" s="6">
        <f t="shared" si="24"/>
        <v>-6000</v>
      </c>
      <c r="I483" s="23">
        <v>6</v>
      </c>
      <c r="K483" t="s">
        <v>220</v>
      </c>
      <c r="L483">
        <v>10</v>
      </c>
      <c r="M483" s="2">
        <v>500</v>
      </c>
    </row>
    <row r="484" spans="1:13" s="77" customFormat="1" ht="12.75">
      <c r="A484" s="12"/>
      <c r="B484" s="308">
        <f>SUM(B482:B483)</f>
        <v>6000</v>
      </c>
      <c r="C484" s="12" t="s">
        <v>57</v>
      </c>
      <c r="D484" s="12"/>
      <c r="E484" s="12"/>
      <c r="F484" s="78"/>
      <c r="G484" s="19"/>
      <c r="H484" s="75">
        <v>0</v>
      </c>
      <c r="I484" s="76">
        <f>+B484/M484</f>
        <v>12</v>
      </c>
      <c r="M484" s="2">
        <v>500</v>
      </c>
    </row>
    <row r="485" spans="2:13" ht="12.75">
      <c r="B485" s="309"/>
      <c r="H485" s="6">
        <f t="shared" si="24"/>
        <v>0</v>
      </c>
      <c r="I485" s="23">
        <f>+B485/M485</f>
        <v>0</v>
      </c>
      <c r="M485" s="2">
        <v>500</v>
      </c>
    </row>
    <row r="486" spans="2:13" ht="12.75">
      <c r="B486" s="309"/>
      <c r="H486" s="6">
        <f t="shared" si="24"/>
        <v>0</v>
      </c>
      <c r="I486" s="23">
        <f>+B486/M486</f>
        <v>0</v>
      </c>
      <c r="M486" s="2">
        <v>500</v>
      </c>
    </row>
    <row r="487" spans="2:13" ht="12.75">
      <c r="B487" s="310">
        <v>1000</v>
      </c>
      <c r="C487" s="13" t="s">
        <v>58</v>
      </c>
      <c r="D487" s="13" t="s">
        <v>28</v>
      </c>
      <c r="E487" s="13" t="s">
        <v>47</v>
      </c>
      <c r="F487" s="66" t="s">
        <v>225</v>
      </c>
      <c r="G487" s="30" t="s">
        <v>206</v>
      </c>
      <c r="H487" s="6">
        <f t="shared" si="24"/>
        <v>-1000</v>
      </c>
      <c r="I487" s="23">
        <v>2</v>
      </c>
      <c r="K487" t="s">
        <v>220</v>
      </c>
      <c r="L487">
        <v>10</v>
      </c>
      <c r="M487" s="2">
        <v>500</v>
      </c>
    </row>
    <row r="488" spans="2:13" ht="12.75">
      <c r="B488" s="309">
        <v>1000</v>
      </c>
      <c r="C488" s="1" t="s">
        <v>58</v>
      </c>
      <c r="D488" s="13" t="s">
        <v>28</v>
      </c>
      <c r="E488" s="1" t="s">
        <v>47</v>
      </c>
      <c r="F488" s="66" t="s">
        <v>225</v>
      </c>
      <c r="G488" s="28" t="s">
        <v>208</v>
      </c>
      <c r="H488" s="6">
        <f t="shared" si="24"/>
        <v>-2000</v>
      </c>
      <c r="I488" s="23">
        <v>2</v>
      </c>
      <c r="K488" t="s">
        <v>220</v>
      </c>
      <c r="L488">
        <v>10</v>
      </c>
      <c r="M488" s="2">
        <v>500</v>
      </c>
    </row>
    <row r="489" spans="2:13" ht="12.75">
      <c r="B489" s="309">
        <v>1000</v>
      </c>
      <c r="C489" s="1" t="s">
        <v>58</v>
      </c>
      <c r="D489" s="13" t="s">
        <v>28</v>
      </c>
      <c r="E489" s="1" t="s">
        <v>56</v>
      </c>
      <c r="F489" s="66" t="s">
        <v>225</v>
      </c>
      <c r="G489" s="28" t="s">
        <v>226</v>
      </c>
      <c r="H489" s="6">
        <f t="shared" si="24"/>
        <v>-3000</v>
      </c>
      <c r="I489" s="23">
        <v>2</v>
      </c>
      <c r="K489" t="s">
        <v>220</v>
      </c>
      <c r="L489">
        <v>10</v>
      </c>
      <c r="M489" s="2">
        <v>500</v>
      </c>
    </row>
    <row r="490" spans="1:13" s="77" customFormat="1" ht="12.75">
      <c r="A490" s="12"/>
      <c r="B490" s="308">
        <f>SUM(B487:B489)</f>
        <v>3000</v>
      </c>
      <c r="C490" s="12" t="s">
        <v>58</v>
      </c>
      <c r="D490" s="12"/>
      <c r="E490" s="12"/>
      <c r="F490" s="78"/>
      <c r="G490" s="19"/>
      <c r="H490" s="75">
        <v>0</v>
      </c>
      <c r="I490" s="76">
        <f>+B490/M490</f>
        <v>6</v>
      </c>
      <c r="M490" s="2">
        <v>500</v>
      </c>
    </row>
    <row r="491" spans="2:13" ht="12.75">
      <c r="B491" s="309"/>
      <c r="H491" s="6">
        <f t="shared" si="24"/>
        <v>0</v>
      </c>
      <c r="I491" s="23">
        <f>+B491/M491</f>
        <v>0</v>
      </c>
      <c r="M491" s="2">
        <v>500</v>
      </c>
    </row>
    <row r="492" spans="2:13" ht="12.75">
      <c r="B492" s="309"/>
      <c r="H492" s="6">
        <f t="shared" si="24"/>
        <v>0</v>
      </c>
      <c r="I492" s="23">
        <f>+B492/M492</f>
        <v>0</v>
      </c>
      <c r="M492" s="2">
        <v>500</v>
      </c>
    </row>
    <row r="493" spans="1:13" ht="12.75">
      <c r="A493" s="13"/>
      <c r="B493" s="310">
        <v>1500</v>
      </c>
      <c r="C493" s="13" t="s">
        <v>59</v>
      </c>
      <c r="D493" s="13" t="s">
        <v>28</v>
      </c>
      <c r="E493" s="13" t="s">
        <v>60</v>
      </c>
      <c r="F493" s="66" t="s">
        <v>225</v>
      </c>
      <c r="G493" s="30" t="s">
        <v>206</v>
      </c>
      <c r="H493" s="6">
        <f t="shared" si="24"/>
        <v>-1500</v>
      </c>
      <c r="I493" s="40">
        <v>3</v>
      </c>
      <c r="J493" s="16"/>
      <c r="K493" t="s">
        <v>220</v>
      </c>
      <c r="L493">
        <v>10</v>
      </c>
      <c r="M493" s="2">
        <v>500</v>
      </c>
    </row>
    <row r="494" spans="2:13" ht="12.75">
      <c r="B494" s="309">
        <v>2000</v>
      </c>
      <c r="C494" s="1" t="s">
        <v>59</v>
      </c>
      <c r="D494" s="13" t="s">
        <v>28</v>
      </c>
      <c r="E494" s="1" t="s">
        <v>60</v>
      </c>
      <c r="F494" s="66" t="s">
        <v>225</v>
      </c>
      <c r="G494" s="28" t="s">
        <v>226</v>
      </c>
      <c r="H494" s="6">
        <f t="shared" si="24"/>
        <v>-3500</v>
      </c>
      <c r="I494" s="23">
        <v>4</v>
      </c>
      <c r="K494" t="s">
        <v>220</v>
      </c>
      <c r="L494">
        <v>10</v>
      </c>
      <c r="M494" s="2">
        <v>500</v>
      </c>
    </row>
    <row r="495" spans="1:13" s="77" customFormat="1" ht="12.75">
      <c r="A495" s="12"/>
      <c r="B495" s="308">
        <f>SUM(B493:B494)</f>
        <v>3500</v>
      </c>
      <c r="C495" s="12"/>
      <c r="D495" s="12"/>
      <c r="E495" s="12" t="s">
        <v>60</v>
      </c>
      <c r="F495" s="78"/>
      <c r="G495" s="19"/>
      <c r="H495" s="75">
        <v>0</v>
      </c>
      <c r="I495" s="76">
        <f aca="true" t="shared" si="25" ref="I495:I501">+B495/M495</f>
        <v>7</v>
      </c>
      <c r="M495" s="2">
        <v>500</v>
      </c>
    </row>
    <row r="496" spans="8:13" ht="12.75">
      <c r="H496" s="6">
        <f>H495-B496</f>
        <v>0</v>
      </c>
      <c r="I496" s="23">
        <f t="shared" si="25"/>
        <v>0</v>
      </c>
      <c r="M496" s="2">
        <v>500</v>
      </c>
    </row>
    <row r="497" spans="8:13" ht="12.75">
      <c r="H497" s="6">
        <f aca="true" t="shared" si="26" ref="H497:H538">H496-B497</f>
        <v>0</v>
      </c>
      <c r="I497" s="23">
        <f t="shared" si="25"/>
        <v>0</v>
      </c>
      <c r="M497" s="2">
        <v>500</v>
      </c>
    </row>
    <row r="498" spans="8:13" ht="12.75">
      <c r="H498" s="6">
        <f t="shared" si="26"/>
        <v>0</v>
      </c>
      <c r="I498" s="23">
        <f t="shared" si="25"/>
        <v>0</v>
      </c>
      <c r="M498" s="2">
        <v>500</v>
      </c>
    </row>
    <row r="499" spans="8:13" ht="12.75">
      <c r="H499" s="6">
        <f t="shared" si="26"/>
        <v>0</v>
      </c>
      <c r="I499" s="23">
        <f t="shared" si="25"/>
        <v>0</v>
      </c>
      <c r="M499" s="2">
        <v>500</v>
      </c>
    </row>
    <row r="500" spans="1:13" s="77" customFormat="1" ht="12.75">
      <c r="A500" s="12"/>
      <c r="B500" s="280">
        <f>+B506+B510+B517+B522+B527+B531</f>
        <v>78000</v>
      </c>
      <c r="C500" s="71" t="s">
        <v>229</v>
      </c>
      <c r="D500" s="72" t="s">
        <v>230</v>
      </c>
      <c r="E500" s="71" t="s">
        <v>132</v>
      </c>
      <c r="F500" s="73" t="s">
        <v>198</v>
      </c>
      <c r="G500" s="74" t="s">
        <v>231</v>
      </c>
      <c r="H500" s="93"/>
      <c r="I500" s="76">
        <f t="shared" si="25"/>
        <v>156</v>
      </c>
      <c r="J500" s="76"/>
      <c r="K500" s="76"/>
      <c r="M500" s="2">
        <v>500</v>
      </c>
    </row>
    <row r="501" spans="2:13" ht="12.75">
      <c r="B501" s="281"/>
      <c r="H501" s="6">
        <f t="shared" si="26"/>
        <v>0</v>
      </c>
      <c r="I501" s="23">
        <f t="shared" si="25"/>
        <v>0</v>
      </c>
      <c r="M501" s="2">
        <v>500</v>
      </c>
    </row>
    <row r="502" spans="2:13" ht="12.75">
      <c r="B502" s="281">
        <v>9000</v>
      </c>
      <c r="C502" s="13" t="s">
        <v>34</v>
      </c>
      <c r="D502" s="1" t="s">
        <v>17</v>
      </c>
      <c r="E502" s="1" t="s">
        <v>35</v>
      </c>
      <c r="F502" s="66" t="s">
        <v>232</v>
      </c>
      <c r="G502" s="28" t="s">
        <v>208</v>
      </c>
      <c r="H502" s="6">
        <f t="shared" si="26"/>
        <v>-9000</v>
      </c>
      <c r="I502" s="23">
        <v>18</v>
      </c>
      <c r="K502" t="s">
        <v>34</v>
      </c>
      <c r="L502">
        <v>11</v>
      </c>
      <c r="M502" s="2">
        <v>500</v>
      </c>
    </row>
    <row r="503" spans="2:13" ht="12.75">
      <c r="B503" s="281">
        <v>2500</v>
      </c>
      <c r="C503" s="13" t="s">
        <v>34</v>
      </c>
      <c r="D503" s="1" t="s">
        <v>17</v>
      </c>
      <c r="E503" s="1" t="s">
        <v>35</v>
      </c>
      <c r="F503" s="66" t="s">
        <v>233</v>
      </c>
      <c r="G503" s="28" t="s">
        <v>208</v>
      </c>
      <c r="H503" s="6">
        <f t="shared" si="26"/>
        <v>-11500</v>
      </c>
      <c r="I503" s="23">
        <v>5</v>
      </c>
      <c r="K503" t="s">
        <v>34</v>
      </c>
      <c r="L503">
        <v>11</v>
      </c>
      <c r="M503" s="2">
        <v>500</v>
      </c>
    </row>
    <row r="504" spans="2:13" ht="12.75">
      <c r="B504" s="281">
        <v>5000</v>
      </c>
      <c r="C504" s="13" t="s">
        <v>34</v>
      </c>
      <c r="D504" s="1" t="s">
        <v>17</v>
      </c>
      <c r="E504" s="1" t="s">
        <v>35</v>
      </c>
      <c r="F504" s="66" t="s">
        <v>234</v>
      </c>
      <c r="G504" s="28" t="s">
        <v>226</v>
      </c>
      <c r="H504" s="6">
        <f t="shared" si="26"/>
        <v>-16500</v>
      </c>
      <c r="I504" s="23">
        <v>10</v>
      </c>
      <c r="K504" t="s">
        <v>34</v>
      </c>
      <c r="L504">
        <v>11</v>
      </c>
      <c r="M504" s="2">
        <v>500</v>
      </c>
    </row>
    <row r="505" spans="2:13" ht="12.75">
      <c r="B505" s="281">
        <v>2500</v>
      </c>
      <c r="C505" s="13" t="s">
        <v>34</v>
      </c>
      <c r="D505" s="1" t="s">
        <v>17</v>
      </c>
      <c r="E505" s="1" t="s">
        <v>35</v>
      </c>
      <c r="F505" s="66" t="s">
        <v>235</v>
      </c>
      <c r="G505" s="28" t="s">
        <v>226</v>
      </c>
      <c r="H505" s="6">
        <f t="shared" si="26"/>
        <v>-19000</v>
      </c>
      <c r="I505" s="23">
        <v>5</v>
      </c>
      <c r="K505" t="s">
        <v>34</v>
      </c>
      <c r="L505">
        <v>11</v>
      </c>
      <c r="M505" s="2">
        <v>500</v>
      </c>
    </row>
    <row r="506" spans="1:13" s="77" customFormat="1" ht="12.75">
      <c r="A506" s="12"/>
      <c r="B506" s="280">
        <f>SUM(B502:B505)</f>
        <v>19000</v>
      </c>
      <c r="C506" s="12" t="s">
        <v>34</v>
      </c>
      <c r="D506" s="12"/>
      <c r="E506" s="12"/>
      <c r="F506" s="78"/>
      <c r="G506" s="19"/>
      <c r="H506" s="75">
        <v>0</v>
      </c>
      <c r="I506" s="76">
        <f aca="true" t="shared" si="27" ref="I506:I512">+B506/M506</f>
        <v>38</v>
      </c>
      <c r="M506" s="2">
        <v>500</v>
      </c>
    </row>
    <row r="507" spans="2:13" ht="12.75">
      <c r="B507" s="281"/>
      <c r="H507" s="6">
        <f t="shared" si="26"/>
        <v>0</v>
      </c>
      <c r="I507" s="23">
        <f t="shared" si="27"/>
        <v>0</v>
      </c>
      <c r="M507" s="2">
        <v>500</v>
      </c>
    </row>
    <row r="508" spans="2:13" ht="12.75">
      <c r="B508" s="281"/>
      <c r="H508" s="6">
        <f t="shared" si="26"/>
        <v>0</v>
      </c>
      <c r="I508" s="23">
        <f t="shared" si="27"/>
        <v>0</v>
      </c>
      <c r="M508" s="2">
        <v>500</v>
      </c>
    </row>
    <row r="509" spans="1:13" s="16" customFormat="1" ht="12.75">
      <c r="A509" s="13"/>
      <c r="B509" s="282">
        <v>3000</v>
      </c>
      <c r="C509" s="13" t="s">
        <v>1335</v>
      </c>
      <c r="D509" s="13" t="s">
        <v>17</v>
      </c>
      <c r="E509" s="13" t="s">
        <v>237</v>
      </c>
      <c r="F509" s="91" t="s">
        <v>1336</v>
      </c>
      <c r="G509" s="31" t="s">
        <v>226</v>
      </c>
      <c r="H509" s="29">
        <f t="shared" si="26"/>
        <v>-3000</v>
      </c>
      <c r="I509" s="40">
        <f t="shared" si="27"/>
        <v>6</v>
      </c>
      <c r="K509" s="16" t="s">
        <v>35</v>
      </c>
      <c r="L509" s="16">
        <v>11</v>
      </c>
      <c r="M509" s="41">
        <v>500</v>
      </c>
    </row>
    <row r="510" spans="1:13" s="77" customFormat="1" ht="12.75">
      <c r="A510" s="12"/>
      <c r="B510" s="280">
        <f>SUM(B509:B509)</f>
        <v>3000</v>
      </c>
      <c r="C510" s="12" t="s">
        <v>54</v>
      </c>
      <c r="D510" s="12"/>
      <c r="E510" s="12"/>
      <c r="F510" s="78"/>
      <c r="G510" s="19"/>
      <c r="H510" s="75">
        <v>0</v>
      </c>
      <c r="I510" s="76">
        <f t="shared" si="27"/>
        <v>6</v>
      </c>
      <c r="M510" s="2">
        <v>500</v>
      </c>
    </row>
    <row r="511" spans="2:13" ht="12.75">
      <c r="B511" s="281"/>
      <c r="H511" s="6">
        <f t="shared" si="26"/>
        <v>0</v>
      </c>
      <c r="I511" s="23">
        <f t="shared" si="27"/>
        <v>0</v>
      </c>
      <c r="M511" s="2">
        <v>500</v>
      </c>
    </row>
    <row r="512" spans="2:13" ht="12.75">
      <c r="B512" s="281"/>
      <c r="H512" s="6">
        <f t="shared" si="26"/>
        <v>0</v>
      </c>
      <c r="I512" s="23">
        <f t="shared" si="27"/>
        <v>0</v>
      </c>
      <c r="M512" s="2">
        <v>500</v>
      </c>
    </row>
    <row r="513" spans="2:13" ht="12.75">
      <c r="B513" s="281">
        <v>3000</v>
      </c>
      <c r="C513" s="1" t="s">
        <v>55</v>
      </c>
      <c r="D513" s="13" t="s">
        <v>17</v>
      </c>
      <c r="E513" s="1" t="s">
        <v>56</v>
      </c>
      <c r="F513" s="66" t="s">
        <v>238</v>
      </c>
      <c r="G513" s="28" t="s">
        <v>208</v>
      </c>
      <c r="H513" s="6">
        <f t="shared" si="26"/>
        <v>-3000</v>
      </c>
      <c r="I513" s="23">
        <v>6</v>
      </c>
      <c r="K513" t="s">
        <v>35</v>
      </c>
      <c r="L513">
        <v>11</v>
      </c>
      <c r="M513" s="2">
        <v>500</v>
      </c>
    </row>
    <row r="514" spans="2:13" ht="12.75">
      <c r="B514" s="281">
        <v>6000</v>
      </c>
      <c r="C514" s="1" t="s">
        <v>55</v>
      </c>
      <c r="D514" s="13" t="s">
        <v>17</v>
      </c>
      <c r="E514" s="1" t="s">
        <v>56</v>
      </c>
      <c r="F514" s="66" t="s">
        <v>238</v>
      </c>
      <c r="G514" s="28" t="s">
        <v>208</v>
      </c>
      <c r="H514" s="6">
        <f t="shared" si="26"/>
        <v>-9000</v>
      </c>
      <c r="I514" s="23">
        <v>12</v>
      </c>
      <c r="K514" t="s">
        <v>35</v>
      </c>
      <c r="L514">
        <v>11</v>
      </c>
      <c r="M514" s="2">
        <v>500</v>
      </c>
    </row>
    <row r="515" spans="2:13" ht="12.75">
      <c r="B515" s="281">
        <v>3000</v>
      </c>
      <c r="C515" s="1" t="s">
        <v>55</v>
      </c>
      <c r="D515" s="13" t="s">
        <v>17</v>
      </c>
      <c r="E515" s="1" t="s">
        <v>56</v>
      </c>
      <c r="F515" s="66" t="s">
        <v>238</v>
      </c>
      <c r="G515" s="28" t="s">
        <v>226</v>
      </c>
      <c r="H515" s="6">
        <f t="shared" si="26"/>
        <v>-12000</v>
      </c>
      <c r="I515" s="23">
        <v>6</v>
      </c>
      <c r="K515" t="s">
        <v>35</v>
      </c>
      <c r="L515">
        <v>11</v>
      </c>
      <c r="M515" s="2">
        <v>500</v>
      </c>
    </row>
    <row r="516" spans="2:13" ht="12.75">
      <c r="B516" s="281">
        <v>10000</v>
      </c>
      <c r="C516" s="1" t="s">
        <v>55</v>
      </c>
      <c r="D516" s="13" t="s">
        <v>17</v>
      </c>
      <c r="E516" s="1" t="s">
        <v>56</v>
      </c>
      <c r="F516" s="66" t="s">
        <v>239</v>
      </c>
      <c r="G516" s="28" t="s">
        <v>226</v>
      </c>
      <c r="H516" s="6">
        <f t="shared" si="26"/>
        <v>-22000</v>
      </c>
      <c r="I516" s="23">
        <v>20</v>
      </c>
      <c r="K516" t="s">
        <v>35</v>
      </c>
      <c r="L516">
        <v>11</v>
      </c>
      <c r="M516" s="2">
        <v>500</v>
      </c>
    </row>
    <row r="517" spans="1:13" s="77" customFormat="1" ht="12.75">
      <c r="A517" s="12"/>
      <c r="B517" s="280">
        <f>SUM(B513:B516)</f>
        <v>22000</v>
      </c>
      <c r="C517" s="12"/>
      <c r="D517" s="12"/>
      <c r="E517" s="12" t="s">
        <v>56</v>
      </c>
      <c r="F517" s="78"/>
      <c r="G517" s="19"/>
      <c r="H517" s="75">
        <v>0</v>
      </c>
      <c r="I517" s="76">
        <f>+B517/M517</f>
        <v>44</v>
      </c>
      <c r="M517" s="2">
        <v>500</v>
      </c>
    </row>
    <row r="518" spans="2:13" ht="12.75">
      <c r="B518" s="281"/>
      <c r="H518" s="6">
        <f t="shared" si="26"/>
        <v>0</v>
      </c>
      <c r="I518" s="23">
        <f>+B518/M518</f>
        <v>0</v>
      </c>
      <c r="M518" s="2">
        <v>500</v>
      </c>
    </row>
    <row r="519" spans="2:13" ht="12.75">
      <c r="B519" s="281"/>
      <c r="H519" s="6">
        <f t="shared" si="26"/>
        <v>0</v>
      </c>
      <c r="I519" s="23">
        <f>+B519/M519</f>
        <v>0</v>
      </c>
      <c r="M519" s="2">
        <v>500</v>
      </c>
    </row>
    <row r="520" spans="2:13" ht="12.75">
      <c r="B520" s="282">
        <v>5000</v>
      </c>
      <c r="C520" s="1" t="s">
        <v>57</v>
      </c>
      <c r="D520" s="13" t="s">
        <v>17</v>
      </c>
      <c r="E520" s="1" t="s">
        <v>237</v>
      </c>
      <c r="F520" s="66" t="s">
        <v>240</v>
      </c>
      <c r="G520" s="28" t="s">
        <v>206</v>
      </c>
      <c r="H520" s="6">
        <f t="shared" si="26"/>
        <v>-5000</v>
      </c>
      <c r="I520" s="23">
        <v>10</v>
      </c>
      <c r="K520" t="s">
        <v>35</v>
      </c>
      <c r="L520">
        <v>11</v>
      </c>
      <c r="M520" s="2">
        <v>500</v>
      </c>
    </row>
    <row r="521" spans="2:13" ht="12.75">
      <c r="B521" s="282">
        <v>5000</v>
      </c>
      <c r="C521" s="1" t="s">
        <v>57</v>
      </c>
      <c r="D521" s="13" t="s">
        <v>17</v>
      </c>
      <c r="E521" s="1" t="s">
        <v>237</v>
      </c>
      <c r="F521" s="66" t="s">
        <v>240</v>
      </c>
      <c r="G521" s="28" t="s">
        <v>208</v>
      </c>
      <c r="H521" s="6">
        <f t="shared" si="26"/>
        <v>-10000</v>
      </c>
      <c r="I521" s="23">
        <v>10</v>
      </c>
      <c r="K521" t="s">
        <v>35</v>
      </c>
      <c r="L521">
        <v>11</v>
      </c>
      <c r="M521" s="2">
        <v>500</v>
      </c>
    </row>
    <row r="522" spans="1:13" s="77" customFormat="1" ht="12.75">
      <c r="A522" s="12"/>
      <c r="B522" s="280">
        <f>SUM(B520:B521)</f>
        <v>10000</v>
      </c>
      <c r="C522" s="12" t="s">
        <v>57</v>
      </c>
      <c r="D522" s="12"/>
      <c r="E522" s="12"/>
      <c r="F522" s="78"/>
      <c r="G522" s="19"/>
      <c r="H522" s="75">
        <v>0</v>
      </c>
      <c r="I522" s="76">
        <f>+B522/M522</f>
        <v>20</v>
      </c>
      <c r="M522" s="2">
        <v>500</v>
      </c>
    </row>
    <row r="523" spans="2:13" ht="12.75">
      <c r="B523" s="281"/>
      <c r="H523" s="6">
        <f t="shared" si="26"/>
        <v>0</v>
      </c>
      <c r="I523" s="23">
        <f>+B523/M523</f>
        <v>0</v>
      </c>
      <c r="M523" s="2">
        <v>500</v>
      </c>
    </row>
    <row r="524" spans="2:13" ht="12.75">
      <c r="B524" s="281"/>
      <c r="H524" s="6">
        <f t="shared" si="26"/>
        <v>0</v>
      </c>
      <c r="I524" s="23">
        <f>+B524/M524</f>
        <v>0</v>
      </c>
      <c r="M524" s="2">
        <v>500</v>
      </c>
    </row>
    <row r="525" spans="2:13" ht="12.75">
      <c r="B525" s="281">
        <v>2000</v>
      </c>
      <c r="C525" s="1" t="s">
        <v>58</v>
      </c>
      <c r="D525" s="13" t="s">
        <v>17</v>
      </c>
      <c r="E525" s="1" t="s">
        <v>237</v>
      </c>
      <c r="F525" s="66" t="s">
        <v>238</v>
      </c>
      <c r="G525" s="28" t="s">
        <v>208</v>
      </c>
      <c r="H525" s="6">
        <f t="shared" si="26"/>
        <v>-2000</v>
      </c>
      <c r="I525" s="23">
        <v>4</v>
      </c>
      <c r="K525" t="s">
        <v>35</v>
      </c>
      <c r="L525">
        <v>11</v>
      </c>
      <c r="M525" s="2">
        <v>500</v>
      </c>
    </row>
    <row r="526" spans="2:13" ht="12.75">
      <c r="B526" s="281">
        <v>2000</v>
      </c>
      <c r="C526" s="1" t="s">
        <v>58</v>
      </c>
      <c r="D526" s="13" t="s">
        <v>17</v>
      </c>
      <c r="E526" s="1" t="s">
        <v>237</v>
      </c>
      <c r="F526" s="66" t="s">
        <v>238</v>
      </c>
      <c r="G526" s="28" t="s">
        <v>226</v>
      </c>
      <c r="H526" s="6">
        <f t="shared" si="26"/>
        <v>-4000</v>
      </c>
      <c r="I526" s="23">
        <v>4</v>
      </c>
      <c r="K526" t="s">
        <v>35</v>
      </c>
      <c r="L526">
        <v>11</v>
      </c>
      <c r="M526" s="2">
        <v>500</v>
      </c>
    </row>
    <row r="527" spans="1:13" s="77" customFormat="1" ht="12.75">
      <c r="A527" s="12"/>
      <c r="B527" s="280">
        <f>SUM(B525:B526)</f>
        <v>4000</v>
      </c>
      <c r="C527" s="12" t="s">
        <v>58</v>
      </c>
      <c r="D527" s="12"/>
      <c r="E527" s="12"/>
      <c r="F527" s="78"/>
      <c r="G527" s="19"/>
      <c r="H527" s="75">
        <v>0</v>
      </c>
      <c r="I527" s="76">
        <f>+B527/M527</f>
        <v>8</v>
      </c>
      <c r="M527" s="2">
        <v>500</v>
      </c>
    </row>
    <row r="528" spans="2:13" ht="12.75">
      <c r="B528" s="281"/>
      <c r="H528" s="6">
        <f t="shared" si="26"/>
        <v>0</v>
      </c>
      <c r="I528" s="23">
        <f>+B528/M528</f>
        <v>0</v>
      </c>
      <c r="M528" s="2">
        <v>500</v>
      </c>
    </row>
    <row r="529" spans="2:13" ht="12.75">
      <c r="B529" s="281"/>
      <c r="H529" s="6">
        <f t="shared" si="26"/>
        <v>0</v>
      </c>
      <c r="I529" s="23">
        <f>+B529/M529</f>
        <v>0</v>
      </c>
      <c r="M529" s="2">
        <v>500</v>
      </c>
    </row>
    <row r="530" spans="2:13" ht="12.75">
      <c r="B530" s="281">
        <v>20000</v>
      </c>
      <c r="C530" s="1" t="s">
        <v>241</v>
      </c>
      <c r="D530" s="13" t="s">
        <v>17</v>
      </c>
      <c r="E530" s="1" t="s">
        <v>242</v>
      </c>
      <c r="F530" s="66" t="s">
        <v>243</v>
      </c>
      <c r="G530" s="28" t="s">
        <v>226</v>
      </c>
      <c r="H530" s="6">
        <f t="shared" si="26"/>
        <v>-20000</v>
      </c>
      <c r="I530" s="23">
        <v>40</v>
      </c>
      <c r="K530" t="s">
        <v>35</v>
      </c>
      <c r="L530">
        <v>11</v>
      </c>
      <c r="M530" s="2">
        <v>500</v>
      </c>
    </row>
    <row r="531" spans="1:13" s="77" customFormat="1" ht="12.75">
      <c r="A531" s="12"/>
      <c r="B531" s="280">
        <f>SUM(B530:B530)</f>
        <v>20000</v>
      </c>
      <c r="C531" s="12"/>
      <c r="D531" s="12"/>
      <c r="E531" s="12" t="s">
        <v>242</v>
      </c>
      <c r="F531" s="78"/>
      <c r="G531" s="19"/>
      <c r="H531" s="75">
        <v>0</v>
      </c>
      <c r="I531" s="76">
        <f aca="true" t="shared" si="28" ref="I531:I537">+B531/M531</f>
        <v>40</v>
      </c>
      <c r="M531" s="2">
        <v>500</v>
      </c>
    </row>
    <row r="532" spans="8:13" ht="12.75">
      <c r="H532" s="6">
        <f t="shared" si="26"/>
        <v>0</v>
      </c>
      <c r="I532" s="23">
        <f t="shared" si="28"/>
        <v>0</v>
      </c>
      <c r="M532" s="2">
        <v>500</v>
      </c>
    </row>
    <row r="533" spans="8:13" ht="12.75">
      <c r="H533" s="6">
        <f t="shared" si="26"/>
        <v>0</v>
      </c>
      <c r="I533" s="23">
        <f t="shared" si="28"/>
        <v>0</v>
      </c>
      <c r="M533" s="2">
        <v>500</v>
      </c>
    </row>
    <row r="534" spans="8:13" ht="12.75">
      <c r="H534" s="6">
        <f t="shared" si="26"/>
        <v>0</v>
      </c>
      <c r="I534" s="23">
        <f t="shared" si="28"/>
        <v>0</v>
      </c>
      <c r="M534" s="2">
        <v>500</v>
      </c>
    </row>
    <row r="535" spans="8:13" ht="12.75">
      <c r="H535" s="6">
        <f t="shared" si="26"/>
        <v>0</v>
      </c>
      <c r="I535" s="23">
        <f t="shared" si="28"/>
        <v>0</v>
      </c>
      <c r="M535" s="2">
        <v>500</v>
      </c>
    </row>
    <row r="536" spans="1:13" s="77" customFormat="1" ht="12.75">
      <c r="A536" s="12"/>
      <c r="B536" s="308">
        <f>+B539+B543+B548+B553+B558+B562</f>
        <v>22500</v>
      </c>
      <c r="C536" s="71" t="s">
        <v>244</v>
      </c>
      <c r="D536" s="72" t="s">
        <v>1337</v>
      </c>
      <c r="E536" s="71" t="s">
        <v>132</v>
      </c>
      <c r="F536" s="73" t="s">
        <v>245</v>
      </c>
      <c r="G536" s="74" t="s">
        <v>160</v>
      </c>
      <c r="H536" s="93"/>
      <c r="I536" s="76">
        <f t="shared" si="28"/>
        <v>45</v>
      </c>
      <c r="J536" s="76"/>
      <c r="K536" s="76"/>
      <c r="M536" s="2">
        <v>500</v>
      </c>
    </row>
    <row r="537" spans="2:13" ht="12.75">
      <c r="B537" s="309"/>
      <c r="H537" s="6">
        <f t="shared" si="26"/>
        <v>0</v>
      </c>
      <c r="I537" s="23">
        <f t="shared" si="28"/>
        <v>0</v>
      </c>
      <c r="M537" s="2">
        <v>500</v>
      </c>
    </row>
    <row r="538" spans="2:13" ht="12.75">
      <c r="B538" s="309">
        <v>3000</v>
      </c>
      <c r="C538" s="13" t="s">
        <v>34</v>
      </c>
      <c r="D538" s="1" t="s">
        <v>17</v>
      </c>
      <c r="E538" s="1" t="s">
        <v>66</v>
      </c>
      <c r="F538" s="66" t="s">
        <v>246</v>
      </c>
      <c r="G538" s="28" t="s">
        <v>247</v>
      </c>
      <c r="H538" s="6">
        <f t="shared" si="26"/>
        <v>-3000</v>
      </c>
      <c r="I538" s="23">
        <v>6</v>
      </c>
      <c r="K538" t="s">
        <v>34</v>
      </c>
      <c r="L538">
        <v>12</v>
      </c>
      <c r="M538" s="2">
        <v>500</v>
      </c>
    </row>
    <row r="539" spans="1:13" s="77" customFormat="1" ht="12.75">
      <c r="A539" s="12"/>
      <c r="B539" s="308">
        <f>SUM(B538:B538)</f>
        <v>3000</v>
      </c>
      <c r="C539" s="12"/>
      <c r="D539" s="12"/>
      <c r="E539" s="12"/>
      <c r="F539" s="78"/>
      <c r="G539" s="19"/>
      <c r="H539" s="75">
        <v>0</v>
      </c>
      <c r="I539" s="76">
        <f>+B539/M539</f>
        <v>6</v>
      </c>
      <c r="M539" s="2">
        <v>500</v>
      </c>
    </row>
    <row r="540" spans="2:13" ht="12.75">
      <c r="B540" s="309"/>
      <c r="H540" s="6">
        <f aca="true" t="shared" si="29" ref="H540:H552">H539-B540</f>
        <v>0</v>
      </c>
      <c r="I540" s="23">
        <f aca="true" t="shared" si="30" ref="I540:I608">+B540/M540</f>
        <v>0</v>
      </c>
      <c r="M540" s="2">
        <v>500</v>
      </c>
    </row>
    <row r="541" spans="2:13" ht="12.75">
      <c r="B541" s="312"/>
      <c r="H541" s="6">
        <f t="shared" si="29"/>
        <v>0</v>
      </c>
      <c r="I541" s="23">
        <f t="shared" si="30"/>
        <v>0</v>
      </c>
      <c r="M541" s="2">
        <v>500</v>
      </c>
    </row>
    <row r="542" spans="1:13" ht="12.75">
      <c r="A542" s="13"/>
      <c r="B542" s="310">
        <v>2000</v>
      </c>
      <c r="C542" s="13" t="s">
        <v>249</v>
      </c>
      <c r="D542" s="13" t="s">
        <v>17</v>
      </c>
      <c r="E542" s="13" t="s">
        <v>47</v>
      </c>
      <c r="F542" s="91" t="s">
        <v>250</v>
      </c>
      <c r="G542" s="30" t="s">
        <v>226</v>
      </c>
      <c r="H542" s="29">
        <f t="shared" si="29"/>
        <v>-2000</v>
      </c>
      <c r="I542" s="40">
        <f t="shared" si="30"/>
        <v>4</v>
      </c>
      <c r="J542" s="16"/>
      <c r="K542" s="16" t="s">
        <v>66</v>
      </c>
      <c r="L542" s="16">
        <v>12</v>
      </c>
      <c r="M542" s="2">
        <v>500</v>
      </c>
    </row>
    <row r="543" spans="1:13" s="77" customFormat="1" ht="12.75">
      <c r="A543" s="12"/>
      <c r="B543" s="313">
        <f>SUM(B542)</f>
        <v>2000</v>
      </c>
      <c r="C543" s="12" t="s">
        <v>54</v>
      </c>
      <c r="D543" s="12"/>
      <c r="E543" s="12"/>
      <c r="F543" s="78"/>
      <c r="G543" s="19"/>
      <c r="H543" s="75">
        <v>0</v>
      </c>
      <c r="I543" s="76">
        <f t="shared" si="30"/>
        <v>4</v>
      </c>
      <c r="M543" s="2">
        <v>500</v>
      </c>
    </row>
    <row r="544" spans="2:13" ht="12.75">
      <c r="B544" s="309"/>
      <c r="H544" s="6">
        <f t="shared" si="29"/>
        <v>0</v>
      </c>
      <c r="I544" s="23">
        <f t="shared" si="30"/>
        <v>0</v>
      </c>
      <c r="M544" s="2">
        <v>500</v>
      </c>
    </row>
    <row r="545" spans="2:13" ht="12.75">
      <c r="B545" s="309"/>
      <c r="H545" s="6">
        <f t="shared" si="29"/>
        <v>0</v>
      </c>
      <c r="I545" s="23">
        <f t="shared" si="30"/>
        <v>0</v>
      </c>
      <c r="M545" s="2">
        <v>500</v>
      </c>
    </row>
    <row r="546" spans="2:13" ht="12.75">
      <c r="B546" s="309">
        <v>1500</v>
      </c>
      <c r="C546" s="1" t="s">
        <v>55</v>
      </c>
      <c r="D546" s="13" t="s">
        <v>17</v>
      </c>
      <c r="E546" s="1" t="s">
        <v>56</v>
      </c>
      <c r="F546" s="66" t="s">
        <v>250</v>
      </c>
      <c r="G546" s="28" t="s">
        <v>226</v>
      </c>
      <c r="H546" s="6">
        <f t="shared" si="29"/>
        <v>-1500</v>
      </c>
      <c r="I546" s="23">
        <v>3</v>
      </c>
      <c r="K546" t="s">
        <v>66</v>
      </c>
      <c r="L546">
        <v>12</v>
      </c>
      <c r="M546" s="2">
        <v>500</v>
      </c>
    </row>
    <row r="547" spans="2:13" ht="12.75">
      <c r="B547" s="310">
        <v>1000</v>
      </c>
      <c r="C547" s="1" t="s">
        <v>55</v>
      </c>
      <c r="D547" s="13" t="s">
        <v>17</v>
      </c>
      <c r="E547" s="1" t="s">
        <v>56</v>
      </c>
      <c r="F547" s="66" t="s">
        <v>250</v>
      </c>
      <c r="G547" s="28" t="s">
        <v>247</v>
      </c>
      <c r="H547" s="6">
        <f t="shared" si="29"/>
        <v>-2500</v>
      </c>
      <c r="I547" s="23">
        <v>3.6</v>
      </c>
      <c r="K547" t="s">
        <v>66</v>
      </c>
      <c r="L547">
        <v>12</v>
      </c>
      <c r="M547" s="2">
        <v>500</v>
      </c>
    </row>
    <row r="548" spans="1:13" s="77" customFormat="1" ht="12.75">
      <c r="A548" s="12"/>
      <c r="B548" s="308">
        <f>SUM(B546:B547)</f>
        <v>2500</v>
      </c>
      <c r="C548" s="12"/>
      <c r="D548" s="12"/>
      <c r="E548" s="12" t="s">
        <v>56</v>
      </c>
      <c r="F548" s="78"/>
      <c r="G548" s="19"/>
      <c r="H548" s="75">
        <v>0</v>
      </c>
      <c r="I548" s="76">
        <f t="shared" si="30"/>
        <v>5</v>
      </c>
      <c r="M548" s="2">
        <v>500</v>
      </c>
    </row>
    <row r="549" spans="2:13" ht="12.75">
      <c r="B549" s="309"/>
      <c r="H549" s="6">
        <f t="shared" si="29"/>
        <v>0</v>
      </c>
      <c r="I549" s="23">
        <f t="shared" si="30"/>
        <v>0</v>
      </c>
      <c r="M549" s="2">
        <v>500</v>
      </c>
    </row>
    <row r="550" spans="2:13" ht="12.75">
      <c r="B550" s="309"/>
      <c r="H550" s="6">
        <f t="shared" si="29"/>
        <v>0</v>
      </c>
      <c r="I550" s="23">
        <f t="shared" si="30"/>
        <v>0</v>
      </c>
      <c r="M550" s="2">
        <v>500</v>
      </c>
    </row>
    <row r="551" spans="2:13" ht="12.75">
      <c r="B551" s="309">
        <v>5000</v>
      </c>
      <c r="C551" s="1" t="s">
        <v>57</v>
      </c>
      <c r="D551" s="13" t="s">
        <v>17</v>
      </c>
      <c r="E551" s="1" t="s">
        <v>47</v>
      </c>
      <c r="F551" s="66" t="s">
        <v>251</v>
      </c>
      <c r="G551" s="28" t="s">
        <v>226</v>
      </c>
      <c r="H551" s="6">
        <f t="shared" si="29"/>
        <v>-5000</v>
      </c>
      <c r="I551" s="23">
        <v>10</v>
      </c>
      <c r="K551" t="s">
        <v>66</v>
      </c>
      <c r="L551">
        <v>12</v>
      </c>
      <c r="M551" s="2">
        <v>500</v>
      </c>
    </row>
    <row r="552" spans="2:13" ht="12.75">
      <c r="B552" s="309">
        <v>5000</v>
      </c>
      <c r="C552" s="1" t="s">
        <v>57</v>
      </c>
      <c r="D552" s="13" t="s">
        <v>17</v>
      </c>
      <c r="E552" s="1" t="s">
        <v>47</v>
      </c>
      <c r="F552" s="66" t="s">
        <v>251</v>
      </c>
      <c r="G552" s="28" t="s">
        <v>247</v>
      </c>
      <c r="H552" s="6">
        <f t="shared" si="29"/>
        <v>-10000</v>
      </c>
      <c r="I552" s="23">
        <v>10</v>
      </c>
      <c r="K552" t="s">
        <v>66</v>
      </c>
      <c r="L552">
        <v>12</v>
      </c>
      <c r="M552" s="2">
        <v>500</v>
      </c>
    </row>
    <row r="553" spans="1:13" s="77" customFormat="1" ht="12.75">
      <c r="A553" s="12"/>
      <c r="B553" s="308">
        <f>SUM(B551:B552)</f>
        <v>10000</v>
      </c>
      <c r="C553" s="12" t="s">
        <v>57</v>
      </c>
      <c r="D553" s="12"/>
      <c r="E553" s="12"/>
      <c r="F553" s="78"/>
      <c r="G553" s="19"/>
      <c r="H553" s="75">
        <v>0</v>
      </c>
      <c r="I553" s="76">
        <f t="shared" si="30"/>
        <v>20</v>
      </c>
      <c r="M553" s="2">
        <v>500</v>
      </c>
    </row>
    <row r="554" spans="2:13" ht="12.75">
      <c r="B554" s="309"/>
      <c r="H554" s="6">
        <f aca="true" t="shared" si="31" ref="H554:H609">H553-B554</f>
        <v>0</v>
      </c>
      <c r="I554" s="23">
        <f t="shared" si="30"/>
        <v>0</v>
      </c>
      <c r="M554" s="2">
        <v>500</v>
      </c>
    </row>
    <row r="555" spans="2:13" ht="12.75">
      <c r="B555" s="309"/>
      <c r="H555" s="6">
        <f t="shared" si="31"/>
        <v>0</v>
      </c>
      <c r="I555" s="23">
        <f t="shared" si="30"/>
        <v>0</v>
      </c>
      <c r="M555" s="2">
        <v>500</v>
      </c>
    </row>
    <row r="556" spans="2:13" ht="12.75">
      <c r="B556" s="309">
        <v>2000</v>
      </c>
      <c r="C556" s="1" t="s">
        <v>58</v>
      </c>
      <c r="D556" s="13" t="s">
        <v>17</v>
      </c>
      <c r="E556" s="1" t="s">
        <v>47</v>
      </c>
      <c r="F556" s="66" t="s">
        <v>250</v>
      </c>
      <c r="G556" s="28" t="s">
        <v>226</v>
      </c>
      <c r="H556" s="6">
        <f t="shared" si="31"/>
        <v>-2000</v>
      </c>
      <c r="I556" s="23">
        <v>4</v>
      </c>
      <c r="K556" t="s">
        <v>66</v>
      </c>
      <c r="L556">
        <v>12</v>
      </c>
      <c r="M556" s="2">
        <v>500</v>
      </c>
    </row>
    <row r="557" spans="2:13" ht="12.75">
      <c r="B557" s="309">
        <v>2000</v>
      </c>
      <c r="C557" s="1" t="s">
        <v>58</v>
      </c>
      <c r="D557" s="13" t="s">
        <v>17</v>
      </c>
      <c r="E557" s="1" t="s">
        <v>47</v>
      </c>
      <c r="F557" s="66" t="s">
        <v>250</v>
      </c>
      <c r="G557" s="28" t="s">
        <v>247</v>
      </c>
      <c r="H557" s="6">
        <f t="shared" si="31"/>
        <v>-4000</v>
      </c>
      <c r="I557" s="23">
        <v>4</v>
      </c>
      <c r="K557" t="s">
        <v>66</v>
      </c>
      <c r="L557">
        <v>12</v>
      </c>
      <c r="M557" s="2">
        <v>500</v>
      </c>
    </row>
    <row r="558" spans="1:13" s="77" customFormat="1" ht="12.75">
      <c r="A558" s="12"/>
      <c r="B558" s="308">
        <f>SUM(B556:B557)</f>
        <v>4000</v>
      </c>
      <c r="C558" s="12" t="s">
        <v>58</v>
      </c>
      <c r="D558" s="12"/>
      <c r="E558" s="12"/>
      <c r="F558" s="78"/>
      <c r="G558" s="19"/>
      <c r="H558" s="75">
        <v>0</v>
      </c>
      <c r="I558" s="76">
        <f t="shared" si="30"/>
        <v>8</v>
      </c>
      <c r="M558" s="2">
        <v>500</v>
      </c>
    </row>
    <row r="559" spans="2:13" ht="12.75">
      <c r="B559" s="309"/>
      <c r="H559" s="6">
        <f t="shared" si="31"/>
        <v>0</v>
      </c>
      <c r="I559" s="23">
        <f t="shared" si="30"/>
        <v>0</v>
      </c>
      <c r="M559" s="2">
        <v>500</v>
      </c>
    </row>
    <row r="560" spans="2:13" ht="12.75">
      <c r="B560" s="309"/>
      <c r="H560" s="6">
        <f t="shared" si="31"/>
        <v>0</v>
      </c>
      <c r="I560" s="23">
        <f t="shared" si="30"/>
        <v>0</v>
      </c>
      <c r="M560" s="2">
        <v>500</v>
      </c>
    </row>
    <row r="561" spans="2:13" ht="12.75">
      <c r="B561" s="309">
        <v>1000</v>
      </c>
      <c r="C561" s="1" t="s">
        <v>59</v>
      </c>
      <c r="D561" s="13" t="s">
        <v>17</v>
      </c>
      <c r="E561" s="1" t="s">
        <v>60</v>
      </c>
      <c r="F561" s="66" t="s">
        <v>250</v>
      </c>
      <c r="G561" s="28" t="s">
        <v>247</v>
      </c>
      <c r="H561" s="6">
        <f t="shared" si="31"/>
        <v>-1000</v>
      </c>
      <c r="I561" s="23">
        <f t="shared" si="30"/>
        <v>2</v>
      </c>
      <c r="K561" t="s">
        <v>66</v>
      </c>
      <c r="L561">
        <v>12</v>
      </c>
      <c r="M561" s="2">
        <v>500</v>
      </c>
    </row>
    <row r="562" spans="1:13" s="77" customFormat="1" ht="12.75">
      <c r="A562" s="12"/>
      <c r="B562" s="308">
        <f>SUM(B561)</f>
        <v>1000</v>
      </c>
      <c r="C562" s="12"/>
      <c r="D562" s="12"/>
      <c r="E562" s="12" t="s">
        <v>60</v>
      </c>
      <c r="F562" s="78"/>
      <c r="G562" s="19"/>
      <c r="H562" s="75">
        <v>0</v>
      </c>
      <c r="I562" s="76">
        <f t="shared" si="30"/>
        <v>2</v>
      </c>
      <c r="M562" s="2">
        <v>500</v>
      </c>
    </row>
    <row r="563" spans="8:13" ht="12.75">
      <c r="H563" s="6">
        <f t="shared" si="31"/>
        <v>0</v>
      </c>
      <c r="I563" s="23">
        <f t="shared" si="30"/>
        <v>0</v>
      </c>
      <c r="M563" s="2">
        <v>500</v>
      </c>
    </row>
    <row r="564" spans="8:13" ht="12.75">
      <c r="H564" s="6">
        <f t="shared" si="31"/>
        <v>0</v>
      </c>
      <c r="I564" s="23">
        <f t="shared" si="30"/>
        <v>0</v>
      </c>
      <c r="M564" s="2">
        <v>500</v>
      </c>
    </row>
    <row r="565" spans="8:13" ht="12.75">
      <c r="H565" s="6">
        <f t="shared" si="31"/>
        <v>0</v>
      </c>
      <c r="I565" s="23">
        <f t="shared" si="30"/>
        <v>0</v>
      </c>
      <c r="M565" s="2">
        <v>500</v>
      </c>
    </row>
    <row r="566" spans="8:13" ht="12.75">
      <c r="H566" s="6">
        <f t="shared" si="31"/>
        <v>0</v>
      </c>
      <c r="I566" s="23">
        <f t="shared" si="30"/>
        <v>0</v>
      </c>
      <c r="M566" s="2">
        <v>500</v>
      </c>
    </row>
    <row r="567" spans="1:13" s="77" customFormat="1" ht="12.75">
      <c r="A567" s="12"/>
      <c r="B567" s="280">
        <f>+B575+B582+B591+B597+B605</f>
        <v>60000</v>
      </c>
      <c r="C567" s="71" t="s">
        <v>252</v>
      </c>
      <c r="D567" s="72" t="s">
        <v>253</v>
      </c>
      <c r="E567" s="71" t="s">
        <v>63</v>
      </c>
      <c r="F567" s="73" t="s">
        <v>254</v>
      </c>
      <c r="G567" s="74" t="s">
        <v>231</v>
      </c>
      <c r="H567" s="93"/>
      <c r="I567" s="76">
        <f t="shared" si="30"/>
        <v>120</v>
      </c>
      <c r="J567" s="76"/>
      <c r="K567" s="76"/>
      <c r="M567" s="2">
        <v>500</v>
      </c>
    </row>
    <row r="568" spans="2:13" ht="12.75">
      <c r="B568" s="281"/>
      <c r="H568" s="6">
        <f t="shared" si="31"/>
        <v>0</v>
      </c>
      <c r="I568" s="23">
        <f t="shared" si="30"/>
        <v>0</v>
      </c>
      <c r="M568" s="2">
        <v>500</v>
      </c>
    </row>
    <row r="569" spans="2:13" ht="12.75">
      <c r="B569" s="281">
        <v>2500</v>
      </c>
      <c r="C569" s="13" t="s">
        <v>34</v>
      </c>
      <c r="D569" s="1" t="s">
        <v>17</v>
      </c>
      <c r="E569" s="1" t="s">
        <v>161</v>
      </c>
      <c r="F569" s="66" t="s">
        <v>255</v>
      </c>
      <c r="G569" s="28" t="s">
        <v>204</v>
      </c>
      <c r="H569" s="6">
        <f t="shared" si="31"/>
        <v>-2500</v>
      </c>
      <c r="I569" s="23">
        <v>5</v>
      </c>
      <c r="K569" t="s">
        <v>34</v>
      </c>
      <c r="L569">
        <v>13</v>
      </c>
      <c r="M569" s="2">
        <v>500</v>
      </c>
    </row>
    <row r="570" spans="2:13" ht="12.75">
      <c r="B570" s="281">
        <v>2500</v>
      </c>
      <c r="C570" s="13" t="s">
        <v>34</v>
      </c>
      <c r="D570" s="1" t="s">
        <v>17</v>
      </c>
      <c r="E570" s="1" t="s">
        <v>161</v>
      </c>
      <c r="F570" s="66" t="s">
        <v>256</v>
      </c>
      <c r="G570" s="28" t="s">
        <v>226</v>
      </c>
      <c r="H570" s="6">
        <f t="shared" si="31"/>
        <v>-5000</v>
      </c>
      <c r="I570" s="23">
        <v>5</v>
      </c>
      <c r="K570" t="s">
        <v>34</v>
      </c>
      <c r="L570">
        <v>13</v>
      </c>
      <c r="M570" s="2">
        <v>500</v>
      </c>
    </row>
    <row r="571" spans="2:13" ht="12.75">
      <c r="B571" s="281">
        <v>2500</v>
      </c>
      <c r="C571" s="13" t="s">
        <v>34</v>
      </c>
      <c r="D571" s="1" t="s">
        <v>17</v>
      </c>
      <c r="E571" s="1" t="s">
        <v>161</v>
      </c>
      <c r="F571" s="66" t="s">
        <v>257</v>
      </c>
      <c r="G571" s="28" t="s">
        <v>258</v>
      </c>
      <c r="H571" s="6">
        <f t="shared" si="31"/>
        <v>-7500</v>
      </c>
      <c r="I571" s="23">
        <v>5</v>
      </c>
      <c r="K571" t="s">
        <v>34</v>
      </c>
      <c r="L571">
        <v>13</v>
      </c>
      <c r="M571" s="2">
        <v>500</v>
      </c>
    </row>
    <row r="572" spans="2:13" ht="12.75">
      <c r="B572" s="281">
        <v>2500</v>
      </c>
      <c r="C572" s="13" t="s">
        <v>34</v>
      </c>
      <c r="D572" s="1" t="s">
        <v>17</v>
      </c>
      <c r="E572" s="1" t="s">
        <v>161</v>
      </c>
      <c r="F572" s="66" t="s">
        <v>259</v>
      </c>
      <c r="G572" s="28" t="s">
        <v>260</v>
      </c>
      <c r="H572" s="6">
        <f t="shared" si="31"/>
        <v>-10000</v>
      </c>
      <c r="I572" s="23">
        <v>5</v>
      </c>
      <c r="K572" t="s">
        <v>34</v>
      </c>
      <c r="L572">
        <v>13</v>
      </c>
      <c r="M572" s="2">
        <v>500</v>
      </c>
    </row>
    <row r="573" spans="2:13" ht="12.75">
      <c r="B573" s="281">
        <v>5000</v>
      </c>
      <c r="C573" s="13" t="s">
        <v>34</v>
      </c>
      <c r="D573" s="1" t="s">
        <v>17</v>
      </c>
      <c r="E573" s="1" t="s">
        <v>161</v>
      </c>
      <c r="F573" s="66" t="s">
        <v>1287</v>
      </c>
      <c r="G573" s="28" t="s">
        <v>261</v>
      </c>
      <c r="H573" s="6">
        <f t="shared" si="31"/>
        <v>-15000</v>
      </c>
      <c r="I573" s="23">
        <v>5</v>
      </c>
      <c r="K573" t="s">
        <v>34</v>
      </c>
      <c r="L573">
        <v>13</v>
      </c>
      <c r="M573" s="2">
        <v>500</v>
      </c>
    </row>
    <row r="574" spans="1:13" s="16" customFormat="1" ht="12.75">
      <c r="A574" s="13"/>
      <c r="B574" s="282">
        <v>15000</v>
      </c>
      <c r="C574" s="13" t="s">
        <v>34</v>
      </c>
      <c r="D574" s="13" t="s">
        <v>17</v>
      </c>
      <c r="E574" s="13" t="s">
        <v>94</v>
      </c>
      <c r="F574" s="91" t="s">
        <v>1332</v>
      </c>
      <c r="G574" s="30" t="s">
        <v>261</v>
      </c>
      <c r="H574" s="29">
        <f t="shared" si="31"/>
        <v>-30000</v>
      </c>
      <c r="I574" s="40">
        <v>30</v>
      </c>
      <c r="K574" s="16" t="s">
        <v>34</v>
      </c>
      <c r="L574" s="16">
        <v>13</v>
      </c>
      <c r="M574" s="2">
        <v>500</v>
      </c>
    </row>
    <row r="575" spans="1:13" s="77" customFormat="1" ht="12.75">
      <c r="A575" s="12"/>
      <c r="B575" s="280">
        <f>SUM(B569:B574)</f>
        <v>30000</v>
      </c>
      <c r="C575" s="12" t="s">
        <v>34</v>
      </c>
      <c r="D575" s="12"/>
      <c r="E575" s="12"/>
      <c r="F575" s="78"/>
      <c r="G575" s="19"/>
      <c r="H575" s="75">
        <v>0</v>
      </c>
      <c r="I575" s="76">
        <f t="shared" si="30"/>
        <v>60</v>
      </c>
      <c r="M575" s="2">
        <v>500</v>
      </c>
    </row>
    <row r="576" spans="2:13" ht="12.75">
      <c r="B576" s="281"/>
      <c r="H576" s="6">
        <f t="shared" si="31"/>
        <v>0</v>
      </c>
      <c r="I576" s="23">
        <f t="shared" si="30"/>
        <v>0</v>
      </c>
      <c r="M576" s="2">
        <v>500</v>
      </c>
    </row>
    <row r="577" spans="2:13" ht="12.75">
      <c r="B577" s="281"/>
      <c r="H577" s="6">
        <f t="shared" si="31"/>
        <v>0</v>
      </c>
      <c r="I577" s="23">
        <f t="shared" si="30"/>
        <v>0</v>
      </c>
      <c r="M577" s="2">
        <v>500</v>
      </c>
    </row>
    <row r="578" spans="2:13" ht="12.75">
      <c r="B578" s="281">
        <v>1500</v>
      </c>
      <c r="C578" s="1" t="s">
        <v>262</v>
      </c>
      <c r="D578" s="13" t="s">
        <v>17</v>
      </c>
      <c r="E578" s="1" t="s">
        <v>47</v>
      </c>
      <c r="F578" s="66" t="s">
        <v>263</v>
      </c>
      <c r="G578" s="28" t="s">
        <v>227</v>
      </c>
      <c r="H578" s="6">
        <f t="shared" si="31"/>
        <v>-1500</v>
      </c>
      <c r="I578" s="23">
        <f t="shared" si="30"/>
        <v>3</v>
      </c>
      <c r="K578" t="s">
        <v>161</v>
      </c>
      <c r="L578">
        <v>13</v>
      </c>
      <c r="M578" s="2">
        <v>500</v>
      </c>
    </row>
    <row r="579" spans="2:13" ht="12.75">
      <c r="B579" s="281">
        <v>1500</v>
      </c>
      <c r="C579" s="1" t="s">
        <v>264</v>
      </c>
      <c r="D579" s="13" t="s">
        <v>17</v>
      </c>
      <c r="E579" s="1" t="s">
        <v>47</v>
      </c>
      <c r="F579" s="66" t="s">
        <v>265</v>
      </c>
      <c r="G579" s="28" t="s">
        <v>261</v>
      </c>
      <c r="H579" s="6">
        <f t="shared" si="31"/>
        <v>-3000</v>
      </c>
      <c r="I579" s="23">
        <f t="shared" si="30"/>
        <v>3</v>
      </c>
      <c r="K579" t="s">
        <v>161</v>
      </c>
      <c r="L579">
        <v>13</v>
      </c>
      <c r="M579" s="2">
        <v>500</v>
      </c>
    </row>
    <row r="580" spans="1:13" s="16" customFormat="1" ht="12.75">
      <c r="A580" s="13"/>
      <c r="B580" s="282">
        <v>2000</v>
      </c>
      <c r="C580" s="13" t="s">
        <v>323</v>
      </c>
      <c r="D580" s="13" t="s">
        <v>100</v>
      </c>
      <c r="E580" s="13" t="s">
        <v>111</v>
      </c>
      <c r="F580" s="91" t="s">
        <v>1286</v>
      </c>
      <c r="G580" s="30" t="s">
        <v>261</v>
      </c>
      <c r="H580" s="29">
        <f t="shared" si="31"/>
        <v>-5000</v>
      </c>
      <c r="I580" s="40">
        <f t="shared" si="30"/>
        <v>4</v>
      </c>
      <c r="K580" s="16" t="s">
        <v>94</v>
      </c>
      <c r="L580" s="16">
        <v>13</v>
      </c>
      <c r="M580" s="2">
        <v>500</v>
      </c>
    </row>
    <row r="581" spans="1:13" s="16" customFormat="1" ht="12.75">
      <c r="A581" s="13"/>
      <c r="B581" s="282">
        <v>2000</v>
      </c>
      <c r="C581" s="13" t="s">
        <v>264</v>
      </c>
      <c r="D581" s="13" t="s">
        <v>100</v>
      </c>
      <c r="E581" s="13" t="s">
        <v>111</v>
      </c>
      <c r="F581" s="91" t="s">
        <v>1286</v>
      </c>
      <c r="G581" s="30" t="s">
        <v>261</v>
      </c>
      <c r="H581" s="29">
        <f t="shared" si="31"/>
        <v>-7000</v>
      </c>
      <c r="I581" s="40">
        <f t="shared" si="30"/>
        <v>4</v>
      </c>
      <c r="K581" s="16" t="s">
        <v>94</v>
      </c>
      <c r="L581" s="16">
        <v>13</v>
      </c>
      <c r="M581" s="2">
        <v>500</v>
      </c>
    </row>
    <row r="582" spans="1:13" s="77" customFormat="1" ht="12.75">
      <c r="A582" s="12"/>
      <c r="B582" s="280">
        <f>SUM(B578:B581)</f>
        <v>7000</v>
      </c>
      <c r="C582" s="12" t="s">
        <v>54</v>
      </c>
      <c r="D582" s="12"/>
      <c r="E582" s="12"/>
      <c r="F582" s="78"/>
      <c r="G582" s="19"/>
      <c r="H582" s="75">
        <v>0</v>
      </c>
      <c r="I582" s="76">
        <f t="shared" si="30"/>
        <v>14</v>
      </c>
      <c r="M582" s="2">
        <v>500</v>
      </c>
    </row>
    <row r="583" spans="2:13" ht="12.75">
      <c r="B583" s="281"/>
      <c r="H583" s="6">
        <f t="shared" si="31"/>
        <v>0</v>
      </c>
      <c r="I583" s="23">
        <f t="shared" si="30"/>
        <v>0</v>
      </c>
      <c r="M583" s="2">
        <v>500</v>
      </c>
    </row>
    <row r="584" spans="2:13" ht="12.75">
      <c r="B584" s="281"/>
      <c r="H584" s="6">
        <f t="shared" si="31"/>
        <v>0</v>
      </c>
      <c r="I584" s="23">
        <f t="shared" si="30"/>
        <v>0</v>
      </c>
      <c r="M584" s="2">
        <v>500</v>
      </c>
    </row>
    <row r="585" spans="2:13" ht="12.75">
      <c r="B585" s="281">
        <v>1000</v>
      </c>
      <c r="C585" s="1" t="s">
        <v>55</v>
      </c>
      <c r="D585" s="13" t="s">
        <v>17</v>
      </c>
      <c r="E585" s="1" t="s">
        <v>56</v>
      </c>
      <c r="F585" s="66" t="s">
        <v>266</v>
      </c>
      <c r="G585" s="28" t="s">
        <v>227</v>
      </c>
      <c r="H585" s="6">
        <f t="shared" si="31"/>
        <v>-1000</v>
      </c>
      <c r="I585" s="23">
        <v>2</v>
      </c>
      <c r="K585" t="s">
        <v>161</v>
      </c>
      <c r="L585">
        <v>13</v>
      </c>
      <c r="M585" s="2">
        <v>500</v>
      </c>
    </row>
    <row r="586" spans="2:13" ht="12.75">
      <c r="B586" s="281">
        <v>1000</v>
      </c>
      <c r="C586" s="1" t="s">
        <v>55</v>
      </c>
      <c r="D586" s="13" t="s">
        <v>17</v>
      </c>
      <c r="E586" s="1" t="s">
        <v>56</v>
      </c>
      <c r="F586" s="66" t="s">
        <v>266</v>
      </c>
      <c r="G586" s="28" t="s">
        <v>258</v>
      </c>
      <c r="H586" s="6">
        <f t="shared" si="31"/>
        <v>-2000</v>
      </c>
      <c r="I586" s="23">
        <v>2</v>
      </c>
      <c r="K586" t="s">
        <v>161</v>
      </c>
      <c r="L586">
        <v>13</v>
      </c>
      <c r="M586" s="2">
        <v>500</v>
      </c>
    </row>
    <row r="587" spans="2:13" ht="12.75">
      <c r="B587" s="281">
        <v>1000</v>
      </c>
      <c r="C587" s="1" t="s">
        <v>55</v>
      </c>
      <c r="D587" s="13" t="s">
        <v>17</v>
      </c>
      <c r="E587" s="1" t="s">
        <v>56</v>
      </c>
      <c r="F587" s="66" t="s">
        <v>266</v>
      </c>
      <c r="G587" s="28" t="s">
        <v>260</v>
      </c>
      <c r="H587" s="6">
        <f t="shared" si="31"/>
        <v>-3000</v>
      </c>
      <c r="I587" s="23">
        <v>2</v>
      </c>
      <c r="K587" t="s">
        <v>161</v>
      </c>
      <c r="L587">
        <v>13</v>
      </c>
      <c r="M587" s="2">
        <v>500</v>
      </c>
    </row>
    <row r="588" spans="2:13" ht="12.75">
      <c r="B588" s="281">
        <v>1000</v>
      </c>
      <c r="C588" s="1" t="s">
        <v>55</v>
      </c>
      <c r="D588" s="13" t="s">
        <v>17</v>
      </c>
      <c r="E588" s="1" t="s">
        <v>56</v>
      </c>
      <c r="F588" s="66" t="s">
        <v>266</v>
      </c>
      <c r="G588" s="28" t="s">
        <v>261</v>
      </c>
      <c r="H588" s="6">
        <f t="shared" si="31"/>
        <v>-4000</v>
      </c>
      <c r="I588" s="23">
        <v>2</v>
      </c>
      <c r="K588" t="s">
        <v>161</v>
      </c>
      <c r="L588">
        <v>13</v>
      </c>
      <c r="M588" s="2">
        <v>500</v>
      </c>
    </row>
    <row r="589" spans="1:13" s="16" customFormat="1" ht="12.75">
      <c r="A589" s="13"/>
      <c r="B589" s="282">
        <v>1000</v>
      </c>
      <c r="C589" s="13" t="s">
        <v>55</v>
      </c>
      <c r="D589" s="13" t="s">
        <v>100</v>
      </c>
      <c r="E589" s="13" t="s">
        <v>56</v>
      </c>
      <c r="F589" s="91" t="s">
        <v>1286</v>
      </c>
      <c r="G589" s="30" t="s">
        <v>261</v>
      </c>
      <c r="H589" s="29">
        <f t="shared" si="31"/>
        <v>-5000</v>
      </c>
      <c r="I589" s="40">
        <f>+B589/M589</f>
        <v>2</v>
      </c>
      <c r="K589" s="16" t="s">
        <v>94</v>
      </c>
      <c r="L589" s="16">
        <v>13</v>
      </c>
      <c r="M589" s="2">
        <v>500</v>
      </c>
    </row>
    <row r="590" spans="1:13" s="16" customFormat="1" ht="12.75">
      <c r="A590" s="13"/>
      <c r="B590" s="282">
        <v>3000</v>
      </c>
      <c r="C590" s="13" t="s">
        <v>1288</v>
      </c>
      <c r="D590" s="13" t="s">
        <v>100</v>
      </c>
      <c r="E590" s="13" t="s">
        <v>56</v>
      </c>
      <c r="F590" s="91" t="s">
        <v>1286</v>
      </c>
      <c r="G590" s="30" t="s">
        <v>261</v>
      </c>
      <c r="H590" s="29">
        <f t="shared" si="31"/>
        <v>-8000</v>
      </c>
      <c r="I590" s="40">
        <f>+B590/M590</f>
        <v>6</v>
      </c>
      <c r="K590" s="16" t="s">
        <v>94</v>
      </c>
      <c r="L590" s="16">
        <v>13</v>
      </c>
      <c r="M590" s="2">
        <v>500</v>
      </c>
    </row>
    <row r="591" spans="1:13" s="77" customFormat="1" ht="12.75">
      <c r="A591" s="12"/>
      <c r="B591" s="280">
        <f>SUM(B585:B590)</f>
        <v>8000</v>
      </c>
      <c r="C591" s="12"/>
      <c r="D591" s="12"/>
      <c r="E591" s="12" t="s">
        <v>56</v>
      </c>
      <c r="F591" s="78"/>
      <c r="G591" s="19"/>
      <c r="H591" s="75">
        <v>0</v>
      </c>
      <c r="I591" s="76">
        <f t="shared" si="30"/>
        <v>16</v>
      </c>
      <c r="M591" s="2">
        <v>500</v>
      </c>
    </row>
    <row r="592" spans="2:13" ht="12.75">
      <c r="B592" s="281"/>
      <c r="H592" s="6">
        <f t="shared" si="31"/>
        <v>0</v>
      </c>
      <c r="I592" s="23">
        <f t="shared" si="30"/>
        <v>0</v>
      </c>
      <c r="M592" s="2">
        <v>500</v>
      </c>
    </row>
    <row r="593" spans="2:13" ht="12.75">
      <c r="B593" s="281"/>
      <c r="H593" s="6">
        <f t="shared" si="31"/>
        <v>0</v>
      </c>
      <c r="I593" s="23">
        <f t="shared" si="30"/>
        <v>0</v>
      </c>
      <c r="M593" s="2">
        <v>500</v>
      </c>
    </row>
    <row r="594" spans="2:13" ht="12.75">
      <c r="B594" s="281">
        <v>3000</v>
      </c>
      <c r="C594" s="1" t="s">
        <v>57</v>
      </c>
      <c r="D594" s="13" t="s">
        <v>17</v>
      </c>
      <c r="E594" s="1" t="s">
        <v>47</v>
      </c>
      <c r="F594" s="66" t="s">
        <v>265</v>
      </c>
      <c r="G594" s="28" t="s">
        <v>227</v>
      </c>
      <c r="H594" s="6">
        <f t="shared" si="31"/>
        <v>-3000</v>
      </c>
      <c r="I594" s="23">
        <v>6</v>
      </c>
      <c r="K594" t="s">
        <v>161</v>
      </c>
      <c r="L594">
        <v>13</v>
      </c>
      <c r="M594" s="2">
        <v>500</v>
      </c>
    </row>
    <row r="595" spans="2:13" ht="12.75">
      <c r="B595" s="281">
        <v>3000</v>
      </c>
      <c r="C595" s="1" t="s">
        <v>57</v>
      </c>
      <c r="D595" s="13" t="s">
        <v>17</v>
      </c>
      <c r="E595" s="1" t="s">
        <v>47</v>
      </c>
      <c r="F595" s="66" t="s">
        <v>263</v>
      </c>
      <c r="G595" s="28" t="s">
        <v>258</v>
      </c>
      <c r="H595" s="6">
        <f t="shared" si="31"/>
        <v>-6000</v>
      </c>
      <c r="I595" s="23">
        <v>6</v>
      </c>
      <c r="K595" t="s">
        <v>161</v>
      </c>
      <c r="L595">
        <v>13</v>
      </c>
      <c r="M595" s="2">
        <v>500</v>
      </c>
    </row>
    <row r="596" spans="2:13" ht="12.75">
      <c r="B596" s="281">
        <v>3000</v>
      </c>
      <c r="C596" s="1" t="s">
        <v>57</v>
      </c>
      <c r="D596" s="13" t="s">
        <v>17</v>
      </c>
      <c r="E596" s="1" t="s">
        <v>47</v>
      </c>
      <c r="F596" s="66" t="s">
        <v>263</v>
      </c>
      <c r="G596" s="28" t="s">
        <v>260</v>
      </c>
      <c r="H596" s="6">
        <f t="shared" si="31"/>
        <v>-9000</v>
      </c>
      <c r="I596" s="23">
        <v>6</v>
      </c>
      <c r="K596" t="s">
        <v>161</v>
      </c>
      <c r="L596">
        <v>13</v>
      </c>
      <c r="M596" s="2">
        <v>500</v>
      </c>
    </row>
    <row r="597" spans="1:13" s="77" customFormat="1" ht="12.75">
      <c r="A597" s="12"/>
      <c r="B597" s="280">
        <f>SUM(B594:B596)</f>
        <v>9000</v>
      </c>
      <c r="C597" s="12" t="s">
        <v>57</v>
      </c>
      <c r="D597" s="12"/>
      <c r="E597" s="12"/>
      <c r="F597" s="78"/>
      <c r="G597" s="19"/>
      <c r="H597" s="75">
        <v>0</v>
      </c>
      <c r="I597" s="76">
        <f t="shared" si="30"/>
        <v>18</v>
      </c>
      <c r="M597" s="2">
        <v>500</v>
      </c>
    </row>
    <row r="598" spans="2:13" ht="12.75">
      <c r="B598" s="281"/>
      <c r="H598" s="6">
        <f t="shared" si="31"/>
        <v>0</v>
      </c>
      <c r="I598" s="23">
        <f t="shared" si="30"/>
        <v>0</v>
      </c>
      <c r="M598" s="2">
        <v>500</v>
      </c>
    </row>
    <row r="599" spans="2:13" ht="12.75">
      <c r="B599" s="281"/>
      <c r="H599" s="6">
        <f t="shared" si="31"/>
        <v>0</v>
      </c>
      <c r="I599" s="23">
        <f t="shared" si="30"/>
        <v>0</v>
      </c>
      <c r="M599" s="2">
        <v>500</v>
      </c>
    </row>
    <row r="600" spans="2:13" ht="12.75">
      <c r="B600" s="281">
        <v>1000</v>
      </c>
      <c r="C600" s="1" t="s">
        <v>58</v>
      </c>
      <c r="D600" s="13" t="s">
        <v>17</v>
      </c>
      <c r="E600" s="1" t="s">
        <v>47</v>
      </c>
      <c r="F600" s="66" t="s">
        <v>266</v>
      </c>
      <c r="G600" s="28" t="s">
        <v>227</v>
      </c>
      <c r="H600" s="6">
        <f t="shared" si="31"/>
        <v>-1000</v>
      </c>
      <c r="I600" s="23">
        <v>2</v>
      </c>
      <c r="K600" t="s">
        <v>161</v>
      </c>
      <c r="L600">
        <v>13</v>
      </c>
      <c r="M600" s="2">
        <v>500</v>
      </c>
    </row>
    <row r="601" spans="2:13" ht="12.75">
      <c r="B601" s="281">
        <v>1000</v>
      </c>
      <c r="C601" s="1" t="s">
        <v>58</v>
      </c>
      <c r="D601" s="13" t="s">
        <v>17</v>
      </c>
      <c r="E601" s="1" t="s">
        <v>47</v>
      </c>
      <c r="F601" s="66" t="s">
        <v>266</v>
      </c>
      <c r="G601" s="28" t="s">
        <v>258</v>
      </c>
      <c r="H601" s="6">
        <f t="shared" si="31"/>
        <v>-2000</v>
      </c>
      <c r="I601" s="23">
        <v>2</v>
      </c>
      <c r="K601" t="s">
        <v>161</v>
      </c>
      <c r="L601">
        <v>13</v>
      </c>
      <c r="M601" s="2">
        <v>500</v>
      </c>
    </row>
    <row r="602" spans="2:13" ht="12.75">
      <c r="B602" s="281">
        <v>1000</v>
      </c>
      <c r="C602" s="1" t="s">
        <v>58</v>
      </c>
      <c r="D602" s="13" t="s">
        <v>17</v>
      </c>
      <c r="E602" s="1" t="s">
        <v>47</v>
      </c>
      <c r="F602" s="66" t="s">
        <v>266</v>
      </c>
      <c r="G602" s="28" t="s">
        <v>260</v>
      </c>
      <c r="H602" s="6">
        <f t="shared" si="31"/>
        <v>-3000</v>
      </c>
      <c r="I602" s="23">
        <v>2</v>
      </c>
      <c r="K602" t="s">
        <v>161</v>
      </c>
      <c r="L602">
        <v>13</v>
      </c>
      <c r="M602" s="2">
        <v>500</v>
      </c>
    </row>
    <row r="603" spans="2:13" ht="12.75">
      <c r="B603" s="281">
        <v>1000</v>
      </c>
      <c r="C603" s="1" t="s">
        <v>58</v>
      </c>
      <c r="D603" s="13" t="s">
        <v>17</v>
      </c>
      <c r="E603" s="1" t="s">
        <v>47</v>
      </c>
      <c r="F603" s="66" t="s">
        <v>266</v>
      </c>
      <c r="G603" s="28" t="s">
        <v>261</v>
      </c>
      <c r="H603" s="6">
        <f t="shared" si="31"/>
        <v>-4000</v>
      </c>
      <c r="I603" s="23">
        <v>2</v>
      </c>
      <c r="K603" t="s">
        <v>161</v>
      </c>
      <c r="L603">
        <v>13</v>
      </c>
      <c r="M603" s="2">
        <v>500</v>
      </c>
    </row>
    <row r="604" spans="1:13" s="16" customFormat="1" ht="12.75">
      <c r="A604" s="13"/>
      <c r="B604" s="282">
        <v>2000</v>
      </c>
      <c r="C604" s="13" t="s">
        <v>58</v>
      </c>
      <c r="D604" s="13" t="s">
        <v>100</v>
      </c>
      <c r="E604" s="13" t="s">
        <v>111</v>
      </c>
      <c r="F604" s="91" t="s">
        <v>1286</v>
      </c>
      <c r="G604" s="30" t="s">
        <v>261</v>
      </c>
      <c r="H604" s="29">
        <f t="shared" si="31"/>
        <v>-6000</v>
      </c>
      <c r="I604" s="40">
        <v>4</v>
      </c>
      <c r="K604" s="16" t="s">
        <v>94</v>
      </c>
      <c r="L604" s="16">
        <v>13</v>
      </c>
      <c r="M604" s="2">
        <v>500</v>
      </c>
    </row>
    <row r="605" spans="1:13" s="77" customFormat="1" ht="12.75">
      <c r="A605" s="12"/>
      <c r="B605" s="280">
        <f>SUM(B600:B604)</f>
        <v>6000</v>
      </c>
      <c r="C605" s="12" t="s">
        <v>58</v>
      </c>
      <c r="D605" s="12"/>
      <c r="E605" s="12"/>
      <c r="F605" s="78"/>
      <c r="G605" s="19"/>
      <c r="H605" s="75">
        <v>0</v>
      </c>
      <c r="I605" s="76">
        <f t="shared" si="30"/>
        <v>12</v>
      </c>
      <c r="M605" s="2">
        <v>500</v>
      </c>
    </row>
    <row r="606" spans="8:13" ht="12.75">
      <c r="H606" s="6">
        <f t="shared" si="31"/>
        <v>0</v>
      </c>
      <c r="I606" s="23">
        <f t="shared" si="30"/>
        <v>0</v>
      </c>
      <c r="M606" s="2">
        <v>500</v>
      </c>
    </row>
    <row r="607" spans="8:13" ht="12.75">
      <c r="H607" s="6">
        <f t="shared" si="31"/>
        <v>0</v>
      </c>
      <c r="I607" s="23">
        <f t="shared" si="30"/>
        <v>0</v>
      </c>
      <c r="M607" s="2">
        <v>500</v>
      </c>
    </row>
    <row r="608" spans="8:13" ht="12.75">
      <c r="H608" s="6">
        <f t="shared" si="31"/>
        <v>0</v>
      </c>
      <c r="I608" s="23">
        <f t="shared" si="30"/>
        <v>0</v>
      </c>
      <c r="M608" s="2">
        <v>500</v>
      </c>
    </row>
    <row r="609" spans="8:13" ht="12.75">
      <c r="H609" s="6">
        <f t="shared" si="31"/>
        <v>0</v>
      </c>
      <c r="I609" s="23">
        <f aca="true" t="shared" si="32" ref="I609:I667">+B609/M609</f>
        <v>0</v>
      </c>
      <c r="M609" s="2">
        <v>500</v>
      </c>
    </row>
    <row r="610" spans="1:13" s="77" customFormat="1" ht="12.75">
      <c r="A610" s="12"/>
      <c r="B610" s="302">
        <f>+B616+B622+B629+B636+B644+B650</f>
        <v>51650</v>
      </c>
      <c r="C610" s="71" t="s">
        <v>267</v>
      </c>
      <c r="D610" s="72" t="s">
        <v>268</v>
      </c>
      <c r="E610" s="71" t="s">
        <v>31</v>
      </c>
      <c r="F610" s="73" t="s">
        <v>32</v>
      </c>
      <c r="G610" s="74" t="s">
        <v>33</v>
      </c>
      <c r="H610" s="93"/>
      <c r="I610" s="76">
        <f t="shared" si="32"/>
        <v>103.3</v>
      </c>
      <c r="J610" s="76"/>
      <c r="K610" s="76"/>
      <c r="M610" s="2">
        <v>500</v>
      </c>
    </row>
    <row r="611" spans="2:13" ht="12.75">
      <c r="B611" s="192"/>
      <c r="H611" s="6">
        <f aca="true" t="shared" si="33" ref="H611:H628">H610-B611</f>
        <v>0</v>
      </c>
      <c r="I611" s="23">
        <f t="shared" si="32"/>
        <v>0</v>
      </c>
      <c r="M611" s="2">
        <v>500</v>
      </c>
    </row>
    <row r="612" spans="2:13" ht="12.75">
      <c r="B612" s="192">
        <v>3000</v>
      </c>
      <c r="C612" s="13" t="s">
        <v>34</v>
      </c>
      <c r="D612" s="1" t="s">
        <v>17</v>
      </c>
      <c r="E612" s="1" t="s">
        <v>35</v>
      </c>
      <c r="F612" s="66" t="s">
        <v>269</v>
      </c>
      <c r="G612" s="28" t="s">
        <v>227</v>
      </c>
      <c r="H612" s="6">
        <f t="shared" si="33"/>
        <v>-3000</v>
      </c>
      <c r="I612" s="23">
        <v>6</v>
      </c>
      <c r="K612" t="s">
        <v>34</v>
      </c>
      <c r="L612">
        <v>14</v>
      </c>
      <c r="M612" s="2">
        <v>500</v>
      </c>
    </row>
    <row r="613" spans="2:13" ht="12.75">
      <c r="B613" s="192">
        <v>2500</v>
      </c>
      <c r="C613" s="13" t="s">
        <v>34</v>
      </c>
      <c r="D613" s="1" t="s">
        <v>17</v>
      </c>
      <c r="E613" s="1" t="s">
        <v>443</v>
      </c>
      <c r="F613" s="66" t="s">
        <v>270</v>
      </c>
      <c r="G613" s="28" t="s">
        <v>258</v>
      </c>
      <c r="H613" s="6">
        <f t="shared" si="33"/>
        <v>-5500</v>
      </c>
      <c r="I613" s="23">
        <v>5</v>
      </c>
      <c r="K613" t="s">
        <v>34</v>
      </c>
      <c r="L613">
        <v>14</v>
      </c>
      <c r="M613" s="2">
        <v>500</v>
      </c>
    </row>
    <row r="614" spans="2:13" ht="12.75">
      <c r="B614" s="192">
        <v>2500</v>
      </c>
      <c r="C614" s="13" t="s">
        <v>34</v>
      </c>
      <c r="D614" s="1" t="s">
        <v>17</v>
      </c>
      <c r="E614" s="1" t="s">
        <v>443</v>
      </c>
      <c r="F614" s="66" t="s">
        <v>271</v>
      </c>
      <c r="G614" s="28" t="s">
        <v>260</v>
      </c>
      <c r="H614" s="6">
        <f t="shared" si="33"/>
        <v>-8000</v>
      </c>
      <c r="I614" s="23">
        <v>5</v>
      </c>
      <c r="K614" t="s">
        <v>34</v>
      </c>
      <c r="L614">
        <v>14</v>
      </c>
      <c r="M614" s="2">
        <v>500</v>
      </c>
    </row>
    <row r="615" spans="2:13" ht="12.75">
      <c r="B615" s="192">
        <v>2500</v>
      </c>
      <c r="C615" s="13" t="s">
        <v>34</v>
      </c>
      <c r="D615" s="1" t="s">
        <v>17</v>
      </c>
      <c r="E615" s="1" t="s">
        <v>443</v>
      </c>
      <c r="F615" s="91" t="s">
        <v>1265</v>
      </c>
      <c r="G615" s="28" t="s">
        <v>261</v>
      </c>
      <c r="H615" s="6">
        <f t="shared" si="33"/>
        <v>-10500</v>
      </c>
      <c r="I615" s="23">
        <v>5</v>
      </c>
      <c r="K615" t="s">
        <v>34</v>
      </c>
      <c r="L615">
        <v>14</v>
      </c>
      <c r="M615" s="2">
        <v>500</v>
      </c>
    </row>
    <row r="616" spans="1:13" s="77" customFormat="1" ht="12.75">
      <c r="A616" s="12"/>
      <c r="B616" s="302">
        <f>SUM(B612:B615)</f>
        <v>10500</v>
      </c>
      <c r="C616" s="12" t="s">
        <v>34</v>
      </c>
      <c r="D616" s="12"/>
      <c r="E616" s="12"/>
      <c r="F616" s="78"/>
      <c r="G616" s="19"/>
      <c r="H616" s="75">
        <v>0</v>
      </c>
      <c r="I616" s="76">
        <f t="shared" si="32"/>
        <v>21</v>
      </c>
      <c r="M616" s="2">
        <v>500</v>
      </c>
    </row>
    <row r="617" spans="2:13" ht="12.75">
      <c r="B617" s="192"/>
      <c r="H617" s="6">
        <f t="shared" si="33"/>
        <v>0</v>
      </c>
      <c r="I617" s="23">
        <f t="shared" si="32"/>
        <v>0</v>
      </c>
      <c r="M617" s="2">
        <v>500</v>
      </c>
    </row>
    <row r="618" spans="2:13" ht="12.75">
      <c r="B618" s="192"/>
      <c r="H618" s="6">
        <f>H617-B618</f>
        <v>0</v>
      </c>
      <c r="I618" s="23">
        <f>+B618/M618</f>
        <v>0</v>
      </c>
      <c r="M618" s="2">
        <v>500</v>
      </c>
    </row>
    <row r="619" spans="2:13" ht="12.75">
      <c r="B619" s="192">
        <v>3500</v>
      </c>
      <c r="C619" s="1" t="s">
        <v>46</v>
      </c>
      <c r="D619" s="1" t="s">
        <v>17</v>
      </c>
      <c r="E619" s="1" t="s">
        <v>47</v>
      </c>
      <c r="F619" s="237" t="s">
        <v>1326</v>
      </c>
      <c r="G619" s="28" t="s">
        <v>227</v>
      </c>
      <c r="H619" s="6">
        <f>H618-B619</f>
        <v>-3500</v>
      </c>
      <c r="I619" s="23">
        <f>+B619/M619</f>
        <v>7</v>
      </c>
      <c r="K619" t="s">
        <v>443</v>
      </c>
      <c r="M619" s="2">
        <v>500</v>
      </c>
    </row>
    <row r="620" spans="2:13" ht="12.75">
      <c r="B620" s="192">
        <v>5000</v>
      </c>
      <c r="C620" s="1" t="s">
        <v>274</v>
      </c>
      <c r="D620" s="33" t="s">
        <v>17</v>
      </c>
      <c r="E620" s="1" t="s">
        <v>47</v>
      </c>
      <c r="F620" s="84" t="s">
        <v>1326</v>
      </c>
      <c r="G620" s="28" t="s">
        <v>227</v>
      </c>
      <c r="H620" s="6">
        <f t="shared" si="33"/>
        <v>-8500</v>
      </c>
      <c r="I620" s="23">
        <f t="shared" si="32"/>
        <v>10</v>
      </c>
      <c r="K620" t="s">
        <v>443</v>
      </c>
      <c r="L620">
        <v>14</v>
      </c>
      <c r="M620" s="2">
        <v>500</v>
      </c>
    </row>
    <row r="621" spans="2:13" ht="12.75">
      <c r="B621" s="162">
        <v>5000</v>
      </c>
      <c r="C621" s="1" t="s">
        <v>275</v>
      </c>
      <c r="D621" s="33" t="s">
        <v>17</v>
      </c>
      <c r="E621" s="1" t="s">
        <v>47</v>
      </c>
      <c r="F621" s="84" t="s">
        <v>1326</v>
      </c>
      <c r="G621" s="28" t="s">
        <v>261</v>
      </c>
      <c r="H621" s="6">
        <f t="shared" si="33"/>
        <v>-13500</v>
      </c>
      <c r="I621" s="23">
        <f t="shared" si="32"/>
        <v>10</v>
      </c>
      <c r="K621" t="s">
        <v>443</v>
      </c>
      <c r="L621">
        <v>14</v>
      </c>
      <c r="M621" s="2">
        <v>500</v>
      </c>
    </row>
    <row r="622" spans="1:13" s="77" customFormat="1" ht="12.75">
      <c r="A622" s="12"/>
      <c r="B622" s="302">
        <f>SUM(B619:B621)</f>
        <v>13500</v>
      </c>
      <c r="C622" s="12" t="s">
        <v>54</v>
      </c>
      <c r="D622" s="12"/>
      <c r="E622" s="12"/>
      <c r="F622" s="78"/>
      <c r="G622" s="19"/>
      <c r="H622" s="75">
        <v>0</v>
      </c>
      <c r="I622" s="76">
        <f t="shared" si="32"/>
        <v>27</v>
      </c>
      <c r="M622" s="2">
        <v>500</v>
      </c>
    </row>
    <row r="623" spans="2:13" ht="12.75">
      <c r="B623" s="192"/>
      <c r="H623" s="6">
        <f t="shared" si="33"/>
        <v>0</v>
      </c>
      <c r="I623" s="23">
        <f t="shared" si="32"/>
        <v>0</v>
      </c>
      <c r="M623" s="2">
        <v>500</v>
      </c>
    </row>
    <row r="624" spans="2:13" ht="12.75">
      <c r="B624" s="192"/>
      <c r="H624" s="6">
        <f t="shared" si="33"/>
        <v>0</v>
      </c>
      <c r="I624" s="23">
        <f t="shared" si="32"/>
        <v>0</v>
      </c>
      <c r="M624" s="2">
        <v>500</v>
      </c>
    </row>
    <row r="625" spans="2:13" ht="12.75">
      <c r="B625" s="162">
        <v>1550</v>
      </c>
      <c r="C625" s="1" t="s">
        <v>55</v>
      </c>
      <c r="D625" s="33" t="s">
        <v>17</v>
      </c>
      <c r="E625" s="1" t="s">
        <v>56</v>
      </c>
      <c r="F625" s="56" t="s">
        <v>1326</v>
      </c>
      <c r="G625" s="28" t="s">
        <v>227</v>
      </c>
      <c r="H625" s="6">
        <f t="shared" si="33"/>
        <v>-1550</v>
      </c>
      <c r="I625" s="23">
        <v>3.1</v>
      </c>
      <c r="K625" t="s">
        <v>443</v>
      </c>
      <c r="L625">
        <v>14</v>
      </c>
      <c r="M625" s="2">
        <v>500</v>
      </c>
    </row>
    <row r="626" spans="2:13" ht="12.75">
      <c r="B626" s="192">
        <v>1300</v>
      </c>
      <c r="C626" s="1" t="s">
        <v>55</v>
      </c>
      <c r="D626" s="33" t="s">
        <v>17</v>
      </c>
      <c r="E626" s="1" t="s">
        <v>56</v>
      </c>
      <c r="F626" s="56" t="s">
        <v>1326</v>
      </c>
      <c r="G626" s="28" t="s">
        <v>258</v>
      </c>
      <c r="H626" s="6">
        <f t="shared" si="33"/>
        <v>-2850</v>
      </c>
      <c r="I626" s="23">
        <v>2.6</v>
      </c>
      <c r="K626" t="s">
        <v>443</v>
      </c>
      <c r="L626">
        <v>14</v>
      </c>
      <c r="M626" s="2">
        <v>500</v>
      </c>
    </row>
    <row r="627" spans="2:13" ht="12.75">
      <c r="B627" s="192">
        <v>2000</v>
      </c>
      <c r="C627" s="1" t="s">
        <v>55</v>
      </c>
      <c r="D627" s="33" t="s">
        <v>17</v>
      </c>
      <c r="E627" s="1" t="s">
        <v>56</v>
      </c>
      <c r="F627" s="56" t="s">
        <v>1326</v>
      </c>
      <c r="G627" s="28" t="s">
        <v>261</v>
      </c>
      <c r="H627" s="6">
        <f t="shared" si="33"/>
        <v>-4850</v>
      </c>
      <c r="I627" s="23">
        <v>4</v>
      </c>
      <c r="K627" t="s">
        <v>443</v>
      </c>
      <c r="L627">
        <v>14</v>
      </c>
      <c r="M627" s="2">
        <v>500</v>
      </c>
    </row>
    <row r="628" spans="2:13" ht="12.75">
      <c r="B628" s="192">
        <v>1300</v>
      </c>
      <c r="C628" s="1" t="s">
        <v>55</v>
      </c>
      <c r="D628" s="33" t="s">
        <v>17</v>
      </c>
      <c r="E628" s="1" t="s">
        <v>56</v>
      </c>
      <c r="F628" s="56" t="s">
        <v>1326</v>
      </c>
      <c r="G628" s="28" t="s">
        <v>273</v>
      </c>
      <c r="H628" s="6">
        <f t="shared" si="33"/>
        <v>-6150</v>
      </c>
      <c r="I628" s="23">
        <v>0.6</v>
      </c>
      <c r="K628" t="s">
        <v>443</v>
      </c>
      <c r="L628">
        <v>14</v>
      </c>
      <c r="M628" s="2">
        <v>500</v>
      </c>
    </row>
    <row r="629" spans="1:13" s="77" customFormat="1" ht="12.75">
      <c r="A629" s="12"/>
      <c r="B629" s="302">
        <f>SUM(B625:B628)</f>
        <v>6150</v>
      </c>
      <c r="C629" s="12"/>
      <c r="D629" s="12"/>
      <c r="E629" s="12" t="s">
        <v>56</v>
      </c>
      <c r="F629" s="78"/>
      <c r="G629" s="19"/>
      <c r="H629" s="75">
        <v>0</v>
      </c>
      <c r="I629" s="76">
        <f t="shared" si="32"/>
        <v>12.3</v>
      </c>
      <c r="M629" s="2">
        <v>500</v>
      </c>
    </row>
    <row r="630" spans="2:13" ht="12.75">
      <c r="B630" s="192"/>
      <c r="H630" s="6">
        <f aca="true" t="shared" si="34" ref="H630:H696">H629-B630</f>
        <v>0</v>
      </c>
      <c r="I630" s="23">
        <f t="shared" si="32"/>
        <v>0</v>
      </c>
      <c r="M630" s="2">
        <v>500</v>
      </c>
    </row>
    <row r="631" spans="2:13" ht="12.75">
      <c r="B631" s="192"/>
      <c r="H631" s="6">
        <f t="shared" si="34"/>
        <v>0</v>
      </c>
      <c r="I631" s="23">
        <f t="shared" si="32"/>
        <v>0</v>
      </c>
      <c r="M631" s="2">
        <v>500</v>
      </c>
    </row>
    <row r="632" spans="2:13" ht="12.75">
      <c r="B632" s="162">
        <v>3000</v>
      </c>
      <c r="C632" s="1" t="s">
        <v>57</v>
      </c>
      <c r="D632" s="33" t="s">
        <v>17</v>
      </c>
      <c r="E632" s="1" t="s">
        <v>47</v>
      </c>
      <c r="F632" s="84" t="s">
        <v>1326</v>
      </c>
      <c r="G632" s="28" t="s">
        <v>227</v>
      </c>
      <c r="H632" s="6">
        <f t="shared" si="34"/>
        <v>-3000</v>
      </c>
      <c r="I632" s="23">
        <v>8</v>
      </c>
      <c r="K632" t="s">
        <v>443</v>
      </c>
      <c r="L632">
        <v>14</v>
      </c>
      <c r="M632" s="2">
        <v>500</v>
      </c>
    </row>
    <row r="633" spans="2:13" ht="12.75">
      <c r="B633" s="162">
        <v>3000</v>
      </c>
      <c r="C633" s="1" t="s">
        <v>57</v>
      </c>
      <c r="D633" s="33" t="s">
        <v>17</v>
      </c>
      <c r="E633" s="1" t="s">
        <v>47</v>
      </c>
      <c r="F633" s="84" t="s">
        <v>1326</v>
      </c>
      <c r="G633" s="28" t="s">
        <v>258</v>
      </c>
      <c r="H633" s="6">
        <f t="shared" si="34"/>
        <v>-6000</v>
      </c>
      <c r="I633" s="23">
        <v>8</v>
      </c>
      <c r="K633" t="s">
        <v>443</v>
      </c>
      <c r="L633">
        <v>14</v>
      </c>
      <c r="M633" s="2">
        <v>500</v>
      </c>
    </row>
    <row r="634" spans="2:13" ht="12.75">
      <c r="B634" s="162">
        <v>3000</v>
      </c>
      <c r="C634" s="1" t="s">
        <v>57</v>
      </c>
      <c r="D634" s="33" t="s">
        <v>17</v>
      </c>
      <c r="E634" s="1" t="s">
        <v>47</v>
      </c>
      <c r="F634" s="84" t="s">
        <v>1326</v>
      </c>
      <c r="G634" s="28" t="s">
        <v>260</v>
      </c>
      <c r="H634" s="6">
        <f t="shared" si="34"/>
        <v>-9000</v>
      </c>
      <c r="I634" s="23">
        <v>8</v>
      </c>
      <c r="K634" t="s">
        <v>443</v>
      </c>
      <c r="L634">
        <v>14</v>
      </c>
      <c r="M634" s="2">
        <v>500</v>
      </c>
    </row>
    <row r="635" spans="2:13" ht="12.75">
      <c r="B635" s="162">
        <v>3000</v>
      </c>
      <c r="C635" s="1" t="s">
        <v>57</v>
      </c>
      <c r="D635" s="33" t="s">
        <v>17</v>
      </c>
      <c r="E635" s="1" t="s">
        <v>47</v>
      </c>
      <c r="F635" s="56" t="s">
        <v>1327</v>
      </c>
      <c r="G635" s="28" t="s">
        <v>261</v>
      </c>
      <c r="H635" s="6">
        <f t="shared" si="34"/>
        <v>-12000</v>
      </c>
      <c r="I635" s="23">
        <v>6</v>
      </c>
      <c r="K635" t="s">
        <v>443</v>
      </c>
      <c r="L635">
        <v>14</v>
      </c>
      <c r="M635" s="2">
        <v>500</v>
      </c>
    </row>
    <row r="636" spans="1:13" s="77" customFormat="1" ht="12.75">
      <c r="A636" s="12"/>
      <c r="B636" s="302">
        <f>SUM(B632:B635)</f>
        <v>12000</v>
      </c>
      <c r="C636" s="12" t="s">
        <v>57</v>
      </c>
      <c r="D636" s="12"/>
      <c r="E636" s="12"/>
      <c r="F636" s="78"/>
      <c r="G636" s="19"/>
      <c r="H636" s="75">
        <v>0</v>
      </c>
      <c r="I636" s="76">
        <f t="shared" si="32"/>
        <v>24</v>
      </c>
      <c r="M636" s="2">
        <v>500</v>
      </c>
    </row>
    <row r="637" spans="2:13" ht="12.75">
      <c r="B637" s="192"/>
      <c r="H637" s="6">
        <f t="shared" si="34"/>
        <v>0</v>
      </c>
      <c r="I637" s="23">
        <f t="shared" si="32"/>
        <v>0</v>
      </c>
      <c r="M637" s="2">
        <v>500</v>
      </c>
    </row>
    <row r="638" spans="2:13" ht="12.75">
      <c r="B638" s="192"/>
      <c r="H638" s="6">
        <f t="shared" si="34"/>
        <v>0</v>
      </c>
      <c r="I638" s="23">
        <f t="shared" si="32"/>
        <v>0</v>
      </c>
      <c r="M638" s="2">
        <v>500</v>
      </c>
    </row>
    <row r="639" spans="2:13" ht="12.75">
      <c r="B639" s="162">
        <v>1000</v>
      </c>
      <c r="C639" s="1" t="s">
        <v>58</v>
      </c>
      <c r="D639" s="33" t="s">
        <v>17</v>
      </c>
      <c r="E639" s="1" t="s">
        <v>47</v>
      </c>
      <c r="F639" s="56" t="s">
        <v>1326</v>
      </c>
      <c r="G639" s="28" t="s">
        <v>227</v>
      </c>
      <c r="H639" s="6">
        <f t="shared" si="34"/>
        <v>-1000</v>
      </c>
      <c r="I639" s="23">
        <v>2</v>
      </c>
      <c r="K639" t="s">
        <v>443</v>
      </c>
      <c r="L639">
        <v>14</v>
      </c>
      <c r="M639" s="2">
        <v>500</v>
      </c>
    </row>
    <row r="640" spans="2:13" ht="12.75">
      <c r="B640" s="162">
        <v>1000</v>
      </c>
      <c r="C640" s="1" t="s">
        <v>58</v>
      </c>
      <c r="D640" s="33" t="s">
        <v>17</v>
      </c>
      <c r="E640" s="1" t="s">
        <v>47</v>
      </c>
      <c r="F640" s="56" t="s">
        <v>1326</v>
      </c>
      <c r="G640" s="28" t="s">
        <v>258</v>
      </c>
      <c r="H640" s="6">
        <f t="shared" si="34"/>
        <v>-2000</v>
      </c>
      <c r="I640" s="23">
        <v>2</v>
      </c>
      <c r="K640" t="s">
        <v>443</v>
      </c>
      <c r="L640">
        <v>14</v>
      </c>
      <c r="M640" s="2">
        <v>500</v>
      </c>
    </row>
    <row r="641" spans="2:13" ht="12.75">
      <c r="B641" s="162">
        <v>1000</v>
      </c>
      <c r="C641" s="1" t="s">
        <v>58</v>
      </c>
      <c r="D641" s="33" t="s">
        <v>17</v>
      </c>
      <c r="E641" s="1" t="s">
        <v>47</v>
      </c>
      <c r="F641" s="56" t="s">
        <v>1326</v>
      </c>
      <c r="G641" s="28" t="s">
        <v>260</v>
      </c>
      <c r="H641" s="6">
        <f t="shared" si="34"/>
        <v>-3000</v>
      </c>
      <c r="I641" s="23">
        <v>2</v>
      </c>
      <c r="K641" t="s">
        <v>443</v>
      </c>
      <c r="L641">
        <v>14</v>
      </c>
      <c r="M641" s="2">
        <v>500</v>
      </c>
    </row>
    <row r="642" spans="2:13" ht="12.75">
      <c r="B642" s="162">
        <v>1000</v>
      </c>
      <c r="C642" s="1" t="s">
        <v>58</v>
      </c>
      <c r="D642" s="33" t="s">
        <v>17</v>
      </c>
      <c r="E642" s="1" t="s">
        <v>47</v>
      </c>
      <c r="F642" s="56" t="s">
        <v>1326</v>
      </c>
      <c r="G642" s="28" t="s">
        <v>261</v>
      </c>
      <c r="H642" s="6">
        <f t="shared" si="34"/>
        <v>-4000</v>
      </c>
      <c r="I642" s="23">
        <v>2</v>
      </c>
      <c r="K642" t="s">
        <v>443</v>
      </c>
      <c r="L642">
        <v>14</v>
      </c>
      <c r="M642" s="2">
        <v>500</v>
      </c>
    </row>
    <row r="643" spans="2:13" ht="12.75">
      <c r="B643" s="162">
        <v>1000</v>
      </c>
      <c r="C643" s="1" t="s">
        <v>58</v>
      </c>
      <c r="D643" s="33" t="s">
        <v>17</v>
      </c>
      <c r="E643" s="1" t="s">
        <v>47</v>
      </c>
      <c r="F643" s="56" t="s">
        <v>1326</v>
      </c>
      <c r="G643" s="28" t="s">
        <v>273</v>
      </c>
      <c r="H643" s="6">
        <f t="shared" si="34"/>
        <v>-5000</v>
      </c>
      <c r="I643" s="23">
        <v>2</v>
      </c>
      <c r="K643" t="s">
        <v>443</v>
      </c>
      <c r="L643">
        <v>14</v>
      </c>
      <c r="M643" s="2">
        <v>500</v>
      </c>
    </row>
    <row r="644" spans="1:13" s="77" customFormat="1" ht="12.75">
      <c r="A644" s="12"/>
      <c r="B644" s="302">
        <f>SUM(B639:B643)</f>
        <v>5000</v>
      </c>
      <c r="C644" s="12" t="s">
        <v>58</v>
      </c>
      <c r="D644" s="12"/>
      <c r="E644" s="12"/>
      <c r="F644" s="78"/>
      <c r="G644" s="19"/>
      <c r="H644" s="75">
        <v>0</v>
      </c>
      <c r="I644" s="76">
        <f t="shared" si="32"/>
        <v>10</v>
      </c>
      <c r="M644" s="2">
        <v>500</v>
      </c>
    </row>
    <row r="645" spans="2:13" ht="12.75">
      <c r="B645" s="192"/>
      <c r="H645" s="6">
        <f t="shared" si="34"/>
        <v>0</v>
      </c>
      <c r="I645" s="23">
        <f t="shared" si="32"/>
        <v>0</v>
      </c>
      <c r="M645" s="2">
        <v>500</v>
      </c>
    </row>
    <row r="646" spans="2:13" ht="12.75">
      <c r="B646" s="192"/>
      <c r="H646" s="6">
        <f t="shared" si="34"/>
        <v>0</v>
      </c>
      <c r="I646" s="23">
        <f t="shared" si="32"/>
        <v>0</v>
      </c>
      <c r="M646" s="2">
        <v>500</v>
      </c>
    </row>
    <row r="647" spans="2:13" ht="12.75">
      <c r="B647" s="192">
        <v>1000</v>
      </c>
      <c r="C647" s="1" t="s">
        <v>59</v>
      </c>
      <c r="D647" s="33" t="s">
        <v>17</v>
      </c>
      <c r="E647" s="1" t="s">
        <v>60</v>
      </c>
      <c r="F647" s="56" t="s">
        <v>1326</v>
      </c>
      <c r="G647" s="28" t="s">
        <v>227</v>
      </c>
      <c r="H647" s="6">
        <f t="shared" si="34"/>
        <v>-1000</v>
      </c>
      <c r="I647" s="23">
        <v>2</v>
      </c>
      <c r="K647" t="s">
        <v>443</v>
      </c>
      <c r="L647">
        <v>14</v>
      </c>
      <c r="M647" s="2">
        <v>500</v>
      </c>
    </row>
    <row r="648" spans="2:13" ht="12.75">
      <c r="B648" s="192">
        <v>2000</v>
      </c>
      <c r="C648" s="1" t="s">
        <v>59</v>
      </c>
      <c r="D648" s="33" t="s">
        <v>17</v>
      </c>
      <c r="E648" s="1" t="s">
        <v>60</v>
      </c>
      <c r="F648" s="56" t="s">
        <v>1326</v>
      </c>
      <c r="G648" s="28" t="s">
        <v>260</v>
      </c>
      <c r="H648" s="6">
        <f t="shared" si="34"/>
        <v>-3000</v>
      </c>
      <c r="I648" s="23">
        <v>2</v>
      </c>
      <c r="K648" t="s">
        <v>443</v>
      </c>
      <c r="L648">
        <v>14</v>
      </c>
      <c r="M648" s="2">
        <v>500</v>
      </c>
    </row>
    <row r="649" spans="2:13" ht="12.75">
      <c r="B649" s="192">
        <v>1500</v>
      </c>
      <c r="C649" s="1" t="s">
        <v>59</v>
      </c>
      <c r="D649" s="33" t="s">
        <v>17</v>
      </c>
      <c r="E649" s="1" t="s">
        <v>60</v>
      </c>
      <c r="F649" s="56" t="s">
        <v>1326</v>
      </c>
      <c r="G649" s="28" t="s">
        <v>261</v>
      </c>
      <c r="H649" s="6">
        <f t="shared" si="34"/>
        <v>-4500</v>
      </c>
      <c r="I649" s="23">
        <v>3</v>
      </c>
      <c r="K649" t="s">
        <v>443</v>
      </c>
      <c r="L649">
        <v>14</v>
      </c>
      <c r="M649" s="2">
        <v>500</v>
      </c>
    </row>
    <row r="650" spans="1:13" s="77" customFormat="1" ht="12.75">
      <c r="A650" s="12"/>
      <c r="B650" s="302">
        <f>SUM(B647:B649)</f>
        <v>4500</v>
      </c>
      <c r="C650" s="12"/>
      <c r="D650" s="12"/>
      <c r="E650" s="12" t="s">
        <v>60</v>
      </c>
      <c r="F650" s="78"/>
      <c r="G650" s="19"/>
      <c r="H650" s="75">
        <f t="shared" si="34"/>
        <v>-9000</v>
      </c>
      <c r="I650" s="76">
        <f t="shared" si="32"/>
        <v>9</v>
      </c>
      <c r="M650" s="2">
        <v>500</v>
      </c>
    </row>
    <row r="651" spans="2:13" ht="12.75">
      <c r="B651" s="192"/>
      <c r="H651" s="6">
        <v>0</v>
      </c>
      <c r="I651" s="23">
        <f t="shared" si="32"/>
        <v>0</v>
      </c>
      <c r="M651" s="2">
        <v>500</v>
      </c>
    </row>
    <row r="652" spans="2:13" ht="12.75">
      <c r="B652" s="192"/>
      <c r="H652" s="6">
        <f t="shared" si="34"/>
        <v>0</v>
      </c>
      <c r="I652" s="23">
        <f t="shared" si="32"/>
        <v>0</v>
      </c>
      <c r="M652" s="2">
        <v>500</v>
      </c>
    </row>
    <row r="653" spans="2:13" ht="12.75">
      <c r="B653" s="192"/>
      <c r="H653" s="6">
        <f t="shared" si="34"/>
        <v>0</v>
      </c>
      <c r="I653" s="23">
        <f t="shared" si="32"/>
        <v>0</v>
      </c>
      <c r="M653" s="2">
        <v>500</v>
      </c>
    </row>
    <row r="654" spans="2:13" ht="12.75">
      <c r="B654" s="192"/>
      <c r="H654" s="6">
        <f t="shared" si="34"/>
        <v>0</v>
      </c>
      <c r="I654" s="23">
        <f t="shared" si="32"/>
        <v>0</v>
      </c>
      <c r="M654" s="2">
        <v>500</v>
      </c>
    </row>
    <row r="655" spans="1:13" s="77" customFormat="1" ht="12.75">
      <c r="A655" s="12"/>
      <c r="B655" s="302">
        <f>+B658+B665+B671+B678+B682</f>
        <v>14250</v>
      </c>
      <c r="C655" s="71" t="s">
        <v>276</v>
      </c>
      <c r="D655" s="72" t="s">
        <v>277</v>
      </c>
      <c r="E655" s="71" t="s">
        <v>31</v>
      </c>
      <c r="F655" s="73" t="s">
        <v>278</v>
      </c>
      <c r="G655" s="74" t="s">
        <v>231</v>
      </c>
      <c r="H655" s="93"/>
      <c r="I655" s="76">
        <f>+B655/M655</f>
        <v>28.5</v>
      </c>
      <c r="J655" s="76"/>
      <c r="K655" s="76"/>
      <c r="M655" s="2">
        <v>500</v>
      </c>
    </row>
    <row r="656" spans="2:13" ht="12.75">
      <c r="B656" s="192"/>
      <c r="H656" s="6">
        <f t="shared" si="34"/>
        <v>0</v>
      </c>
      <c r="I656" s="23">
        <f t="shared" si="32"/>
        <v>0</v>
      </c>
      <c r="M656" s="2">
        <v>500</v>
      </c>
    </row>
    <row r="657" spans="2:13" ht="12.75">
      <c r="B657" s="192">
        <v>2500</v>
      </c>
      <c r="C657" s="13" t="s">
        <v>34</v>
      </c>
      <c r="D657" s="1" t="s">
        <v>17</v>
      </c>
      <c r="E657" s="1" t="s">
        <v>172</v>
      </c>
      <c r="F657" s="66" t="s">
        <v>279</v>
      </c>
      <c r="G657" s="28" t="s">
        <v>258</v>
      </c>
      <c r="H657" s="6">
        <f t="shared" si="34"/>
        <v>-2500</v>
      </c>
      <c r="I657" s="23">
        <f t="shared" si="32"/>
        <v>5</v>
      </c>
      <c r="K657" t="s">
        <v>34</v>
      </c>
      <c r="L657">
        <v>15</v>
      </c>
      <c r="M657" s="2">
        <v>500</v>
      </c>
    </row>
    <row r="658" spans="1:13" s="77" customFormat="1" ht="12.75">
      <c r="A658" s="12"/>
      <c r="B658" s="302">
        <f>SUM(B657)</f>
        <v>2500</v>
      </c>
      <c r="C658" s="12" t="s">
        <v>34</v>
      </c>
      <c r="D658" s="12"/>
      <c r="E658" s="12"/>
      <c r="F658" s="78"/>
      <c r="G658" s="19"/>
      <c r="H658" s="75">
        <v>0</v>
      </c>
      <c r="I658" s="76">
        <f t="shared" si="32"/>
        <v>5</v>
      </c>
      <c r="M658" s="2">
        <v>500</v>
      </c>
    </row>
    <row r="659" spans="2:13" ht="12.75">
      <c r="B659" s="192"/>
      <c r="H659" s="6">
        <f t="shared" si="34"/>
        <v>0</v>
      </c>
      <c r="I659" s="23">
        <f t="shared" si="32"/>
        <v>0</v>
      </c>
      <c r="M659" s="2">
        <v>500</v>
      </c>
    </row>
    <row r="660" spans="2:13" ht="12.75">
      <c r="B660" s="192"/>
      <c r="H660" s="6">
        <f t="shared" si="34"/>
        <v>0</v>
      </c>
      <c r="I660" s="23">
        <f t="shared" si="32"/>
        <v>0</v>
      </c>
      <c r="M660" s="2">
        <v>500</v>
      </c>
    </row>
    <row r="661" spans="2:13" ht="12.75">
      <c r="B661" s="192">
        <v>3000</v>
      </c>
      <c r="C661" s="1" t="s">
        <v>280</v>
      </c>
      <c r="D661" s="13" t="s">
        <v>17</v>
      </c>
      <c r="E661" s="1" t="s">
        <v>47</v>
      </c>
      <c r="F661" s="66" t="s">
        <v>281</v>
      </c>
      <c r="G661" s="28" t="s">
        <v>227</v>
      </c>
      <c r="H661" s="6">
        <f t="shared" si="34"/>
        <v>-3000</v>
      </c>
      <c r="I661" s="23">
        <f t="shared" si="32"/>
        <v>6</v>
      </c>
      <c r="K661" t="s">
        <v>172</v>
      </c>
      <c r="L661">
        <v>15</v>
      </c>
      <c r="M661" s="2">
        <v>500</v>
      </c>
    </row>
    <row r="662" spans="2:13" ht="12.75">
      <c r="B662" s="192">
        <v>800</v>
      </c>
      <c r="C662" s="1" t="s">
        <v>282</v>
      </c>
      <c r="D662" s="13" t="s">
        <v>17</v>
      </c>
      <c r="E662" s="1" t="s">
        <v>47</v>
      </c>
      <c r="F662" s="66" t="s">
        <v>283</v>
      </c>
      <c r="G662" s="28" t="s">
        <v>258</v>
      </c>
      <c r="H662" s="6">
        <f>H661-B662</f>
        <v>-3800</v>
      </c>
      <c r="I662" s="23">
        <f t="shared" si="32"/>
        <v>1.6</v>
      </c>
      <c r="K662" t="s">
        <v>172</v>
      </c>
      <c r="L662">
        <v>15</v>
      </c>
      <c r="M662" s="2">
        <v>500</v>
      </c>
    </row>
    <row r="663" spans="2:13" ht="12.75">
      <c r="B663" s="192">
        <v>700</v>
      </c>
      <c r="C663" s="1" t="s">
        <v>1344</v>
      </c>
      <c r="D663" s="13" t="s">
        <v>17</v>
      </c>
      <c r="E663" s="1" t="s">
        <v>47</v>
      </c>
      <c r="F663" s="66" t="s">
        <v>283</v>
      </c>
      <c r="G663" s="28" t="s">
        <v>260</v>
      </c>
      <c r="H663" s="6">
        <f>H662-B663</f>
        <v>-4500</v>
      </c>
      <c r="I663" s="23">
        <f t="shared" si="32"/>
        <v>1.4</v>
      </c>
      <c r="K663" t="s">
        <v>172</v>
      </c>
      <c r="L663">
        <v>15</v>
      </c>
      <c r="M663" s="2">
        <v>500</v>
      </c>
    </row>
    <row r="664" spans="2:13" ht="12.75">
      <c r="B664" s="192">
        <v>700</v>
      </c>
      <c r="C664" s="1" t="s">
        <v>1343</v>
      </c>
      <c r="D664" s="13" t="s">
        <v>17</v>
      </c>
      <c r="E664" s="1" t="s">
        <v>47</v>
      </c>
      <c r="F664" s="66" t="s">
        <v>283</v>
      </c>
      <c r="G664" s="28" t="s">
        <v>260</v>
      </c>
      <c r="H664" s="6">
        <f>H663-B664</f>
        <v>-5200</v>
      </c>
      <c r="I664" s="23">
        <f>+B664/M664</f>
        <v>1.4</v>
      </c>
      <c r="K664" t="s">
        <v>172</v>
      </c>
      <c r="L664">
        <v>15</v>
      </c>
      <c r="M664" s="2">
        <v>500</v>
      </c>
    </row>
    <row r="665" spans="1:13" s="77" customFormat="1" ht="12.75">
      <c r="A665" s="12"/>
      <c r="B665" s="302">
        <f>SUM(B661:B664)</f>
        <v>5200</v>
      </c>
      <c r="C665" s="12" t="s">
        <v>54</v>
      </c>
      <c r="D665" s="12"/>
      <c r="E665" s="12"/>
      <c r="F665" s="78"/>
      <c r="G665" s="19"/>
      <c r="H665" s="75">
        <v>0</v>
      </c>
      <c r="I665" s="76">
        <f t="shared" si="32"/>
        <v>10.4</v>
      </c>
      <c r="M665" s="2">
        <v>500</v>
      </c>
    </row>
    <row r="666" spans="2:13" ht="12.75">
      <c r="B666" s="192"/>
      <c r="H666" s="6">
        <f t="shared" si="34"/>
        <v>0</v>
      </c>
      <c r="I666" s="23">
        <f t="shared" si="32"/>
        <v>0</v>
      </c>
      <c r="M666" s="2">
        <v>500</v>
      </c>
    </row>
    <row r="667" spans="2:13" ht="12.75">
      <c r="B667" s="192"/>
      <c r="H667" s="6">
        <f t="shared" si="34"/>
        <v>0</v>
      </c>
      <c r="I667" s="23">
        <f t="shared" si="32"/>
        <v>0</v>
      </c>
      <c r="M667" s="2">
        <v>500</v>
      </c>
    </row>
    <row r="668" spans="2:13" ht="12.75">
      <c r="B668" s="192">
        <v>900</v>
      </c>
      <c r="C668" s="1" t="s">
        <v>55</v>
      </c>
      <c r="D668" s="13" t="s">
        <v>17</v>
      </c>
      <c r="E668" s="1" t="s">
        <v>56</v>
      </c>
      <c r="F668" s="66" t="s">
        <v>283</v>
      </c>
      <c r="G668" s="28" t="s">
        <v>227</v>
      </c>
      <c r="H668" s="6">
        <f t="shared" si="34"/>
        <v>-900</v>
      </c>
      <c r="I668" s="23">
        <v>1.8</v>
      </c>
      <c r="K668" t="s">
        <v>172</v>
      </c>
      <c r="L668">
        <v>15</v>
      </c>
      <c r="M668" s="2">
        <v>500</v>
      </c>
    </row>
    <row r="669" spans="2:13" ht="12.75">
      <c r="B669" s="192">
        <v>1000</v>
      </c>
      <c r="C669" s="1" t="s">
        <v>55</v>
      </c>
      <c r="D669" s="13" t="s">
        <v>17</v>
      </c>
      <c r="E669" s="1" t="s">
        <v>56</v>
      </c>
      <c r="F669" s="66" t="s">
        <v>283</v>
      </c>
      <c r="G669" s="28" t="s">
        <v>258</v>
      </c>
      <c r="H669" s="6">
        <f t="shared" si="34"/>
        <v>-1900</v>
      </c>
      <c r="I669" s="23">
        <v>2</v>
      </c>
      <c r="K669" t="s">
        <v>172</v>
      </c>
      <c r="L669">
        <v>15</v>
      </c>
      <c r="M669" s="2">
        <v>500</v>
      </c>
    </row>
    <row r="670" spans="2:13" ht="12.75">
      <c r="B670" s="192">
        <v>850</v>
      </c>
      <c r="C670" s="1" t="s">
        <v>55</v>
      </c>
      <c r="D670" s="13" t="s">
        <v>17</v>
      </c>
      <c r="E670" s="1" t="s">
        <v>56</v>
      </c>
      <c r="F670" s="66" t="s">
        <v>283</v>
      </c>
      <c r="G670" s="28" t="s">
        <v>260</v>
      </c>
      <c r="H670" s="6">
        <f t="shared" si="34"/>
        <v>-2750</v>
      </c>
      <c r="I670" s="23">
        <v>1.7</v>
      </c>
      <c r="K670" t="s">
        <v>172</v>
      </c>
      <c r="L670">
        <v>15</v>
      </c>
      <c r="M670" s="2">
        <v>500</v>
      </c>
    </row>
    <row r="671" spans="1:13" s="77" customFormat="1" ht="12.75">
      <c r="A671" s="12"/>
      <c r="B671" s="302">
        <f>SUM(B668:B670)</f>
        <v>2750</v>
      </c>
      <c r="C671" s="12"/>
      <c r="D671" s="12"/>
      <c r="E671" s="12" t="s">
        <v>56</v>
      </c>
      <c r="F671" s="78"/>
      <c r="G671" s="19"/>
      <c r="H671" s="75">
        <v>0</v>
      </c>
      <c r="I671" s="76">
        <f>+B671/M671</f>
        <v>5.5</v>
      </c>
      <c r="M671" s="2">
        <v>500</v>
      </c>
    </row>
    <row r="672" spans="2:13" ht="12.75">
      <c r="B672" s="192"/>
      <c r="H672" s="6">
        <f t="shared" si="34"/>
        <v>0</v>
      </c>
      <c r="I672" s="23">
        <f>+B672/M672</f>
        <v>0</v>
      </c>
      <c r="M672" s="2">
        <v>500</v>
      </c>
    </row>
    <row r="673" spans="2:13" ht="12.75">
      <c r="B673" s="192"/>
      <c r="H673" s="6">
        <f t="shared" si="34"/>
        <v>0</v>
      </c>
      <c r="I673" s="23">
        <f>+B673/M673</f>
        <v>0</v>
      </c>
      <c r="M673" s="2">
        <v>500</v>
      </c>
    </row>
    <row r="674" spans="2:13" ht="12.75">
      <c r="B674" s="192">
        <v>1000</v>
      </c>
      <c r="C674" s="1" t="s">
        <v>58</v>
      </c>
      <c r="D674" s="13" t="s">
        <v>17</v>
      </c>
      <c r="E674" s="1" t="s">
        <v>47</v>
      </c>
      <c r="F674" s="66" t="s">
        <v>283</v>
      </c>
      <c r="G674" s="28" t="s">
        <v>227</v>
      </c>
      <c r="H674" s="6">
        <f t="shared" si="34"/>
        <v>-1000</v>
      </c>
      <c r="I674" s="23">
        <v>2</v>
      </c>
      <c r="K674" t="s">
        <v>172</v>
      </c>
      <c r="L674">
        <v>15</v>
      </c>
      <c r="M674" s="2">
        <v>500</v>
      </c>
    </row>
    <row r="675" spans="2:13" ht="12.75">
      <c r="B675" s="192">
        <v>1000</v>
      </c>
      <c r="C675" s="1" t="s">
        <v>58</v>
      </c>
      <c r="D675" s="13" t="s">
        <v>17</v>
      </c>
      <c r="E675" s="1" t="s">
        <v>47</v>
      </c>
      <c r="F675" s="66" t="s">
        <v>283</v>
      </c>
      <c r="G675" s="28" t="s">
        <v>258</v>
      </c>
      <c r="H675" s="6">
        <f t="shared" si="34"/>
        <v>-2000</v>
      </c>
      <c r="I675" s="23">
        <v>2</v>
      </c>
      <c r="K675" t="s">
        <v>172</v>
      </c>
      <c r="L675">
        <v>15</v>
      </c>
      <c r="M675" s="2">
        <v>500</v>
      </c>
    </row>
    <row r="676" spans="2:13" ht="12.75">
      <c r="B676" s="192">
        <v>500</v>
      </c>
      <c r="C676" s="1" t="s">
        <v>58</v>
      </c>
      <c r="D676" s="13" t="s">
        <v>17</v>
      </c>
      <c r="E676" s="1" t="s">
        <v>47</v>
      </c>
      <c r="F676" s="66" t="s">
        <v>283</v>
      </c>
      <c r="G676" s="28" t="s">
        <v>260</v>
      </c>
      <c r="H676" s="6">
        <f t="shared" si="34"/>
        <v>-2500</v>
      </c>
      <c r="I676" s="23">
        <v>1</v>
      </c>
      <c r="K676" t="s">
        <v>172</v>
      </c>
      <c r="L676">
        <v>15</v>
      </c>
      <c r="M676" s="2">
        <v>500</v>
      </c>
    </row>
    <row r="677" spans="2:13" ht="12.75">
      <c r="B677" s="192">
        <v>1000</v>
      </c>
      <c r="C677" s="1" t="s">
        <v>58</v>
      </c>
      <c r="D677" s="13" t="s">
        <v>17</v>
      </c>
      <c r="E677" s="1" t="s">
        <v>47</v>
      </c>
      <c r="F677" s="66" t="s">
        <v>283</v>
      </c>
      <c r="G677" s="28" t="s">
        <v>260</v>
      </c>
      <c r="H677" s="6">
        <f t="shared" si="34"/>
        <v>-3500</v>
      </c>
      <c r="I677" s="23">
        <v>2</v>
      </c>
      <c r="K677" t="s">
        <v>172</v>
      </c>
      <c r="L677">
        <v>15</v>
      </c>
      <c r="M677" s="2">
        <v>500</v>
      </c>
    </row>
    <row r="678" spans="1:13" s="77" customFormat="1" ht="12.75">
      <c r="A678" s="12"/>
      <c r="B678" s="302">
        <f>SUM(B674:B677)</f>
        <v>3500</v>
      </c>
      <c r="C678" s="12" t="s">
        <v>58</v>
      </c>
      <c r="D678" s="12"/>
      <c r="E678" s="12"/>
      <c r="F678" s="78"/>
      <c r="G678" s="19"/>
      <c r="H678" s="75">
        <v>0</v>
      </c>
      <c r="I678" s="76">
        <f aca="true" t="shared" si="35" ref="I678:I688">+B678/M678</f>
        <v>7</v>
      </c>
      <c r="M678" s="2">
        <v>500</v>
      </c>
    </row>
    <row r="679" spans="2:13" ht="12.75">
      <c r="B679" s="192"/>
      <c r="H679" s="6">
        <f t="shared" si="34"/>
        <v>0</v>
      </c>
      <c r="I679" s="23">
        <f t="shared" si="35"/>
        <v>0</v>
      </c>
      <c r="M679" s="2">
        <v>500</v>
      </c>
    </row>
    <row r="680" spans="2:13" ht="12.75">
      <c r="B680" s="192"/>
      <c r="H680" s="6">
        <f t="shared" si="34"/>
        <v>0</v>
      </c>
      <c r="I680" s="23">
        <f t="shared" si="35"/>
        <v>0</v>
      </c>
      <c r="M680" s="2">
        <v>500</v>
      </c>
    </row>
    <row r="681" spans="2:13" ht="12.75">
      <c r="B681" s="192">
        <v>300</v>
      </c>
      <c r="C681" s="1" t="s">
        <v>284</v>
      </c>
      <c r="D681" s="13" t="s">
        <v>17</v>
      </c>
      <c r="E681" s="1" t="s">
        <v>26</v>
      </c>
      <c r="F681" s="66" t="s">
        <v>283</v>
      </c>
      <c r="G681" s="28" t="s">
        <v>260</v>
      </c>
      <c r="H681" s="6">
        <f t="shared" si="34"/>
        <v>-300</v>
      </c>
      <c r="I681" s="23">
        <f t="shared" si="35"/>
        <v>0.6</v>
      </c>
      <c r="K681" t="s">
        <v>172</v>
      </c>
      <c r="L681">
        <v>15</v>
      </c>
      <c r="M681" s="2">
        <v>500</v>
      </c>
    </row>
    <row r="682" spans="1:13" s="77" customFormat="1" ht="12.75">
      <c r="A682" s="12"/>
      <c r="B682" s="302">
        <f>SUM(B681)</f>
        <v>300</v>
      </c>
      <c r="C682" s="12"/>
      <c r="D682" s="12"/>
      <c r="E682" s="12" t="s">
        <v>26</v>
      </c>
      <c r="F682" s="78"/>
      <c r="G682" s="19"/>
      <c r="H682" s="75">
        <v>0</v>
      </c>
      <c r="I682" s="76">
        <f t="shared" si="35"/>
        <v>0.6</v>
      </c>
      <c r="M682" s="2">
        <v>500</v>
      </c>
    </row>
    <row r="683" spans="2:13" ht="12.75">
      <c r="B683" s="192"/>
      <c r="H683" s="6">
        <f t="shared" si="34"/>
        <v>0</v>
      </c>
      <c r="I683" s="23">
        <f t="shared" si="35"/>
        <v>0</v>
      </c>
      <c r="M683" s="2">
        <v>500</v>
      </c>
    </row>
    <row r="684" spans="2:13" ht="12.75">
      <c r="B684" s="192"/>
      <c r="H684" s="6">
        <f t="shared" si="34"/>
        <v>0</v>
      </c>
      <c r="I684" s="23">
        <f t="shared" si="35"/>
        <v>0</v>
      </c>
      <c r="M684" s="2">
        <v>500</v>
      </c>
    </row>
    <row r="685" spans="2:13" ht="12.75">
      <c r="B685" s="192"/>
      <c r="H685" s="6">
        <f t="shared" si="34"/>
        <v>0</v>
      </c>
      <c r="I685" s="23">
        <f t="shared" si="35"/>
        <v>0</v>
      </c>
      <c r="M685" s="2">
        <v>500</v>
      </c>
    </row>
    <row r="686" spans="2:13" ht="12.75">
      <c r="B686" s="192"/>
      <c r="H686" s="6">
        <f t="shared" si="34"/>
        <v>0</v>
      </c>
      <c r="I686" s="23">
        <f t="shared" si="35"/>
        <v>0</v>
      </c>
      <c r="M686" s="2">
        <v>500</v>
      </c>
    </row>
    <row r="687" spans="1:13" s="77" customFormat="1" ht="12.75">
      <c r="A687" s="12"/>
      <c r="B687" s="302">
        <f>+B700+B723+B734+B740+B751+B757</f>
        <v>103800</v>
      </c>
      <c r="C687" s="71" t="s">
        <v>285</v>
      </c>
      <c r="D687" s="72" t="s">
        <v>286</v>
      </c>
      <c r="E687" s="71" t="s">
        <v>287</v>
      </c>
      <c r="F687" s="73" t="s">
        <v>288</v>
      </c>
      <c r="G687" s="74" t="s">
        <v>134</v>
      </c>
      <c r="H687" s="93"/>
      <c r="I687" s="76">
        <f t="shared" si="35"/>
        <v>207.6</v>
      </c>
      <c r="J687" s="76"/>
      <c r="K687" s="76"/>
      <c r="M687" s="2">
        <v>500</v>
      </c>
    </row>
    <row r="688" spans="2:13" ht="12.75">
      <c r="B688" s="192"/>
      <c r="H688" s="6">
        <f t="shared" si="34"/>
        <v>0</v>
      </c>
      <c r="I688" s="23">
        <f t="shared" si="35"/>
        <v>0</v>
      </c>
      <c r="M688" s="2">
        <v>500</v>
      </c>
    </row>
    <row r="689" spans="2:13" ht="12.75">
      <c r="B689" s="192">
        <v>6000</v>
      </c>
      <c r="C689" s="13" t="s">
        <v>34</v>
      </c>
      <c r="D689" s="1" t="s">
        <v>17</v>
      </c>
      <c r="E689" s="1" t="s">
        <v>66</v>
      </c>
      <c r="F689" s="91" t="s">
        <v>248</v>
      </c>
      <c r="G689" s="28" t="s">
        <v>227</v>
      </c>
      <c r="H689" s="6">
        <f t="shared" si="34"/>
        <v>-6000</v>
      </c>
      <c r="I689" s="23">
        <v>12</v>
      </c>
      <c r="K689" t="s">
        <v>34</v>
      </c>
      <c r="L689">
        <v>12</v>
      </c>
      <c r="M689" s="2">
        <v>500</v>
      </c>
    </row>
    <row r="690" spans="2:13" ht="12.75">
      <c r="B690" s="192">
        <v>5000</v>
      </c>
      <c r="C690" s="13" t="s">
        <v>34</v>
      </c>
      <c r="D690" s="1" t="s">
        <v>17</v>
      </c>
      <c r="E690" s="1" t="s">
        <v>66</v>
      </c>
      <c r="F690" s="66" t="s">
        <v>289</v>
      </c>
      <c r="G690" s="28" t="s">
        <v>258</v>
      </c>
      <c r="H690" s="6">
        <f t="shared" si="34"/>
        <v>-11000</v>
      </c>
      <c r="I690" s="23">
        <v>10</v>
      </c>
      <c r="K690" t="s">
        <v>34</v>
      </c>
      <c r="L690">
        <v>16</v>
      </c>
      <c r="M690" s="2">
        <v>500</v>
      </c>
    </row>
    <row r="691" spans="2:13" ht="12.75">
      <c r="B691" s="192">
        <v>9000</v>
      </c>
      <c r="C691" s="13" t="s">
        <v>34</v>
      </c>
      <c r="D691" s="1" t="s">
        <v>17</v>
      </c>
      <c r="E691" s="1" t="s">
        <v>35</v>
      </c>
      <c r="F691" s="66" t="s">
        <v>1264</v>
      </c>
      <c r="G691" s="28" t="s">
        <v>258</v>
      </c>
      <c r="H691" s="6">
        <f t="shared" si="34"/>
        <v>-20000</v>
      </c>
      <c r="I691" s="23">
        <v>18</v>
      </c>
      <c r="K691" t="s">
        <v>34</v>
      </c>
      <c r="L691">
        <v>16</v>
      </c>
      <c r="M691" s="2">
        <v>500</v>
      </c>
    </row>
    <row r="692" spans="2:13" ht="12.75">
      <c r="B692" s="192">
        <v>6000</v>
      </c>
      <c r="C692" s="13" t="s">
        <v>34</v>
      </c>
      <c r="D692" s="1" t="s">
        <v>17</v>
      </c>
      <c r="E692" s="1" t="s">
        <v>66</v>
      </c>
      <c r="F692" s="66" t="s">
        <v>290</v>
      </c>
      <c r="G692" s="28" t="s">
        <v>260</v>
      </c>
      <c r="H692" s="6">
        <f t="shared" si="34"/>
        <v>-26000</v>
      </c>
      <c r="I692" s="23">
        <v>12</v>
      </c>
      <c r="K692" t="s">
        <v>34</v>
      </c>
      <c r="L692">
        <v>16</v>
      </c>
      <c r="M692" s="2">
        <v>500</v>
      </c>
    </row>
    <row r="693" spans="2:13" ht="12.75">
      <c r="B693" s="192">
        <v>3000</v>
      </c>
      <c r="C693" s="13" t="s">
        <v>34</v>
      </c>
      <c r="D693" s="1" t="s">
        <v>17</v>
      </c>
      <c r="E693" s="1" t="s">
        <v>66</v>
      </c>
      <c r="F693" s="66" t="s">
        <v>291</v>
      </c>
      <c r="G693" s="28" t="s">
        <v>261</v>
      </c>
      <c r="H693" s="6">
        <f t="shared" si="34"/>
        <v>-29000</v>
      </c>
      <c r="I693" s="23">
        <v>6</v>
      </c>
      <c r="K693" t="s">
        <v>34</v>
      </c>
      <c r="L693">
        <v>16</v>
      </c>
      <c r="M693" s="2">
        <v>500</v>
      </c>
    </row>
    <row r="694" spans="2:13" ht="12.75">
      <c r="B694" s="192">
        <v>3000</v>
      </c>
      <c r="C694" s="13" t="s">
        <v>34</v>
      </c>
      <c r="D694" s="1" t="s">
        <v>17</v>
      </c>
      <c r="E694" s="1" t="s">
        <v>66</v>
      </c>
      <c r="F694" s="66" t="s">
        <v>292</v>
      </c>
      <c r="G694" s="28" t="s">
        <v>273</v>
      </c>
      <c r="H694" s="6">
        <f t="shared" si="34"/>
        <v>-32000</v>
      </c>
      <c r="I694" s="23">
        <v>6</v>
      </c>
      <c r="K694" t="s">
        <v>34</v>
      </c>
      <c r="L694">
        <v>16</v>
      </c>
      <c r="M694" s="2">
        <v>500</v>
      </c>
    </row>
    <row r="695" spans="2:13" ht="12.75">
      <c r="B695" s="192">
        <v>3000</v>
      </c>
      <c r="C695" s="13" t="s">
        <v>34</v>
      </c>
      <c r="D695" s="1" t="s">
        <v>17</v>
      </c>
      <c r="E695" s="1" t="s">
        <v>66</v>
      </c>
      <c r="F695" s="66" t="s">
        <v>293</v>
      </c>
      <c r="G695" s="28" t="s">
        <v>294</v>
      </c>
      <c r="H695" s="6">
        <f t="shared" si="34"/>
        <v>-35000</v>
      </c>
      <c r="I695" s="23">
        <v>6</v>
      </c>
      <c r="K695" t="s">
        <v>34</v>
      </c>
      <c r="L695">
        <v>16</v>
      </c>
      <c r="M695" s="2">
        <v>500</v>
      </c>
    </row>
    <row r="696" spans="2:13" ht="12.75">
      <c r="B696" s="192">
        <v>3000</v>
      </c>
      <c r="C696" s="13" t="s">
        <v>34</v>
      </c>
      <c r="D696" s="1" t="s">
        <v>17</v>
      </c>
      <c r="E696" s="1" t="s">
        <v>35</v>
      </c>
      <c r="F696" s="66" t="s">
        <v>295</v>
      </c>
      <c r="G696" s="28" t="s">
        <v>294</v>
      </c>
      <c r="H696" s="6">
        <f t="shared" si="34"/>
        <v>-38000</v>
      </c>
      <c r="I696" s="23">
        <v>6</v>
      </c>
      <c r="K696" t="s">
        <v>34</v>
      </c>
      <c r="L696">
        <v>16</v>
      </c>
      <c r="M696" s="2">
        <v>500</v>
      </c>
    </row>
    <row r="697" spans="2:13" ht="12.75">
      <c r="B697" s="192">
        <v>3000</v>
      </c>
      <c r="C697" s="13" t="s">
        <v>34</v>
      </c>
      <c r="D697" s="1" t="s">
        <v>17</v>
      </c>
      <c r="E697" s="1" t="s">
        <v>35</v>
      </c>
      <c r="F697" s="66" t="s">
        <v>296</v>
      </c>
      <c r="G697" s="28" t="s">
        <v>297</v>
      </c>
      <c r="H697" s="6">
        <f aca="true" t="shared" si="36" ref="H697:H756">H696-B697</f>
        <v>-41000</v>
      </c>
      <c r="I697" s="23">
        <v>6</v>
      </c>
      <c r="K697" t="s">
        <v>34</v>
      </c>
      <c r="L697">
        <v>16</v>
      </c>
      <c r="M697" s="2">
        <v>500</v>
      </c>
    </row>
    <row r="698" spans="2:13" ht="12.75">
      <c r="B698" s="192">
        <v>2000</v>
      </c>
      <c r="C698" s="13" t="s">
        <v>34</v>
      </c>
      <c r="D698" s="1" t="s">
        <v>17</v>
      </c>
      <c r="E698" s="1" t="s">
        <v>66</v>
      </c>
      <c r="F698" s="66" t="s">
        <v>298</v>
      </c>
      <c r="G698" s="28" t="s">
        <v>297</v>
      </c>
      <c r="H698" s="6">
        <f t="shared" si="36"/>
        <v>-43000</v>
      </c>
      <c r="I698" s="23">
        <v>4</v>
      </c>
      <c r="K698" t="s">
        <v>34</v>
      </c>
      <c r="L698">
        <v>16</v>
      </c>
      <c r="M698" s="2">
        <v>500</v>
      </c>
    </row>
    <row r="699" spans="2:13" ht="12.75">
      <c r="B699" s="192">
        <v>3000</v>
      </c>
      <c r="C699" s="13" t="s">
        <v>34</v>
      </c>
      <c r="D699" s="1" t="s">
        <v>17</v>
      </c>
      <c r="E699" s="1" t="s">
        <v>66</v>
      </c>
      <c r="F699" s="66" t="s">
        <v>299</v>
      </c>
      <c r="G699" s="28" t="s">
        <v>300</v>
      </c>
      <c r="H699" s="6">
        <f t="shared" si="36"/>
        <v>-46000</v>
      </c>
      <c r="I699" s="23">
        <v>6</v>
      </c>
      <c r="K699" t="s">
        <v>34</v>
      </c>
      <c r="L699">
        <v>16</v>
      </c>
      <c r="M699" s="2">
        <v>500</v>
      </c>
    </row>
    <row r="700" spans="1:13" s="77" customFormat="1" ht="12.75">
      <c r="A700" s="12"/>
      <c r="B700" s="302">
        <f>SUM(B689:B699)</f>
        <v>46000</v>
      </c>
      <c r="C700" s="12" t="s">
        <v>34</v>
      </c>
      <c r="D700" s="12"/>
      <c r="E700" s="12"/>
      <c r="F700" s="78"/>
      <c r="G700" s="19"/>
      <c r="H700" s="75">
        <v>0</v>
      </c>
      <c r="I700" s="76">
        <f aca="true" t="shared" si="37" ref="I700:I722">+B700/M700</f>
        <v>92</v>
      </c>
      <c r="M700" s="2">
        <v>500</v>
      </c>
    </row>
    <row r="701" spans="2:13" ht="12.75">
      <c r="B701" s="192"/>
      <c r="H701" s="6">
        <f t="shared" si="36"/>
        <v>0</v>
      </c>
      <c r="I701" s="23">
        <f t="shared" si="37"/>
        <v>0</v>
      </c>
      <c r="M701" s="2">
        <v>500</v>
      </c>
    </row>
    <row r="702" spans="2:13" ht="12.75">
      <c r="B702" s="192"/>
      <c r="H702" s="6">
        <f t="shared" si="36"/>
        <v>0</v>
      </c>
      <c r="I702" s="23">
        <f t="shared" si="37"/>
        <v>0</v>
      </c>
      <c r="M702" s="2">
        <v>500</v>
      </c>
    </row>
    <row r="703" spans="1:13" ht="12.75">
      <c r="A703" s="13"/>
      <c r="B703" s="162">
        <v>2000</v>
      </c>
      <c r="C703" s="13" t="s">
        <v>301</v>
      </c>
      <c r="D703" s="13" t="s">
        <v>17</v>
      </c>
      <c r="E703" s="13" t="s">
        <v>47</v>
      </c>
      <c r="F703" s="91" t="s">
        <v>302</v>
      </c>
      <c r="G703" s="30" t="s">
        <v>227</v>
      </c>
      <c r="H703" s="6">
        <f t="shared" si="36"/>
        <v>-2000</v>
      </c>
      <c r="I703" s="40">
        <f t="shared" si="37"/>
        <v>4</v>
      </c>
      <c r="J703" s="16"/>
      <c r="K703" s="16" t="s">
        <v>66</v>
      </c>
      <c r="L703" s="16">
        <v>16</v>
      </c>
      <c r="M703" s="2">
        <v>500</v>
      </c>
    </row>
    <row r="704" spans="2:13" ht="12.75">
      <c r="B704" s="192">
        <v>750</v>
      </c>
      <c r="C704" s="1" t="s">
        <v>303</v>
      </c>
      <c r="D704" s="13" t="s">
        <v>17</v>
      </c>
      <c r="E704" s="1" t="s">
        <v>47</v>
      </c>
      <c r="F704" s="66" t="s">
        <v>304</v>
      </c>
      <c r="G704" s="28" t="s">
        <v>227</v>
      </c>
      <c r="H704" s="6">
        <f t="shared" si="36"/>
        <v>-2750</v>
      </c>
      <c r="I704" s="23">
        <f t="shared" si="37"/>
        <v>1.5</v>
      </c>
      <c r="K704" t="s">
        <v>66</v>
      </c>
      <c r="L704">
        <v>16</v>
      </c>
      <c r="M704" s="2">
        <v>500</v>
      </c>
    </row>
    <row r="705" spans="2:13" ht="12.75">
      <c r="B705" s="192">
        <v>750</v>
      </c>
      <c r="C705" s="1" t="s">
        <v>1341</v>
      </c>
      <c r="D705" s="13" t="s">
        <v>17</v>
      </c>
      <c r="E705" s="1" t="s">
        <v>47</v>
      </c>
      <c r="F705" s="66" t="s">
        <v>304</v>
      </c>
      <c r="G705" s="28" t="s">
        <v>227</v>
      </c>
      <c r="H705" s="6">
        <f t="shared" si="36"/>
        <v>-3500</v>
      </c>
      <c r="I705" s="23">
        <f>+B705/M705</f>
        <v>1.5</v>
      </c>
      <c r="K705" t="s">
        <v>66</v>
      </c>
      <c r="L705">
        <v>16</v>
      </c>
      <c r="M705" s="2">
        <v>500</v>
      </c>
    </row>
    <row r="706" spans="1:13" ht="12.75">
      <c r="A706" s="13"/>
      <c r="B706" s="162">
        <v>500</v>
      </c>
      <c r="C706" s="13" t="s">
        <v>1340</v>
      </c>
      <c r="D706" s="13" t="s">
        <v>17</v>
      </c>
      <c r="E706" s="13" t="s">
        <v>47</v>
      </c>
      <c r="F706" s="91" t="s">
        <v>304</v>
      </c>
      <c r="G706" s="30" t="s">
        <v>258</v>
      </c>
      <c r="H706" s="6">
        <f t="shared" si="36"/>
        <v>-4000</v>
      </c>
      <c r="I706" s="40">
        <f t="shared" si="37"/>
        <v>1</v>
      </c>
      <c r="J706" s="16"/>
      <c r="K706" s="16" t="s">
        <v>66</v>
      </c>
      <c r="L706" s="16">
        <v>16</v>
      </c>
      <c r="M706" s="2">
        <v>500</v>
      </c>
    </row>
    <row r="707" spans="1:13" ht="12.75">
      <c r="A707" s="13"/>
      <c r="B707" s="162">
        <v>500</v>
      </c>
      <c r="C707" s="13" t="s">
        <v>1339</v>
      </c>
      <c r="D707" s="13" t="s">
        <v>17</v>
      </c>
      <c r="E707" s="13" t="s">
        <v>47</v>
      </c>
      <c r="F707" s="91" t="s">
        <v>304</v>
      </c>
      <c r="G707" s="30" t="s">
        <v>258</v>
      </c>
      <c r="H707" s="6">
        <f t="shared" si="36"/>
        <v>-4500</v>
      </c>
      <c r="I707" s="40">
        <f>+B707/M707</f>
        <v>1</v>
      </c>
      <c r="J707" s="16"/>
      <c r="K707" s="16" t="s">
        <v>66</v>
      </c>
      <c r="L707" s="16">
        <v>16</v>
      </c>
      <c r="M707" s="2">
        <v>500</v>
      </c>
    </row>
    <row r="708" spans="2:13" ht="12.75">
      <c r="B708" s="192">
        <v>700</v>
      </c>
      <c r="C708" s="1" t="s">
        <v>305</v>
      </c>
      <c r="D708" s="13" t="s">
        <v>17</v>
      </c>
      <c r="E708" s="1" t="s">
        <v>47</v>
      </c>
      <c r="F708" s="66" t="s">
        <v>304</v>
      </c>
      <c r="G708" s="28" t="s">
        <v>261</v>
      </c>
      <c r="H708" s="6">
        <f t="shared" si="36"/>
        <v>-5200</v>
      </c>
      <c r="I708" s="23">
        <f t="shared" si="37"/>
        <v>1.4</v>
      </c>
      <c r="K708" t="s">
        <v>66</v>
      </c>
      <c r="L708">
        <v>16</v>
      </c>
      <c r="M708" s="2">
        <v>500</v>
      </c>
    </row>
    <row r="709" spans="2:13" ht="12.75">
      <c r="B709" s="192">
        <v>300</v>
      </c>
      <c r="C709" s="1" t="s">
        <v>306</v>
      </c>
      <c r="D709" s="13" t="s">
        <v>17</v>
      </c>
      <c r="E709" s="1" t="s">
        <v>47</v>
      </c>
      <c r="F709" s="66" t="s">
        <v>304</v>
      </c>
      <c r="G709" s="28" t="s">
        <v>261</v>
      </c>
      <c r="H709" s="6">
        <f t="shared" si="36"/>
        <v>-5500</v>
      </c>
      <c r="I709" s="23">
        <f t="shared" si="37"/>
        <v>0.6</v>
      </c>
      <c r="K709" t="s">
        <v>66</v>
      </c>
      <c r="L709">
        <v>16</v>
      </c>
      <c r="M709" s="2">
        <v>500</v>
      </c>
    </row>
    <row r="710" spans="2:13" ht="12.75">
      <c r="B710" s="314">
        <v>300</v>
      </c>
      <c r="C710" s="1" t="s">
        <v>307</v>
      </c>
      <c r="D710" s="13" t="s">
        <v>17</v>
      </c>
      <c r="E710" s="1" t="s">
        <v>47</v>
      </c>
      <c r="F710" s="66" t="s">
        <v>304</v>
      </c>
      <c r="G710" s="28" t="s">
        <v>273</v>
      </c>
      <c r="H710" s="6">
        <f t="shared" si="36"/>
        <v>-5800</v>
      </c>
      <c r="I710" s="23">
        <f t="shared" si="37"/>
        <v>0.6</v>
      </c>
      <c r="K710" t="s">
        <v>66</v>
      </c>
      <c r="L710">
        <v>16</v>
      </c>
      <c r="M710" s="2">
        <v>500</v>
      </c>
    </row>
    <row r="711" spans="2:13" ht="12.75">
      <c r="B711" s="314">
        <v>700</v>
      </c>
      <c r="C711" s="1" t="s">
        <v>308</v>
      </c>
      <c r="D711" s="13" t="s">
        <v>17</v>
      </c>
      <c r="E711" s="1" t="s">
        <v>47</v>
      </c>
      <c r="F711" s="66" t="s">
        <v>304</v>
      </c>
      <c r="G711" s="28" t="s">
        <v>273</v>
      </c>
      <c r="H711" s="6">
        <f t="shared" si="36"/>
        <v>-6500</v>
      </c>
      <c r="I711" s="23">
        <f t="shared" si="37"/>
        <v>1.4</v>
      </c>
      <c r="K711" t="s">
        <v>66</v>
      </c>
      <c r="L711">
        <v>16</v>
      </c>
      <c r="M711" s="2">
        <v>500</v>
      </c>
    </row>
    <row r="712" spans="2:13" ht="12.75">
      <c r="B712" s="314">
        <v>700</v>
      </c>
      <c r="C712" s="1" t="s">
        <v>305</v>
      </c>
      <c r="D712" s="13" t="s">
        <v>17</v>
      </c>
      <c r="E712" s="1" t="s">
        <v>47</v>
      </c>
      <c r="F712" s="66" t="s">
        <v>304</v>
      </c>
      <c r="G712" s="28" t="s">
        <v>273</v>
      </c>
      <c r="H712" s="6">
        <f t="shared" si="36"/>
        <v>-7200</v>
      </c>
      <c r="I712" s="23">
        <f t="shared" si="37"/>
        <v>1.4</v>
      </c>
      <c r="K712" t="s">
        <v>66</v>
      </c>
      <c r="L712">
        <v>16</v>
      </c>
      <c r="M712" s="2">
        <v>500</v>
      </c>
    </row>
    <row r="713" spans="2:13" ht="12.75">
      <c r="B713" s="192">
        <v>300</v>
      </c>
      <c r="C713" s="1" t="s">
        <v>306</v>
      </c>
      <c r="D713" s="13" t="s">
        <v>17</v>
      </c>
      <c r="E713" s="1" t="s">
        <v>47</v>
      </c>
      <c r="F713" s="66" t="s">
        <v>304</v>
      </c>
      <c r="G713" s="28" t="s">
        <v>273</v>
      </c>
      <c r="H713" s="6">
        <f t="shared" si="36"/>
        <v>-7500</v>
      </c>
      <c r="I713" s="23">
        <f t="shared" si="37"/>
        <v>0.6</v>
      </c>
      <c r="K713" t="s">
        <v>66</v>
      </c>
      <c r="L713">
        <v>16</v>
      </c>
      <c r="M713" s="2">
        <v>500</v>
      </c>
    </row>
    <row r="714" spans="2:13" ht="12.75">
      <c r="B714" s="192">
        <v>300</v>
      </c>
      <c r="C714" s="1" t="s">
        <v>307</v>
      </c>
      <c r="D714" s="13" t="s">
        <v>17</v>
      </c>
      <c r="E714" s="1" t="s">
        <v>47</v>
      </c>
      <c r="F714" s="66" t="s">
        <v>304</v>
      </c>
      <c r="G714" s="28" t="s">
        <v>294</v>
      </c>
      <c r="H714" s="6">
        <f t="shared" si="36"/>
        <v>-7800</v>
      </c>
      <c r="I714" s="23">
        <f t="shared" si="37"/>
        <v>0.6</v>
      </c>
      <c r="K714" t="s">
        <v>66</v>
      </c>
      <c r="L714">
        <v>16</v>
      </c>
      <c r="M714" s="2">
        <v>500</v>
      </c>
    </row>
    <row r="715" spans="2:13" ht="12.75">
      <c r="B715" s="192">
        <v>700</v>
      </c>
      <c r="C715" s="1" t="s">
        <v>308</v>
      </c>
      <c r="D715" s="13" t="s">
        <v>17</v>
      </c>
      <c r="E715" s="1" t="s">
        <v>47</v>
      </c>
      <c r="F715" s="66" t="s">
        <v>304</v>
      </c>
      <c r="G715" s="28" t="s">
        <v>294</v>
      </c>
      <c r="H715" s="6">
        <f t="shared" si="36"/>
        <v>-8500</v>
      </c>
      <c r="I715" s="23">
        <f t="shared" si="37"/>
        <v>1.4</v>
      </c>
      <c r="K715" t="s">
        <v>66</v>
      </c>
      <c r="L715">
        <v>16</v>
      </c>
      <c r="M715" s="2">
        <v>500</v>
      </c>
    </row>
    <row r="716" spans="2:13" ht="12.75">
      <c r="B716" s="192">
        <v>1000</v>
      </c>
      <c r="C716" s="1" t="s">
        <v>1342</v>
      </c>
      <c r="D716" s="13" t="s">
        <v>17</v>
      </c>
      <c r="E716" s="1" t="s">
        <v>47</v>
      </c>
      <c r="F716" s="66" t="s">
        <v>304</v>
      </c>
      <c r="G716" s="28" t="s">
        <v>294</v>
      </c>
      <c r="H716" s="6">
        <f t="shared" si="36"/>
        <v>-9500</v>
      </c>
      <c r="I716" s="23">
        <f>+B716/M716</f>
        <v>2</v>
      </c>
      <c r="K716" t="s">
        <v>66</v>
      </c>
      <c r="L716">
        <v>16</v>
      </c>
      <c r="M716" s="2">
        <v>500</v>
      </c>
    </row>
    <row r="717" spans="2:13" ht="12.75">
      <c r="B717" s="192">
        <v>300</v>
      </c>
      <c r="C717" s="1" t="s">
        <v>307</v>
      </c>
      <c r="D717" s="13" t="s">
        <v>17</v>
      </c>
      <c r="E717" s="1" t="s">
        <v>47</v>
      </c>
      <c r="F717" s="66" t="s">
        <v>304</v>
      </c>
      <c r="G717" s="28" t="s">
        <v>297</v>
      </c>
      <c r="H717" s="6">
        <f t="shared" si="36"/>
        <v>-9800</v>
      </c>
      <c r="I717" s="23">
        <f t="shared" si="37"/>
        <v>0.6</v>
      </c>
      <c r="K717" t="s">
        <v>66</v>
      </c>
      <c r="L717">
        <v>16</v>
      </c>
      <c r="M717" s="2">
        <v>500</v>
      </c>
    </row>
    <row r="718" spans="2:13" ht="12.75">
      <c r="B718" s="192">
        <v>700</v>
      </c>
      <c r="C718" s="1" t="s">
        <v>308</v>
      </c>
      <c r="D718" s="13" t="s">
        <v>17</v>
      </c>
      <c r="E718" s="1" t="s">
        <v>47</v>
      </c>
      <c r="F718" s="66" t="s">
        <v>304</v>
      </c>
      <c r="G718" s="28" t="s">
        <v>309</v>
      </c>
      <c r="H718" s="6">
        <f t="shared" si="36"/>
        <v>-10500</v>
      </c>
      <c r="I718" s="23">
        <f t="shared" si="37"/>
        <v>1.4</v>
      </c>
      <c r="K718" t="s">
        <v>66</v>
      </c>
      <c r="L718">
        <v>16</v>
      </c>
      <c r="M718" s="2">
        <v>500</v>
      </c>
    </row>
    <row r="719" spans="2:13" ht="12.75">
      <c r="B719" s="192">
        <v>700</v>
      </c>
      <c r="C719" s="1" t="s">
        <v>305</v>
      </c>
      <c r="D719" s="13" t="s">
        <v>17</v>
      </c>
      <c r="E719" s="1" t="s">
        <v>47</v>
      </c>
      <c r="F719" s="66" t="s">
        <v>304</v>
      </c>
      <c r="G719" s="28" t="s">
        <v>297</v>
      </c>
      <c r="H719" s="6">
        <f t="shared" si="36"/>
        <v>-11200</v>
      </c>
      <c r="I719" s="23">
        <f t="shared" si="37"/>
        <v>1.4</v>
      </c>
      <c r="K719" t="s">
        <v>66</v>
      </c>
      <c r="L719">
        <v>16</v>
      </c>
      <c r="M719" s="2">
        <v>500</v>
      </c>
    </row>
    <row r="720" spans="2:13" ht="12.75">
      <c r="B720" s="192">
        <v>300</v>
      </c>
      <c r="C720" s="1" t="s">
        <v>306</v>
      </c>
      <c r="D720" s="13" t="s">
        <v>17</v>
      </c>
      <c r="E720" s="1" t="s">
        <v>47</v>
      </c>
      <c r="F720" s="66" t="s">
        <v>304</v>
      </c>
      <c r="G720" s="28" t="s">
        <v>297</v>
      </c>
      <c r="H720" s="6">
        <f t="shared" si="36"/>
        <v>-11500</v>
      </c>
      <c r="I720" s="23">
        <f t="shared" si="37"/>
        <v>0.6</v>
      </c>
      <c r="K720" t="s">
        <v>66</v>
      </c>
      <c r="L720">
        <v>16</v>
      </c>
      <c r="M720" s="2">
        <v>500</v>
      </c>
    </row>
    <row r="721" spans="2:13" ht="12.75">
      <c r="B721" s="192">
        <v>300</v>
      </c>
      <c r="C721" s="1" t="s">
        <v>307</v>
      </c>
      <c r="D721" s="13" t="s">
        <v>17</v>
      </c>
      <c r="E721" s="1" t="s">
        <v>47</v>
      </c>
      <c r="F721" s="66" t="s">
        <v>304</v>
      </c>
      <c r="G721" s="28" t="s">
        <v>300</v>
      </c>
      <c r="H721" s="6">
        <f t="shared" si="36"/>
        <v>-11800</v>
      </c>
      <c r="I721" s="23">
        <f t="shared" si="37"/>
        <v>0.6</v>
      </c>
      <c r="K721" t="s">
        <v>66</v>
      </c>
      <c r="L721">
        <v>16</v>
      </c>
      <c r="M721" s="2">
        <v>500</v>
      </c>
    </row>
    <row r="722" spans="2:13" ht="12.75">
      <c r="B722" s="192">
        <v>700</v>
      </c>
      <c r="C722" s="1" t="s">
        <v>308</v>
      </c>
      <c r="D722" s="13" t="s">
        <v>17</v>
      </c>
      <c r="E722" s="1" t="s">
        <v>47</v>
      </c>
      <c r="F722" s="66" t="s">
        <v>304</v>
      </c>
      <c r="G722" s="28" t="s">
        <v>300</v>
      </c>
      <c r="H722" s="6">
        <f t="shared" si="36"/>
        <v>-12500</v>
      </c>
      <c r="I722" s="23">
        <f t="shared" si="37"/>
        <v>1.4</v>
      </c>
      <c r="K722" t="s">
        <v>66</v>
      </c>
      <c r="L722">
        <v>16</v>
      </c>
      <c r="M722" s="2">
        <v>500</v>
      </c>
    </row>
    <row r="723" spans="1:13" s="77" customFormat="1" ht="12.75">
      <c r="A723" s="12"/>
      <c r="B723" s="302">
        <f>SUM(B703:B722)</f>
        <v>12500</v>
      </c>
      <c r="C723" s="12" t="s">
        <v>54</v>
      </c>
      <c r="D723" s="12"/>
      <c r="E723" s="12"/>
      <c r="F723" s="78"/>
      <c r="G723" s="19"/>
      <c r="H723" s="75">
        <v>0</v>
      </c>
      <c r="I723" s="76">
        <f>+B723/M723</f>
        <v>25</v>
      </c>
      <c r="M723" s="2">
        <v>500</v>
      </c>
    </row>
    <row r="724" spans="2:13" ht="12.75">
      <c r="B724" s="192"/>
      <c r="H724" s="6">
        <f t="shared" si="36"/>
        <v>0</v>
      </c>
      <c r="I724" s="23">
        <f>+B724/M724</f>
        <v>0</v>
      </c>
      <c r="M724" s="2">
        <v>500</v>
      </c>
    </row>
    <row r="725" spans="2:13" ht="12.75">
      <c r="B725" s="192"/>
      <c r="H725" s="6">
        <f t="shared" si="36"/>
        <v>0</v>
      </c>
      <c r="I725" s="23">
        <f>+B725/M725</f>
        <v>0</v>
      </c>
      <c r="M725" s="2">
        <v>500</v>
      </c>
    </row>
    <row r="726" spans="2:13" ht="12.75">
      <c r="B726" s="162">
        <v>1600</v>
      </c>
      <c r="C726" s="1" t="s">
        <v>55</v>
      </c>
      <c r="D726" s="13" t="s">
        <v>17</v>
      </c>
      <c r="E726" s="1" t="s">
        <v>56</v>
      </c>
      <c r="F726" s="66" t="s">
        <v>304</v>
      </c>
      <c r="G726" s="28" t="s">
        <v>227</v>
      </c>
      <c r="H726" s="6">
        <f t="shared" si="36"/>
        <v>-1600</v>
      </c>
      <c r="I726" s="23">
        <v>3.2</v>
      </c>
      <c r="K726" t="s">
        <v>66</v>
      </c>
      <c r="L726">
        <v>16</v>
      </c>
      <c r="M726" s="2">
        <v>500</v>
      </c>
    </row>
    <row r="727" spans="2:13" ht="12.75">
      <c r="B727" s="192">
        <v>1200</v>
      </c>
      <c r="C727" s="1" t="s">
        <v>55</v>
      </c>
      <c r="D727" s="13" t="s">
        <v>17</v>
      </c>
      <c r="E727" s="1" t="s">
        <v>56</v>
      </c>
      <c r="F727" s="66" t="s">
        <v>304</v>
      </c>
      <c r="G727" s="28" t="s">
        <v>258</v>
      </c>
      <c r="H727" s="6">
        <f t="shared" si="36"/>
        <v>-2800</v>
      </c>
      <c r="I727" s="23">
        <v>2.4</v>
      </c>
      <c r="K727" t="s">
        <v>66</v>
      </c>
      <c r="L727">
        <v>16</v>
      </c>
      <c r="M727" s="2">
        <v>500</v>
      </c>
    </row>
    <row r="728" spans="2:13" ht="12.75">
      <c r="B728" s="192">
        <v>1400</v>
      </c>
      <c r="C728" s="1" t="s">
        <v>55</v>
      </c>
      <c r="D728" s="13" t="s">
        <v>17</v>
      </c>
      <c r="E728" s="1" t="s">
        <v>56</v>
      </c>
      <c r="F728" s="66" t="s">
        <v>304</v>
      </c>
      <c r="G728" s="28" t="s">
        <v>260</v>
      </c>
      <c r="H728" s="6">
        <f t="shared" si="36"/>
        <v>-4200</v>
      </c>
      <c r="I728" s="23">
        <v>2.8</v>
      </c>
      <c r="K728" t="s">
        <v>66</v>
      </c>
      <c r="L728">
        <v>16</v>
      </c>
      <c r="M728" s="2">
        <v>500</v>
      </c>
    </row>
    <row r="729" spans="2:13" ht="12.75">
      <c r="B729" s="162">
        <v>1500</v>
      </c>
      <c r="C729" s="1" t="s">
        <v>55</v>
      </c>
      <c r="D729" s="13" t="s">
        <v>17</v>
      </c>
      <c r="E729" s="1" t="s">
        <v>56</v>
      </c>
      <c r="F729" s="66" t="s">
        <v>304</v>
      </c>
      <c r="G729" s="28" t="s">
        <v>261</v>
      </c>
      <c r="H729" s="6">
        <f t="shared" si="36"/>
        <v>-5700</v>
      </c>
      <c r="I729" s="23">
        <v>3</v>
      </c>
      <c r="K729" t="s">
        <v>66</v>
      </c>
      <c r="L729">
        <v>16</v>
      </c>
      <c r="M729" s="2">
        <v>500</v>
      </c>
    </row>
    <row r="730" spans="2:13" ht="12.75">
      <c r="B730" s="192">
        <v>1200</v>
      </c>
      <c r="C730" s="1" t="s">
        <v>55</v>
      </c>
      <c r="D730" s="13" t="s">
        <v>17</v>
      </c>
      <c r="E730" s="1" t="s">
        <v>56</v>
      </c>
      <c r="F730" s="66" t="s">
        <v>304</v>
      </c>
      <c r="G730" s="28" t="s">
        <v>273</v>
      </c>
      <c r="H730" s="6">
        <f t="shared" si="36"/>
        <v>-6900</v>
      </c>
      <c r="I730" s="23">
        <v>2.4</v>
      </c>
      <c r="K730" t="s">
        <v>66</v>
      </c>
      <c r="L730">
        <v>16</v>
      </c>
      <c r="M730" s="2">
        <v>500</v>
      </c>
    </row>
    <row r="731" spans="2:13" ht="12.75">
      <c r="B731" s="192">
        <v>1500</v>
      </c>
      <c r="C731" s="1" t="s">
        <v>55</v>
      </c>
      <c r="D731" s="13" t="s">
        <v>17</v>
      </c>
      <c r="E731" s="1" t="s">
        <v>56</v>
      </c>
      <c r="F731" s="66" t="s">
        <v>304</v>
      </c>
      <c r="G731" s="28" t="s">
        <v>294</v>
      </c>
      <c r="H731" s="6">
        <f t="shared" si="36"/>
        <v>-8400</v>
      </c>
      <c r="I731" s="23">
        <v>3</v>
      </c>
      <c r="K731" t="s">
        <v>66</v>
      </c>
      <c r="L731">
        <v>16</v>
      </c>
      <c r="M731" s="2">
        <v>500</v>
      </c>
    </row>
    <row r="732" spans="2:13" ht="12.75">
      <c r="B732" s="192">
        <v>1400</v>
      </c>
      <c r="C732" s="1" t="s">
        <v>55</v>
      </c>
      <c r="D732" s="13" t="s">
        <v>17</v>
      </c>
      <c r="E732" s="1" t="s">
        <v>56</v>
      </c>
      <c r="F732" s="66" t="s">
        <v>304</v>
      </c>
      <c r="G732" s="28" t="s">
        <v>297</v>
      </c>
      <c r="H732" s="6">
        <f t="shared" si="36"/>
        <v>-9800</v>
      </c>
      <c r="I732" s="23">
        <v>2.8</v>
      </c>
      <c r="K732" t="s">
        <v>66</v>
      </c>
      <c r="L732">
        <v>16</v>
      </c>
      <c r="M732" s="2">
        <v>500</v>
      </c>
    </row>
    <row r="733" spans="2:13" ht="12.75">
      <c r="B733" s="162">
        <v>1500</v>
      </c>
      <c r="C733" s="1" t="s">
        <v>55</v>
      </c>
      <c r="D733" s="13" t="s">
        <v>17</v>
      </c>
      <c r="E733" s="1" t="s">
        <v>56</v>
      </c>
      <c r="F733" s="66" t="s">
        <v>304</v>
      </c>
      <c r="G733" s="28" t="s">
        <v>300</v>
      </c>
      <c r="H733" s="6">
        <f t="shared" si="36"/>
        <v>-11300</v>
      </c>
      <c r="I733" s="23">
        <v>3</v>
      </c>
      <c r="K733" t="s">
        <v>66</v>
      </c>
      <c r="L733">
        <v>16</v>
      </c>
      <c r="M733" s="2">
        <v>500</v>
      </c>
    </row>
    <row r="734" spans="1:13" s="77" customFormat="1" ht="12.75">
      <c r="A734" s="12"/>
      <c r="B734" s="302">
        <f>SUM(B726:B733)</f>
        <v>11300</v>
      </c>
      <c r="C734" s="12"/>
      <c r="D734" s="12"/>
      <c r="E734" s="12"/>
      <c r="F734" s="78"/>
      <c r="G734" s="19"/>
      <c r="H734" s="75">
        <v>0</v>
      </c>
      <c r="I734" s="76">
        <f>+B734/M734</f>
        <v>22.6</v>
      </c>
      <c r="M734" s="2">
        <v>500</v>
      </c>
    </row>
    <row r="735" spans="2:13" ht="12.75">
      <c r="B735" s="192"/>
      <c r="H735" s="6">
        <f t="shared" si="36"/>
        <v>0</v>
      </c>
      <c r="I735" s="23">
        <f>+B735/M735</f>
        <v>0</v>
      </c>
      <c r="M735" s="2">
        <v>500</v>
      </c>
    </row>
    <row r="736" spans="2:13" ht="12.75">
      <c r="B736" s="192"/>
      <c r="H736" s="6">
        <f t="shared" si="36"/>
        <v>0</v>
      </c>
      <c r="I736" s="23">
        <f>+B736/M736</f>
        <v>0</v>
      </c>
      <c r="M736" s="2">
        <v>500</v>
      </c>
    </row>
    <row r="737" spans="2:13" ht="12.75">
      <c r="B737" s="192">
        <v>5000</v>
      </c>
      <c r="C737" s="1" t="s">
        <v>57</v>
      </c>
      <c r="D737" s="13" t="s">
        <v>17</v>
      </c>
      <c r="E737" s="1" t="s">
        <v>47</v>
      </c>
      <c r="F737" s="66" t="s">
        <v>310</v>
      </c>
      <c r="G737" s="28" t="s">
        <v>227</v>
      </c>
      <c r="H737" s="6">
        <f t="shared" si="36"/>
        <v>-5000</v>
      </c>
      <c r="I737" s="23">
        <v>10</v>
      </c>
      <c r="K737" t="s">
        <v>66</v>
      </c>
      <c r="L737">
        <v>16</v>
      </c>
      <c r="M737" s="2">
        <v>500</v>
      </c>
    </row>
    <row r="738" spans="2:13" ht="12.75">
      <c r="B738" s="192">
        <v>5000</v>
      </c>
      <c r="C738" s="1" t="s">
        <v>57</v>
      </c>
      <c r="D738" s="13" t="s">
        <v>17</v>
      </c>
      <c r="E738" s="1" t="s">
        <v>47</v>
      </c>
      <c r="F738" s="66" t="s">
        <v>310</v>
      </c>
      <c r="G738" s="28" t="s">
        <v>258</v>
      </c>
      <c r="H738" s="6">
        <f t="shared" si="36"/>
        <v>-10000</v>
      </c>
      <c r="I738" s="23">
        <v>10</v>
      </c>
      <c r="K738" t="s">
        <v>66</v>
      </c>
      <c r="L738">
        <v>16</v>
      </c>
      <c r="M738" s="2">
        <v>500</v>
      </c>
    </row>
    <row r="739" spans="2:13" ht="12.75">
      <c r="B739" s="192">
        <v>5000</v>
      </c>
      <c r="C739" s="1" t="s">
        <v>57</v>
      </c>
      <c r="D739" s="13" t="s">
        <v>17</v>
      </c>
      <c r="E739" s="1" t="s">
        <v>47</v>
      </c>
      <c r="F739" s="66" t="s">
        <v>310</v>
      </c>
      <c r="G739" s="28" t="s">
        <v>260</v>
      </c>
      <c r="H739" s="6">
        <f t="shared" si="36"/>
        <v>-15000</v>
      </c>
      <c r="I739" s="23">
        <v>10</v>
      </c>
      <c r="K739" t="s">
        <v>66</v>
      </c>
      <c r="L739">
        <v>16</v>
      </c>
      <c r="M739" s="2">
        <v>500</v>
      </c>
    </row>
    <row r="740" spans="1:13" s="77" customFormat="1" ht="12.75">
      <c r="A740" s="12"/>
      <c r="B740" s="302">
        <f>SUM(B737:B739)</f>
        <v>15000</v>
      </c>
      <c r="C740" s="12" t="s">
        <v>57</v>
      </c>
      <c r="D740" s="12"/>
      <c r="E740" s="12"/>
      <c r="F740" s="78"/>
      <c r="G740" s="19"/>
      <c r="H740" s="75">
        <v>0</v>
      </c>
      <c r="I740" s="76">
        <f>+B740/M740</f>
        <v>30</v>
      </c>
      <c r="M740" s="2">
        <v>500</v>
      </c>
    </row>
    <row r="741" spans="2:13" ht="12.75">
      <c r="B741" s="192"/>
      <c r="H741" s="6">
        <f t="shared" si="36"/>
        <v>0</v>
      </c>
      <c r="I741" s="23">
        <f>+B741/M741</f>
        <v>0</v>
      </c>
      <c r="M741" s="2">
        <v>500</v>
      </c>
    </row>
    <row r="742" spans="2:13" ht="12.75">
      <c r="B742" s="192"/>
      <c r="H742" s="6">
        <f t="shared" si="36"/>
        <v>0</v>
      </c>
      <c r="I742" s="23">
        <f>+B742/M742</f>
        <v>0</v>
      </c>
      <c r="M742" s="2">
        <v>500</v>
      </c>
    </row>
    <row r="743" spans="2:13" ht="12.75">
      <c r="B743" s="192">
        <v>2000</v>
      </c>
      <c r="C743" s="1" t="s">
        <v>58</v>
      </c>
      <c r="D743" s="13" t="s">
        <v>17</v>
      </c>
      <c r="E743" s="1" t="s">
        <v>47</v>
      </c>
      <c r="F743" s="66" t="s">
        <v>304</v>
      </c>
      <c r="G743" s="28" t="s">
        <v>227</v>
      </c>
      <c r="H743" s="6">
        <f t="shared" si="36"/>
        <v>-2000</v>
      </c>
      <c r="I743" s="23">
        <v>4</v>
      </c>
      <c r="K743" t="s">
        <v>66</v>
      </c>
      <c r="L743">
        <v>16</v>
      </c>
      <c r="M743" s="2">
        <v>500</v>
      </c>
    </row>
    <row r="744" spans="2:13" ht="12.75">
      <c r="B744" s="192">
        <v>2000</v>
      </c>
      <c r="C744" s="1" t="s">
        <v>58</v>
      </c>
      <c r="D744" s="13" t="s">
        <v>17</v>
      </c>
      <c r="E744" s="1" t="s">
        <v>47</v>
      </c>
      <c r="F744" s="66" t="s">
        <v>304</v>
      </c>
      <c r="G744" s="28" t="s">
        <v>258</v>
      </c>
      <c r="H744" s="6">
        <f t="shared" si="36"/>
        <v>-4000</v>
      </c>
      <c r="I744" s="23">
        <v>4</v>
      </c>
      <c r="K744" t="s">
        <v>66</v>
      </c>
      <c r="L744">
        <v>16</v>
      </c>
      <c r="M744" s="2">
        <v>500</v>
      </c>
    </row>
    <row r="745" spans="2:13" ht="12.75">
      <c r="B745" s="192">
        <v>2000</v>
      </c>
      <c r="C745" s="1" t="s">
        <v>58</v>
      </c>
      <c r="D745" s="13" t="s">
        <v>17</v>
      </c>
      <c r="E745" s="1" t="s">
        <v>47</v>
      </c>
      <c r="F745" s="66" t="s">
        <v>304</v>
      </c>
      <c r="G745" s="28" t="s">
        <v>260</v>
      </c>
      <c r="H745" s="6">
        <f t="shared" si="36"/>
        <v>-6000</v>
      </c>
      <c r="I745" s="23">
        <v>4</v>
      </c>
      <c r="K745" t="s">
        <v>66</v>
      </c>
      <c r="L745">
        <v>16</v>
      </c>
      <c r="M745" s="2">
        <v>500</v>
      </c>
    </row>
    <row r="746" spans="2:13" ht="12.75">
      <c r="B746" s="192">
        <v>2000</v>
      </c>
      <c r="C746" s="1" t="s">
        <v>58</v>
      </c>
      <c r="D746" s="13" t="s">
        <v>17</v>
      </c>
      <c r="E746" s="1" t="s">
        <v>47</v>
      </c>
      <c r="F746" s="66" t="s">
        <v>304</v>
      </c>
      <c r="G746" s="28" t="s">
        <v>261</v>
      </c>
      <c r="H746" s="6">
        <f t="shared" si="36"/>
        <v>-8000</v>
      </c>
      <c r="I746" s="23">
        <v>4</v>
      </c>
      <c r="K746" t="s">
        <v>66</v>
      </c>
      <c r="L746">
        <v>16</v>
      </c>
      <c r="M746" s="2">
        <v>500</v>
      </c>
    </row>
    <row r="747" spans="2:13" ht="12.75">
      <c r="B747" s="192">
        <v>2000</v>
      </c>
      <c r="C747" s="1" t="s">
        <v>58</v>
      </c>
      <c r="D747" s="13" t="s">
        <v>17</v>
      </c>
      <c r="E747" s="1" t="s">
        <v>47</v>
      </c>
      <c r="F747" s="66" t="s">
        <v>304</v>
      </c>
      <c r="G747" s="28" t="s">
        <v>273</v>
      </c>
      <c r="H747" s="6">
        <f t="shared" si="36"/>
        <v>-10000</v>
      </c>
      <c r="I747" s="23">
        <v>4</v>
      </c>
      <c r="K747" t="s">
        <v>66</v>
      </c>
      <c r="L747">
        <v>16</v>
      </c>
      <c r="M747" s="2">
        <v>500</v>
      </c>
    </row>
    <row r="748" spans="2:13" ht="12.75">
      <c r="B748" s="192">
        <v>2000</v>
      </c>
      <c r="C748" s="1" t="s">
        <v>58</v>
      </c>
      <c r="D748" s="13" t="s">
        <v>17</v>
      </c>
      <c r="E748" s="1" t="s">
        <v>47</v>
      </c>
      <c r="F748" s="66" t="s">
        <v>304</v>
      </c>
      <c r="G748" s="28" t="s">
        <v>294</v>
      </c>
      <c r="H748" s="6">
        <f t="shared" si="36"/>
        <v>-12000</v>
      </c>
      <c r="I748" s="23">
        <v>4</v>
      </c>
      <c r="K748" t="s">
        <v>66</v>
      </c>
      <c r="L748">
        <v>16</v>
      </c>
      <c r="M748" s="2">
        <v>500</v>
      </c>
    </row>
    <row r="749" spans="2:13" ht="12.75">
      <c r="B749" s="192">
        <v>2000</v>
      </c>
      <c r="C749" s="1" t="s">
        <v>58</v>
      </c>
      <c r="D749" s="13" t="s">
        <v>17</v>
      </c>
      <c r="E749" s="1" t="s">
        <v>47</v>
      </c>
      <c r="F749" s="66" t="s">
        <v>304</v>
      </c>
      <c r="G749" s="28" t="s">
        <v>297</v>
      </c>
      <c r="H749" s="6">
        <f t="shared" si="36"/>
        <v>-14000</v>
      </c>
      <c r="I749" s="23">
        <v>4</v>
      </c>
      <c r="K749" t="s">
        <v>66</v>
      </c>
      <c r="L749">
        <v>16</v>
      </c>
      <c r="M749" s="2">
        <v>500</v>
      </c>
    </row>
    <row r="750" spans="2:13" ht="12.75">
      <c r="B750" s="192">
        <v>2000</v>
      </c>
      <c r="C750" s="1" t="s">
        <v>58</v>
      </c>
      <c r="D750" s="13" t="s">
        <v>17</v>
      </c>
      <c r="E750" s="1" t="s">
        <v>47</v>
      </c>
      <c r="F750" s="66" t="s">
        <v>304</v>
      </c>
      <c r="G750" s="28" t="s">
        <v>300</v>
      </c>
      <c r="H750" s="6">
        <f t="shared" si="36"/>
        <v>-16000</v>
      </c>
      <c r="I750" s="23">
        <v>4</v>
      </c>
      <c r="K750" t="s">
        <v>66</v>
      </c>
      <c r="L750">
        <v>16</v>
      </c>
      <c r="M750" s="2">
        <v>500</v>
      </c>
    </row>
    <row r="751" spans="1:13" s="77" customFormat="1" ht="12.75">
      <c r="A751" s="12"/>
      <c r="B751" s="302">
        <f>SUM(B743:B750)</f>
        <v>16000</v>
      </c>
      <c r="C751" s="12" t="s">
        <v>58</v>
      </c>
      <c r="D751" s="12"/>
      <c r="E751" s="12"/>
      <c r="F751" s="78"/>
      <c r="G751" s="19"/>
      <c r="H751" s="75">
        <v>0</v>
      </c>
      <c r="I751" s="76">
        <f>+B751/M751</f>
        <v>32</v>
      </c>
      <c r="M751" s="2">
        <v>500</v>
      </c>
    </row>
    <row r="752" spans="2:13" ht="12.75">
      <c r="B752" s="192"/>
      <c r="H752" s="6">
        <f t="shared" si="36"/>
        <v>0</v>
      </c>
      <c r="I752" s="23">
        <f>+B752/M752</f>
        <v>0</v>
      </c>
      <c r="M752" s="2">
        <v>500</v>
      </c>
    </row>
    <row r="753" spans="2:13" ht="12.75">
      <c r="B753" s="192"/>
      <c r="H753" s="6">
        <f t="shared" si="36"/>
        <v>0</v>
      </c>
      <c r="I753" s="23">
        <f>+B753/M753</f>
        <v>0</v>
      </c>
      <c r="M753" s="2">
        <v>500</v>
      </c>
    </row>
    <row r="754" spans="2:13" ht="12.75">
      <c r="B754" s="192">
        <v>1000</v>
      </c>
      <c r="C754" s="1" t="s">
        <v>59</v>
      </c>
      <c r="D754" s="13" t="s">
        <v>17</v>
      </c>
      <c r="E754" s="1" t="s">
        <v>60</v>
      </c>
      <c r="F754" s="66" t="s">
        <v>304</v>
      </c>
      <c r="G754" s="28" t="s">
        <v>227</v>
      </c>
      <c r="H754" s="6">
        <f t="shared" si="36"/>
        <v>-1000</v>
      </c>
      <c r="I754" s="23">
        <v>2</v>
      </c>
      <c r="K754" t="s">
        <v>66</v>
      </c>
      <c r="L754">
        <v>16</v>
      </c>
      <c r="M754" s="2">
        <v>500</v>
      </c>
    </row>
    <row r="755" spans="2:13" ht="12.75">
      <c r="B755" s="192">
        <v>1000</v>
      </c>
      <c r="C755" s="1" t="s">
        <v>59</v>
      </c>
      <c r="D755" s="13" t="s">
        <v>17</v>
      </c>
      <c r="E755" s="1" t="s">
        <v>60</v>
      </c>
      <c r="F755" s="66" t="s">
        <v>304</v>
      </c>
      <c r="G755" s="28" t="s">
        <v>260</v>
      </c>
      <c r="H755" s="6">
        <f t="shared" si="36"/>
        <v>-2000</v>
      </c>
      <c r="I755" s="23">
        <v>2</v>
      </c>
      <c r="K755" t="s">
        <v>66</v>
      </c>
      <c r="L755">
        <v>16</v>
      </c>
      <c r="M755" s="2">
        <v>500</v>
      </c>
    </row>
    <row r="756" spans="2:13" ht="12.75">
      <c r="B756" s="192">
        <v>1000</v>
      </c>
      <c r="C756" s="1" t="s">
        <v>59</v>
      </c>
      <c r="D756" s="13" t="s">
        <v>17</v>
      </c>
      <c r="E756" s="1" t="s">
        <v>60</v>
      </c>
      <c r="F756" s="66" t="s">
        <v>304</v>
      </c>
      <c r="G756" s="28" t="s">
        <v>273</v>
      </c>
      <c r="H756" s="6">
        <f t="shared" si="36"/>
        <v>-3000</v>
      </c>
      <c r="I756" s="23">
        <v>2</v>
      </c>
      <c r="K756" t="s">
        <v>66</v>
      </c>
      <c r="L756">
        <v>16</v>
      </c>
      <c r="M756" s="2">
        <v>500</v>
      </c>
    </row>
    <row r="757" spans="1:13" s="77" customFormat="1" ht="12.75">
      <c r="A757" s="12"/>
      <c r="B757" s="302">
        <f>SUM(B754:B756)</f>
        <v>3000</v>
      </c>
      <c r="C757" s="12"/>
      <c r="D757" s="12"/>
      <c r="E757" s="12" t="s">
        <v>60</v>
      </c>
      <c r="F757" s="78"/>
      <c r="G757" s="19"/>
      <c r="H757" s="75">
        <v>0</v>
      </c>
      <c r="I757" s="76">
        <f aca="true" t="shared" si="38" ref="I757:I763">+B757/M757</f>
        <v>6</v>
      </c>
      <c r="M757" s="2">
        <v>500</v>
      </c>
    </row>
    <row r="758" spans="2:13" ht="12.75">
      <c r="B758" s="192"/>
      <c r="H758" s="6">
        <f aca="true" t="shared" si="39" ref="H758:H780">H757-B758</f>
        <v>0</v>
      </c>
      <c r="I758" s="40">
        <f t="shared" si="38"/>
        <v>0</v>
      </c>
      <c r="M758" s="2">
        <v>500</v>
      </c>
    </row>
    <row r="759" spans="2:13" ht="12.75">
      <c r="B759" s="192"/>
      <c r="H759" s="6">
        <f t="shared" si="39"/>
        <v>0</v>
      </c>
      <c r="I759" s="40">
        <f t="shared" si="38"/>
        <v>0</v>
      </c>
      <c r="M759" s="2">
        <v>500</v>
      </c>
    </row>
    <row r="760" spans="2:13" ht="12.75">
      <c r="B760" s="192"/>
      <c r="H760" s="6">
        <f t="shared" si="39"/>
        <v>0</v>
      </c>
      <c r="I760" s="40">
        <f t="shared" si="38"/>
        <v>0</v>
      </c>
      <c r="M760" s="2">
        <v>500</v>
      </c>
    </row>
    <row r="761" spans="2:13" ht="12.75">
      <c r="B761" s="192"/>
      <c r="H761" s="6">
        <f t="shared" si="39"/>
        <v>0</v>
      </c>
      <c r="I761" s="40">
        <f t="shared" si="38"/>
        <v>0</v>
      </c>
      <c r="M761" s="2">
        <v>500</v>
      </c>
    </row>
    <row r="762" spans="1:13" s="77" customFormat="1" ht="12.75">
      <c r="A762" s="12"/>
      <c r="B762" s="302">
        <f>+B768+B781+B787+B798+B805+B812+B816+B824+B829</f>
        <v>129450</v>
      </c>
      <c r="C762" s="71" t="s">
        <v>311</v>
      </c>
      <c r="D762" s="72" t="s">
        <v>312</v>
      </c>
      <c r="E762" s="71" t="s">
        <v>63</v>
      </c>
      <c r="F762" s="73" t="s">
        <v>313</v>
      </c>
      <c r="G762" s="74" t="s">
        <v>93</v>
      </c>
      <c r="H762" s="93"/>
      <c r="I762" s="76">
        <f t="shared" si="38"/>
        <v>258.9</v>
      </c>
      <c r="J762" s="76"/>
      <c r="K762" s="76"/>
      <c r="M762" s="2">
        <v>500</v>
      </c>
    </row>
    <row r="763" spans="2:13" ht="12.75">
      <c r="B763" s="192"/>
      <c r="H763" s="6">
        <f t="shared" si="39"/>
        <v>0</v>
      </c>
      <c r="I763" s="40">
        <f t="shared" si="38"/>
        <v>0</v>
      </c>
      <c r="M763" s="2">
        <v>500</v>
      </c>
    </row>
    <row r="764" spans="2:13" ht="12.75">
      <c r="B764" s="192">
        <v>5000</v>
      </c>
      <c r="C764" s="13" t="s">
        <v>34</v>
      </c>
      <c r="D764" s="1" t="s">
        <v>17</v>
      </c>
      <c r="E764" s="1" t="s">
        <v>94</v>
      </c>
      <c r="F764" s="66" t="s">
        <v>314</v>
      </c>
      <c r="G764" s="28" t="s">
        <v>258</v>
      </c>
      <c r="H764" s="6">
        <f t="shared" si="39"/>
        <v>-5000</v>
      </c>
      <c r="I764" s="23">
        <v>10</v>
      </c>
      <c r="K764" t="s">
        <v>34</v>
      </c>
      <c r="L764">
        <v>17</v>
      </c>
      <c r="M764" s="2">
        <v>500</v>
      </c>
    </row>
    <row r="765" spans="2:13" ht="12.75">
      <c r="B765" s="192">
        <v>5500</v>
      </c>
      <c r="C765" s="13" t="s">
        <v>34</v>
      </c>
      <c r="D765" s="1" t="s">
        <v>17</v>
      </c>
      <c r="E765" s="1" t="s">
        <v>94</v>
      </c>
      <c r="F765" s="66" t="s">
        <v>315</v>
      </c>
      <c r="G765" s="28" t="s">
        <v>260</v>
      </c>
      <c r="H765" s="6">
        <f t="shared" si="39"/>
        <v>-10500</v>
      </c>
      <c r="I765" s="23">
        <v>11</v>
      </c>
      <c r="K765" t="s">
        <v>34</v>
      </c>
      <c r="L765">
        <v>17</v>
      </c>
      <c r="M765" s="2">
        <v>500</v>
      </c>
    </row>
    <row r="766" spans="2:13" ht="12.75">
      <c r="B766" s="192">
        <v>5000</v>
      </c>
      <c r="C766" s="13" t="s">
        <v>34</v>
      </c>
      <c r="D766" s="1" t="s">
        <v>17</v>
      </c>
      <c r="E766" s="1" t="s">
        <v>94</v>
      </c>
      <c r="F766" s="66" t="s">
        <v>316</v>
      </c>
      <c r="G766" s="28" t="s">
        <v>273</v>
      </c>
      <c r="H766" s="6">
        <f t="shared" si="39"/>
        <v>-15500</v>
      </c>
      <c r="I766" s="23">
        <v>10</v>
      </c>
      <c r="K766" t="s">
        <v>34</v>
      </c>
      <c r="L766">
        <v>17</v>
      </c>
      <c r="M766" s="2">
        <v>500</v>
      </c>
    </row>
    <row r="767" spans="2:13" ht="12.75">
      <c r="B767" s="192">
        <v>5000</v>
      </c>
      <c r="C767" s="13" t="s">
        <v>34</v>
      </c>
      <c r="D767" s="1" t="s">
        <v>17</v>
      </c>
      <c r="E767" s="1" t="s">
        <v>94</v>
      </c>
      <c r="F767" s="66" t="s">
        <v>317</v>
      </c>
      <c r="G767" s="28" t="s">
        <v>294</v>
      </c>
      <c r="H767" s="6">
        <f t="shared" si="39"/>
        <v>-20500</v>
      </c>
      <c r="I767" s="23">
        <v>10</v>
      </c>
      <c r="K767" t="s">
        <v>34</v>
      </c>
      <c r="L767">
        <v>17</v>
      </c>
      <c r="M767" s="2">
        <v>500</v>
      </c>
    </row>
    <row r="768" spans="1:13" s="77" customFormat="1" ht="12.75">
      <c r="A768" s="12"/>
      <c r="B768" s="302">
        <f>SUM(B764:B767)</f>
        <v>20500</v>
      </c>
      <c r="C768" s="12" t="s">
        <v>34</v>
      </c>
      <c r="D768" s="12"/>
      <c r="E768" s="12"/>
      <c r="F768" s="78"/>
      <c r="G768" s="19"/>
      <c r="H768" s="75">
        <v>0</v>
      </c>
      <c r="I768" s="76">
        <f>+B768/M768</f>
        <v>41</v>
      </c>
      <c r="M768" s="2">
        <v>500</v>
      </c>
    </row>
    <row r="769" spans="2:13" ht="12.75">
      <c r="B769" s="192"/>
      <c r="H769" s="6">
        <f t="shared" si="39"/>
        <v>0</v>
      </c>
      <c r="I769" s="23">
        <f>+B769/M769</f>
        <v>0</v>
      </c>
      <c r="M769" s="2">
        <v>500</v>
      </c>
    </row>
    <row r="770" spans="2:13" ht="12.75">
      <c r="B770" s="192"/>
      <c r="H770" s="6">
        <f t="shared" si="39"/>
        <v>0</v>
      </c>
      <c r="I770" s="23">
        <f>+B770/M770</f>
        <v>0</v>
      </c>
      <c r="M770" s="2">
        <v>500</v>
      </c>
    </row>
    <row r="771" spans="2:13" ht="12.75">
      <c r="B771" s="192">
        <v>1200</v>
      </c>
      <c r="C771" s="1" t="s">
        <v>104</v>
      </c>
      <c r="D771" s="13" t="s">
        <v>100</v>
      </c>
      <c r="E771" s="1" t="s">
        <v>101</v>
      </c>
      <c r="F771" s="66" t="s">
        <v>318</v>
      </c>
      <c r="G771" s="28" t="s">
        <v>258</v>
      </c>
      <c r="H771" s="6">
        <f t="shared" si="39"/>
        <v>-1200</v>
      </c>
      <c r="I771" s="23">
        <v>2.4</v>
      </c>
      <c r="K771" s="16" t="s">
        <v>94</v>
      </c>
      <c r="L771">
        <v>17</v>
      </c>
      <c r="M771" s="2">
        <v>500</v>
      </c>
    </row>
    <row r="772" spans="2:13" ht="12.75">
      <c r="B772" s="162">
        <v>2000</v>
      </c>
      <c r="C772" s="13" t="s">
        <v>107</v>
      </c>
      <c r="D772" s="13" t="s">
        <v>100</v>
      </c>
      <c r="E772" s="1" t="s">
        <v>101</v>
      </c>
      <c r="F772" s="66" t="s">
        <v>319</v>
      </c>
      <c r="G772" s="28" t="s">
        <v>260</v>
      </c>
      <c r="H772" s="6">
        <f t="shared" si="39"/>
        <v>-3200</v>
      </c>
      <c r="I772" s="23">
        <v>16</v>
      </c>
      <c r="K772" s="16" t="s">
        <v>94</v>
      </c>
      <c r="L772">
        <v>17</v>
      </c>
      <c r="M772" s="2">
        <v>500</v>
      </c>
    </row>
    <row r="773" spans="2:13" ht="12.75">
      <c r="B773" s="162">
        <v>2000</v>
      </c>
      <c r="C773" s="13" t="s">
        <v>107</v>
      </c>
      <c r="D773" s="13" t="s">
        <v>100</v>
      </c>
      <c r="E773" s="1" t="s">
        <v>101</v>
      </c>
      <c r="F773" s="66" t="s">
        <v>319</v>
      </c>
      <c r="G773" s="28" t="s">
        <v>261</v>
      </c>
      <c r="H773" s="6">
        <f aca="true" t="shared" si="40" ref="H773:H779">H772-B773</f>
        <v>-5200</v>
      </c>
      <c r="I773" s="23">
        <v>17</v>
      </c>
      <c r="K773" s="16" t="s">
        <v>94</v>
      </c>
      <c r="L773">
        <v>17</v>
      </c>
      <c r="M773" s="2">
        <v>500</v>
      </c>
    </row>
    <row r="774" spans="2:13" ht="12.75">
      <c r="B774" s="162">
        <v>2000</v>
      </c>
      <c r="C774" s="13" t="s">
        <v>107</v>
      </c>
      <c r="D774" s="13" t="s">
        <v>100</v>
      </c>
      <c r="E774" s="1" t="s">
        <v>101</v>
      </c>
      <c r="F774" s="66" t="s">
        <v>319</v>
      </c>
      <c r="G774" s="28" t="s">
        <v>273</v>
      </c>
      <c r="H774" s="6">
        <f t="shared" si="40"/>
        <v>-7200</v>
      </c>
      <c r="I774" s="23">
        <v>18</v>
      </c>
      <c r="K774" s="16" t="s">
        <v>94</v>
      </c>
      <c r="L774">
        <v>17</v>
      </c>
      <c r="M774" s="2">
        <v>500</v>
      </c>
    </row>
    <row r="775" spans="2:13" ht="12.75">
      <c r="B775" s="162">
        <v>2000</v>
      </c>
      <c r="C775" s="13" t="s">
        <v>107</v>
      </c>
      <c r="D775" s="13" t="s">
        <v>100</v>
      </c>
      <c r="E775" s="1" t="s">
        <v>101</v>
      </c>
      <c r="F775" s="66" t="s">
        <v>319</v>
      </c>
      <c r="G775" s="28" t="s">
        <v>294</v>
      </c>
      <c r="H775" s="6">
        <f t="shared" si="40"/>
        <v>-9200</v>
      </c>
      <c r="I775" s="23">
        <v>19</v>
      </c>
      <c r="K775" s="16" t="s">
        <v>94</v>
      </c>
      <c r="L775">
        <v>17</v>
      </c>
      <c r="M775" s="2">
        <v>500</v>
      </c>
    </row>
    <row r="776" spans="2:13" ht="12.75">
      <c r="B776" s="192">
        <v>2000</v>
      </c>
      <c r="C776" s="1" t="s">
        <v>107</v>
      </c>
      <c r="D776" s="13" t="s">
        <v>100</v>
      </c>
      <c r="E776" s="1" t="s">
        <v>101</v>
      </c>
      <c r="F776" s="66" t="s">
        <v>319</v>
      </c>
      <c r="G776" s="28" t="s">
        <v>261</v>
      </c>
      <c r="H776" s="6">
        <f t="shared" si="40"/>
        <v>-11200</v>
      </c>
      <c r="I776" s="23">
        <v>4</v>
      </c>
      <c r="K776" s="16" t="s">
        <v>94</v>
      </c>
      <c r="L776">
        <v>17</v>
      </c>
      <c r="M776" s="2">
        <v>500</v>
      </c>
    </row>
    <row r="777" spans="2:13" ht="12.75">
      <c r="B777" s="192">
        <v>2000</v>
      </c>
      <c r="C777" s="1" t="s">
        <v>107</v>
      </c>
      <c r="D777" s="13" t="s">
        <v>100</v>
      </c>
      <c r="E777" s="1" t="s">
        <v>101</v>
      </c>
      <c r="F777" s="66" t="s">
        <v>319</v>
      </c>
      <c r="G777" s="28" t="s">
        <v>273</v>
      </c>
      <c r="H777" s="6">
        <f t="shared" si="40"/>
        <v>-13200</v>
      </c>
      <c r="I777" s="23">
        <v>4</v>
      </c>
      <c r="K777" s="16" t="s">
        <v>94</v>
      </c>
      <c r="L777">
        <v>17</v>
      </c>
      <c r="M777" s="2">
        <v>500</v>
      </c>
    </row>
    <row r="778" spans="2:13" ht="12.75">
      <c r="B778" s="192">
        <v>2000</v>
      </c>
      <c r="C778" s="1" t="s">
        <v>107</v>
      </c>
      <c r="D778" s="13" t="s">
        <v>100</v>
      </c>
      <c r="E778" s="1" t="s">
        <v>101</v>
      </c>
      <c r="F778" s="66" t="s">
        <v>319</v>
      </c>
      <c r="G778" s="28" t="s">
        <v>294</v>
      </c>
      <c r="H778" s="6">
        <f t="shared" si="40"/>
        <v>-15200</v>
      </c>
      <c r="I778" s="23">
        <v>4</v>
      </c>
      <c r="K778" s="16" t="s">
        <v>94</v>
      </c>
      <c r="L778">
        <v>17</v>
      </c>
      <c r="M778" s="2">
        <v>500</v>
      </c>
    </row>
    <row r="779" spans="2:13" ht="12.75">
      <c r="B779" s="192">
        <v>1500</v>
      </c>
      <c r="C779" s="1" t="s">
        <v>107</v>
      </c>
      <c r="D779" s="13" t="s">
        <v>100</v>
      </c>
      <c r="E779" s="1" t="s">
        <v>101</v>
      </c>
      <c r="F779" s="66" t="s">
        <v>318</v>
      </c>
      <c r="G779" s="28" t="s">
        <v>260</v>
      </c>
      <c r="H779" s="6">
        <f t="shared" si="40"/>
        <v>-16700</v>
      </c>
      <c r="I779" s="23">
        <v>3</v>
      </c>
      <c r="K779" s="16" t="s">
        <v>94</v>
      </c>
      <c r="L779">
        <v>17</v>
      </c>
      <c r="M779" s="2">
        <v>500</v>
      </c>
    </row>
    <row r="780" spans="2:13" ht="12.75">
      <c r="B780" s="192">
        <v>2100</v>
      </c>
      <c r="C780" s="1" t="s">
        <v>320</v>
      </c>
      <c r="D780" s="13" t="s">
        <v>100</v>
      </c>
      <c r="E780" s="1" t="s">
        <v>101</v>
      </c>
      <c r="F780" s="66" t="s">
        <v>318</v>
      </c>
      <c r="G780" s="28" t="s">
        <v>273</v>
      </c>
      <c r="H780" s="6">
        <f t="shared" si="39"/>
        <v>-18800</v>
      </c>
      <c r="I780" s="23">
        <v>4.2</v>
      </c>
      <c r="K780" s="16" t="s">
        <v>94</v>
      </c>
      <c r="L780">
        <v>17</v>
      </c>
      <c r="M780" s="2">
        <v>500</v>
      </c>
    </row>
    <row r="781" spans="1:13" s="77" customFormat="1" ht="12.75">
      <c r="A781" s="12"/>
      <c r="B781" s="302">
        <f>SUM(B771:B780)</f>
        <v>18800</v>
      </c>
      <c r="C781" s="12" t="s">
        <v>109</v>
      </c>
      <c r="D781" s="12"/>
      <c r="E781" s="12"/>
      <c r="F781" s="78"/>
      <c r="G781" s="19"/>
      <c r="H781" s="75">
        <v>0</v>
      </c>
      <c r="I781" s="76">
        <f aca="true" t="shared" si="41" ref="I781:I788">+B781/M781</f>
        <v>37.6</v>
      </c>
      <c r="M781" s="2">
        <v>500</v>
      </c>
    </row>
    <row r="782" spans="2:13" ht="12.75">
      <c r="B782" s="192"/>
      <c r="H782" s="6">
        <f>H781-B782</f>
        <v>0</v>
      </c>
      <c r="I782" s="23">
        <f t="shared" si="41"/>
        <v>0</v>
      </c>
      <c r="M782" s="2">
        <v>500</v>
      </c>
    </row>
    <row r="783" spans="2:13" ht="12.75">
      <c r="B783" s="192"/>
      <c r="H783" s="6">
        <f>H782-B783</f>
        <v>0</v>
      </c>
      <c r="I783" s="23">
        <f t="shared" si="41"/>
        <v>0</v>
      </c>
      <c r="M783" s="2">
        <v>500</v>
      </c>
    </row>
    <row r="784" spans="2:13" ht="12.75">
      <c r="B784" s="192">
        <v>4500</v>
      </c>
      <c r="C784" s="1" t="s">
        <v>321</v>
      </c>
      <c r="D784" s="13" t="s">
        <v>100</v>
      </c>
      <c r="E784" s="1" t="s">
        <v>111</v>
      </c>
      <c r="F784" s="66" t="s">
        <v>322</v>
      </c>
      <c r="G784" s="28" t="s">
        <v>258</v>
      </c>
      <c r="H784" s="6">
        <f>H783-B784</f>
        <v>-4500</v>
      </c>
      <c r="I784" s="23">
        <f t="shared" si="41"/>
        <v>9</v>
      </c>
      <c r="K784" s="16" t="s">
        <v>94</v>
      </c>
      <c r="L784">
        <v>17</v>
      </c>
      <c r="M784" s="2">
        <v>500</v>
      </c>
    </row>
    <row r="785" spans="2:13" ht="12.75">
      <c r="B785" s="192">
        <v>2000</v>
      </c>
      <c r="C785" s="1" t="s">
        <v>324</v>
      </c>
      <c r="D785" s="13" t="s">
        <v>100</v>
      </c>
      <c r="E785" s="1" t="s">
        <v>111</v>
      </c>
      <c r="F785" s="66" t="s">
        <v>318</v>
      </c>
      <c r="G785" s="28" t="s">
        <v>294</v>
      </c>
      <c r="H785" s="6">
        <f>H784-B785</f>
        <v>-6500</v>
      </c>
      <c r="I785" s="23">
        <f t="shared" si="41"/>
        <v>4</v>
      </c>
      <c r="K785" s="16" t="s">
        <v>94</v>
      </c>
      <c r="L785">
        <v>17</v>
      </c>
      <c r="M785" s="2">
        <v>500</v>
      </c>
    </row>
    <row r="786" spans="2:13" ht="12.75">
      <c r="B786" s="192">
        <v>3500</v>
      </c>
      <c r="C786" s="1" t="s">
        <v>325</v>
      </c>
      <c r="D786" s="13" t="s">
        <v>100</v>
      </c>
      <c r="E786" s="1" t="s">
        <v>111</v>
      </c>
      <c r="F786" s="66" t="s">
        <v>326</v>
      </c>
      <c r="G786" s="28" t="s">
        <v>294</v>
      </c>
      <c r="H786" s="6">
        <f>H785-B786</f>
        <v>-10000</v>
      </c>
      <c r="I786" s="23">
        <f t="shared" si="41"/>
        <v>7</v>
      </c>
      <c r="K786" s="16" t="s">
        <v>94</v>
      </c>
      <c r="L786">
        <v>17</v>
      </c>
      <c r="M786" s="2">
        <v>500</v>
      </c>
    </row>
    <row r="787" spans="1:13" s="77" customFormat="1" ht="12.75">
      <c r="A787" s="12"/>
      <c r="B787" s="302">
        <f>SUM(B784:B786)</f>
        <v>10000</v>
      </c>
      <c r="C787" s="12" t="s">
        <v>54</v>
      </c>
      <c r="D787" s="12"/>
      <c r="E787" s="12"/>
      <c r="F787" s="78"/>
      <c r="G787" s="19"/>
      <c r="H787" s="75">
        <v>0</v>
      </c>
      <c r="I787" s="76">
        <f t="shared" si="41"/>
        <v>20</v>
      </c>
      <c r="M787" s="2">
        <v>500</v>
      </c>
    </row>
    <row r="788" spans="2:13" ht="12.75">
      <c r="B788" s="192"/>
      <c r="H788" s="6">
        <f>H787-B788</f>
        <v>0</v>
      </c>
      <c r="I788" s="23">
        <f t="shared" si="41"/>
        <v>0</v>
      </c>
      <c r="M788" s="2">
        <v>500</v>
      </c>
    </row>
    <row r="789" spans="2:13" ht="12.75">
      <c r="B789" s="192"/>
      <c r="D789" s="13"/>
      <c r="H789" s="6">
        <v>0</v>
      </c>
      <c r="I789" s="23">
        <f aca="true" t="shared" si="42" ref="I789:I807">+B789/M789</f>
        <v>0</v>
      </c>
      <c r="M789" s="2">
        <v>500</v>
      </c>
    </row>
    <row r="790" spans="2:13" ht="12.75">
      <c r="B790" s="192">
        <v>1400</v>
      </c>
      <c r="C790" s="1" t="s">
        <v>55</v>
      </c>
      <c r="D790" s="13" t="s">
        <v>100</v>
      </c>
      <c r="E790" s="1" t="s">
        <v>56</v>
      </c>
      <c r="F790" s="66" t="s">
        <v>318</v>
      </c>
      <c r="G790" s="28" t="s">
        <v>258</v>
      </c>
      <c r="H790" s="6">
        <f aca="true" t="shared" si="43" ref="H790:H811">H789-B790</f>
        <v>-1400</v>
      </c>
      <c r="I790" s="23">
        <f t="shared" si="42"/>
        <v>2.8</v>
      </c>
      <c r="K790" s="16" t="s">
        <v>94</v>
      </c>
      <c r="L790">
        <v>17</v>
      </c>
      <c r="M790" s="2">
        <v>500</v>
      </c>
    </row>
    <row r="791" spans="1:13" s="16" customFormat="1" ht="12.75">
      <c r="A791" s="13"/>
      <c r="B791" s="162">
        <v>1000</v>
      </c>
      <c r="C791" s="13" t="s">
        <v>55</v>
      </c>
      <c r="D791" s="13" t="s">
        <v>100</v>
      </c>
      <c r="E791" s="13" t="s">
        <v>56</v>
      </c>
      <c r="F791" s="91" t="s">
        <v>327</v>
      </c>
      <c r="G791" s="30" t="s">
        <v>258</v>
      </c>
      <c r="H791" s="29">
        <f t="shared" si="43"/>
        <v>-2400</v>
      </c>
      <c r="I791" s="40">
        <f t="shared" si="42"/>
        <v>2</v>
      </c>
      <c r="K791" s="16" t="s">
        <v>94</v>
      </c>
      <c r="L791" s="16">
        <v>17</v>
      </c>
      <c r="M791" s="41">
        <v>500</v>
      </c>
    </row>
    <row r="792" spans="1:13" s="16" customFormat="1" ht="12.75">
      <c r="A792" s="13"/>
      <c r="B792" s="162">
        <v>1000</v>
      </c>
      <c r="C792" s="13" t="s">
        <v>55</v>
      </c>
      <c r="D792" s="13" t="s">
        <v>100</v>
      </c>
      <c r="E792" s="13" t="s">
        <v>56</v>
      </c>
      <c r="F792" s="91" t="s">
        <v>327</v>
      </c>
      <c r="G792" s="30" t="s">
        <v>260</v>
      </c>
      <c r="H792" s="29">
        <f aca="true" t="shared" si="44" ref="H792:H797">H791-B792</f>
        <v>-3400</v>
      </c>
      <c r="I792" s="40">
        <f>+B792/M792</f>
        <v>2</v>
      </c>
      <c r="K792" s="16" t="s">
        <v>94</v>
      </c>
      <c r="L792" s="16">
        <v>17</v>
      </c>
      <c r="M792" s="41">
        <v>500</v>
      </c>
    </row>
    <row r="793" spans="2:13" ht="12.75">
      <c r="B793" s="192">
        <v>1800</v>
      </c>
      <c r="C793" s="1" t="s">
        <v>55</v>
      </c>
      <c r="D793" s="13" t="s">
        <v>100</v>
      </c>
      <c r="E793" s="1" t="s">
        <v>56</v>
      </c>
      <c r="F793" s="66" t="s">
        <v>318</v>
      </c>
      <c r="G793" s="28" t="s">
        <v>260</v>
      </c>
      <c r="H793" s="29">
        <f t="shared" si="44"/>
        <v>-5200</v>
      </c>
      <c r="I793" s="40">
        <f>+B793/M793</f>
        <v>3.6</v>
      </c>
      <c r="K793" s="16" t="s">
        <v>94</v>
      </c>
      <c r="L793">
        <v>17</v>
      </c>
      <c r="M793" s="41">
        <v>500</v>
      </c>
    </row>
    <row r="794" spans="1:13" s="16" customFormat="1" ht="12.75">
      <c r="A794" s="13"/>
      <c r="B794" s="162">
        <v>1000</v>
      </c>
      <c r="C794" s="13" t="s">
        <v>55</v>
      </c>
      <c r="D794" s="13" t="s">
        <v>100</v>
      </c>
      <c r="E794" s="13" t="s">
        <v>56</v>
      </c>
      <c r="F794" s="91" t="s">
        <v>327</v>
      </c>
      <c r="G794" s="30" t="s">
        <v>261</v>
      </c>
      <c r="H794" s="29">
        <f t="shared" si="44"/>
        <v>-6200</v>
      </c>
      <c r="I794" s="40">
        <f>+B794/M794</f>
        <v>2</v>
      </c>
      <c r="K794" s="16" t="s">
        <v>94</v>
      </c>
      <c r="L794" s="16">
        <v>17</v>
      </c>
      <c r="M794" s="41">
        <v>500</v>
      </c>
    </row>
    <row r="795" spans="2:13" ht="12.75">
      <c r="B795" s="192">
        <v>1700</v>
      </c>
      <c r="C795" s="1" t="s">
        <v>55</v>
      </c>
      <c r="D795" s="13" t="s">
        <v>100</v>
      </c>
      <c r="E795" s="1" t="s">
        <v>56</v>
      </c>
      <c r="F795" s="66" t="s">
        <v>318</v>
      </c>
      <c r="G795" s="28" t="s">
        <v>273</v>
      </c>
      <c r="H795" s="29">
        <f t="shared" si="44"/>
        <v>-7900</v>
      </c>
      <c r="I795" s="23">
        <f t="shared" si="42"/>
        <v>3.4</v>
      </c>
      <c r="K795" s="16" t="s">
        <v>94</v>
      </c>
      <c r="L795">
        <v>17</v>
      </c>
      <c r="M795" s="2">
        <v>500</v>
      </c>
    </row>
    <row r="796" spans="1:13" s="16" customFormat="1" ht="12.75">
      <c r="A796" s="13"/>
      <c r="B796" s="162">
        <v>1000</v>
      </c>
      <c r="C796" s="13" t="s">
        <v>55</v>
      </c>
      <c r="D796" s="13" t="s">
        <v>100</v>
      </c>
      <c r="E796" s="13" t="s">
        <v>56</v>
      </c>
      <c r="F796" s="91" t="s">
        <v>327</v>
      </c>
      <c r="G796" s="30" t="s">
        <v>273</v>
      </c>
      <c r="H796" s="29">
        <f t="shared" si="44"/>
        <v>-8900</v>
      </c>
      <c r="I796" s="40">
        <f t="shared" si="42"/>
        <v>2</v>
      </c>
      <c r="K796" s="16" t="s">
        <v>94</v>
      </c>
      <c r="L796" s="16">
        <v>17</v>
      </c>
      <c r="M796" s="41">
        <v>500</v>
      </c>
    </row>
    <row r="797" spans="2:13" ht="12.75">
      <c r="B797" s="192">
        <v>1700</v>
      </c>
      <c r="C797" s="1" t="s">
        <v>55</v>
      </c>
      <c r="D797" s="13" t="s">
        <v>100</v>
      </c>
      <c r="E797" s="1" t="s">
        <v>56</v>
      </c>
      <c r="F797" s="66" t="s">
        <v>318</v>
      </c>
      <c r="G797" s="28" t="s">
        <v>294</v>
      </c>
      <c r="H797" s="29">
        <f t="shared" si="44"/>
        <v>-10600</v>
      </c>
      <c r="I797" s="23">
        <f t="shared" si="42"/>
        <v>3.4</v>
      </c>
      <c r="K797" s="16" t="s">
        <v>94</v>
      </c>
      <c r="L797">
        <v>17</v>
      </c>
      <c r="M797" s="2">
        <v>500</v>
      </c>
    </row>
    <row r="798" spans="1:13" s="77" customFormat="1" ht="12.75">
      <c r="A798" s="12"/>
      <c r="B798" s="302">
        <f>SUM(B790:B797)</f>
        <v>10600</v>
      </c>
      <c r="C798" s="12"/>
      <c r="D798" s="12"/>
      <c r="E798" s="12" t="s">
        <v>56</v>
      </c>
      <c r="F798" s="78"/>
      <c r="G798" s="19"/>
      <c r="H798" s="75">
        <v>0</v>
      </c>
      <c r="I798" s="76">
        <f t="shared" si="42"/>
        <v>21.2</v>
      </c>
      <c r="M798" s="2">
        <v>500</v>
      </c>
    </row>
    <row r="799" spans="2:14" ht="12.75">
      <c r="B799" s="315"/>
      <c r="C799" s="38"/>
      <c r="D799" s="13"/>
      <c r="E799" s="38"/>
      <c r="H799" s="6">
        <f t="shared" si="43"/>
        <v>0</v>
      </c>
      <c r="I799" s="23">
        <f t="shared" si="42"/>
        <v>0</v>
      </c>
      <c r="J799" s="37"/>
      <c r="K799" s="37"/>
      <c r="L799" s="37"/>
      <c r="M799" s="2">
        <v>500</v>
      </c>
      <c r="N799" s="39">
        <v>500</v>
      </c>
    </row>
    <row r="800" spans="2:13" ht="12.75">
      <c r="B800" s="192"/>
      <c r="D800" s="13"/>
      <c r="H800" s="6">
        <f t="shared" si="43"/>
        <v>0</v>
      </c>
      <c r="I800" s="23">
        <f t="shared" si="42"/>
        <v>0</v>
      </c>
      <c r="M800" s="2">
        <v>500</v>
      </c>
    </row>
    <row r="801" spans="2:13" ht="12.75">
      <c r="B801" s="192">
        <v>5000</v>
      </c>
      <c r="C801" s="1" t="s">
        <v>57</v>
      </c>
      <c r="D801" s="13" t="s">
        <v>100</v>
      </c>
      <c r="E801" s="1" t="s">
        <v>111</v>
      </c>
      <c r="F801" s="66" t="s">
        <v>328</v>
      </c>
      <c r="G801" s="28" t="s">
        <v>258</v>
      </c>
      <c r="H801" s="6">
        <f t="shared" si="43"/>
        <v>-5000</v>
      </c>
      <c r="I801" s="23">
        <v>10</v>
      </c>
      <c r="K801" s="16" t="s">
        <v>94</v>
      </c>
      <c r="L801">
        <v>17</v>
      </c>
      <c r="M801" s="2">
        <v>500</v>
      </c>
    </row>
    <row r="802" spans="2:13" ht="12.75">
      <c r="B802" s="192">
        <v>5000</v>
      </c>
      <c r="C802" s="1" t="s">
        <v>57</v>
      </c>
      <c r="D802" s="13" t="s">
        <v>100</v>
      </c>
      <c r="E802" s="1" t="s">
        <v>111</v>
      </c>
      <c r="F802" s="66" t="s">
        <v>318</v>
      </c>
      <c r="G802" s="28" t="s">
        <v>260</v>
      </c>
      <c r="H802" s="6">
        <f t="shared" si="43"/>
        <v>-10000</v>
      </c>
      <c r="I802" s="23">
        <v>10</v>
      </c>
      <c r="K802" s="16" t="s">
        <v>94</v>
      </c>
      <c r="L802">
        <v>17</v>
      </c>
      <c r="M802" s="2">
        <v>500</v>
      </c>
    </row>
    <row r="803" spans="2:13" ht="12.75">
      <c r="B803" s="192">
        <v>5000</v>
      </c>
      <c r="C803" s="1" t="s">
        <v>57</v>
      </c>
      <c r="D803" s="13" t="s">
        <v>100</v>
      </c>
      <c r="E803" s="1" t="s">
        <v>111</v>
      </c>
      <c r="F803" s="66" t="s">
        <v>318</v>
      </c>
      <c r="G803" s="28" t="s">
        <v>261</v>
      </c>
      <c r="H803" s="6">
        <f t="shared" si="43"/>
        <v>-15000</v>
      </c>
      <c r="I803" s="23">
        <v>10</v>
      </c>
      <c r="K803" s="16" t="s">
        <v>94</v>
      </c>
      <c r="L803">
        <v>17</v>
      </c>
      <c r="M803" s="2">
        <v>500</v>
      </c>
    </row>
    <row r="804" spans="2:13" ht="12.75">
      <c r="B804" s="192">
        <v>5000</v>
      </c>
      <c r="C804" s="1" t="s">
        <v>57</v>
      </c>
      <c r="D804" s="13" t="s">
        <v>100</v>
      </c>
      <c r="E804" s="1" t="s">
        <v>111</v>
      </c>
      <c r="F804" s="66" t="s">
        <v>329</v>
      </c>
      <c r="G804" s="28" t="s">
        <v>273</v>
      </c>
      <c r="H804" s="6">
        <f t="shared" si="43"/>
        <v>-20000</v>
      </c>
      <c r="I804" s="23">
        <v>10</v>
      </c>
      <c r="K804" s="16" t="s">
        <v>94</v>
      </c>
      <c r="L804">
        <v>17</v>
      </c>
      <c r="M804" s="2">
        <v>500</v>
      </c>
    </row>
    <row r="805" spans="1:13" s="77" customFormat="1" ht="12.75">
      <c r="A805" s="12"/>
      <c r="B805" s="302">
        <f>SUM(B801:B804)</f>
        <v>20000</v>
      </c>
      <c r="C805" s="12" t="s">
        <v>57</v>
      </c>
      <c r="D805" s="12"/>
      <c r="E805" s="12"/>
      <c r="F805" s="78"/>
      <c r="G805" s="19"/>
      <c r="H805" s="75">
        <v>0</v>
      </c>
      <c r="I805" s="76">
        <f t="shared" si="42"/>
        <v>40</v>
      </c>
      <c r="M805" s="2">
        <v>500</v>
      </c>
    </row>
    <row r="806" spans="2:13" ht="12.75">
      <c r="B806" s="192"/>
      <c r="H806" s="6">
        <f t="shared" si="43"/>
        <v>0</v>
      </c>
      <c r="I806" s="23">
        <f t="shared" si="42"/>
        <v>0</v>
      </c>
      <c r="M806" s="2">
        <v>500</v>
      </c>
    </row>
    <row r="807" spans="2:13" ht="12.75">
      <c r="B807" s="192"/>
      <c r="H807" s="6">
        <f t="shared" si="43"/>
        <v>0</v>
      </c>
      <c r="I807" s="23">
        <f t="shared" si="42"/>
        <v>0</v>
      </c>
      <c r="M807" s="2">
        <v>500</v>
      </c>
    </row>
    <row r="808" spans="2:13" ht="12.75">
      <c r="B808" s="192">
        <v>2000</v>
      </c>
      <c r="C808" s="1" t="s">
        <v>58</v>
      </c>
      <c r="D808" s="13" t="s">
        <v>100</v>
      </c>
      <c r="E808" s="1" t="s">
        <v>111</v>
      </c>
      <c r="F808" s="66" t="s">
        <v>318</v>
      </c>
      <c r="G808" s="28" t="s">
        <v>258</v>
      </c>
      <c r="H808" s="6">
        <f t="shared" si="43"/>
        <v>-2000</v>
      </c>
      <c r="I808" s="23">
        <v>4</v>
      </c>
      <c r="K808" s="16" t="s">
        <v>94</v>
      </c>
      <c r="L808">
        <v>17</v>
      </c>
      <c r="M808" s="2">
        <v>500</v>
      </c>
    </row>
    <row r="809" spans="2:13" ht="12.75">
      <c r="B809" s="192">
        <v>2000</v>
      </c>
      <c r="C809" s="1" t="s">
        <v>58</v>
      </c>
      <c r="D809" s="13" t="s">
        <v>100</v>
      </c>
      <c r="E809" s="1" t="s">
        <v>111</v>
      </c>
      <c r="F809" s="66" t="s">
        <v>318</v>
      </c>
      <c r="G809" s="28" t="s">
        <v>260</v>
      </c>
      <c r="H809" s="6">
        <f t="shared" si="43"/>
        <v>-4000</v>
      </c>
      <c r="I809" s="23">
        <v>4</v>
      </c>
      <c r="K809" s="16" t="s">
        <v>94</v>
      </c>
      <c r="L809">
        <v>17</v>
      </c>
      <c r="M809" s="2">
        <v>500</v>
      </c>
    </row>
    <row r="810" spans="2:13" ht="12.75">
      <c r="B810" s="192">
        <v>2000</v>
      </c>
      <c r="C810" s="1" t="s">
        <v>58</v>
      </c>
      <c r="D810" s="13" t="s">
        <v>100</v>
      </c>
      <c r="E810" s="1" t="s">
        <v>111</v>
      </c>
      <c r="F810" s="66" t="s">
        <v>318</v>
      </c>
      <c r="G810" s="28" t="s">
        <v>273</v>
      </c>
      <c r="H810" s="6">
        <f t="shared" si="43"/>
        <v>-6000</v>
      </c>
      <c r="I810" s="23">
        <v>4</v>
      </c>
      <c r="K810" s="16" t="s">
        <v>94</v>
      </c>
      <c r="L810">
        <v>17</v>
      </c>
      <c r="M810" s="2">
        <v>500</v>
      </c>
    </row>
    <row r="811" spans="2:13" ht="12.75">
      <c r="B811" s="192">
        <v>2000</v>
      </c>
      <c r="C811" s="1" t="s">
        <v>58</v>
      </c>
      <c r="D811" s="13" t="s">
        <v>100</v>
      </c>
      <c r="E811" s="1" t="s">
        <v>111</v>
      </c>
      <c r="F811" s="66" t="s">
        <v>318</v>
      </c>
      <c r="G811" s="28" t="s">
        <v>294</v>
      </c>
      <c r="H811" s="6">
        <f t="shared" si="43"/>
        <v>-8000</v>
      </c>
      <c r="I811" s="23">
        <v>4</v>
      </c>
      <c r="K811" s="16" t="s">
        <v>94</v>
      </c>
      <c r="L811">
        <v>17</v>
      </c>
      <c r="M811" s="2">
        <v>500</v>
      </c>
    </row>
    <row r="812" spans="1:13" s="77" customFormat="1" ht="12.75">
      <c r="A812" s="12"/>
      <c r="B812" s="302">
        <f>SUM(B808:B811)</f>
        <v>8000</v>
      </c>
      <c r="C812" s="12" t="s">
        <v>58</v>
      </c>
      <c r="D812" s="12"/>
      <c r="E812" s="12"/>
      <c r="F812" s="78"/>
      <c r="G812" s="19"/>
      <c r="H812" s="75">
        <v>0</v>
      </c>
      <c r="I812" s="76">
        <f aca="true" t="shared" si="45" ref="I812:I818">+B812/M812</f>
        <v>16</v>
      </c>
      <c r="M812" s="2">
        <v>500</v>
      </c>
    </row>
    <row r="813" spans="2:13" ht="12.75">
      <c r="B813" s="192"/>
      <c r="H813" s="6">
        <f aca="true" t="shared" si="46" ref="H813:H876">H812-B813</f>
        <v>0</v>
      </c>
      <c r="I813" s="23">
        <f t="shared" si="45"/>
        <v>0</v>
      </c>
      <c r="M813" s="2">
        <v>500</v>
      </c>
    </row>
    <row r="814" spans="2:13" ht="12.75">
      <c r="B814" s="192"/>
      <c r="H814" s="6">
        <f t="shared" si="46"/>
        <v>0</v>
      </c>
      <c r="I814" s="23">
        <f t="shared" si="45"/>
        <v>0</v>
      </c>
      <c r="M814" s="2">
        <v>500</v>
      </c>
    </row>
    <row r="815" spans="2:13" ht="12.75">
      <c r="B815" s="192">
        <v>1800</v>
      </c>
      <c r="C815" s="1" t="s">
        <v>118</v>
      </c>
      <c r="D815" s="13" t="s">
        <v>100</v>
      </c>
      <c r="E815" s="1" t="s">
        <v>60</v>
      </c>
      <c r="F815" s="66" t="s">
        <v>318</v>
      </c>
      <c r="G815" s="28" t="s">
        <v>258</v>
      </c>
      <c r="H815" s="6">
        <f t="shared" si="46"/>
        <v>-1800</v>
      </c>
      <c r="I815" s="23">
        <f t="shared" si="45"/>
        <v>3.6</v>
      </c>
      <c r="K815" s="16" t="s">
        <v>94</v>
      </c>
      <c r="L815">
        <v>17</v>
      </c>
      <c r="M815" s="2">
        <v>500</v>
      </c>
    </row>
    <row r="816" spans="1:13" s="77" customFormat="1" ht="12.75">
      <c r="A816" s="12"/>
      <c r="B816" s="302">
        <f>SUM(B815)</f>
        <v>1800</v>
      </c>
      <c r="C816" s="12"/>
      <c r="D816" s="12"/>
      <c r="E816" s="12" t="s">
        <v>60</v>
      </c>
      <c r="F816" s="78"/>
      <c r="G816" s="19"/>
      <c r="H816" s="75">
        <v>0</v>
      </c>
      <c r="I816" s="76">
        <f t="shared" si="45"/>
        <v>3.6</v>
      </c>
      <c r="M816" s="2">
        <v>500</v>
      </c>
    </row>
    <row r="817" spans="2:13" ht="12.75">
      <c r="B817" s="192"/>
      <c r="H817" s="6">
        <f t="shared" si="46"/>
        <v>0</v>
      </c>
      <c r="I817" s="23">
        <f t="shared" si="45"/>
        <v>0</v>
      </c>
      <c r="M817" s="2">
        <v>500</v>
      </c>
    </row>
    <row r="818" spans="2:13" ht="12.75">
      <c r="B818" s="192"/>
      <c r="H818" s="6">
        <f t="shared" si="46"/>
        <v>0</v>
      </c>
      <c r="I818" s="23">
        <f t="shared" si="45"/>
        <v>0</v>
      </c>
      <c r="M818" s="2">
        <v>500</v>
      </c>
    </row>
    <row r="819" spans="2:13" ht="12.75">
      <c r="B819" s="192">
        <v>5000</v>
      </c>
      <c r="C819" s="1" t="s">
        <v>1275</v>
      </c>
      <c r="D819" s="13" t="s">
        <v>100</v>
      </c>
      <c r="E819" s="1" t="s">
        <v>117</v>
      </c>
      <c r="F819" s="66" t="s">
        <v>331</v>
      </c>
      <c r="G819" s="28" t="s">
        <v>258</v>
      </c>
      <c r="H819" s="6">
        <f t="shared" si="46"/>
        <v>-5000</v>
      </c>
      <c r="I819" s="23">
        <v>10</v>
      </c>
      <c r="K819" s="16" t="s">
        <v>94</v>
      </c>
      <c r="L819">
        <v>17</v>
      </c>
      <c r="M819" s="2">
        <v>500</v>
      </c>
    </row>
    <row r="820" spans="2:13" ht="12.75">
      <c r="B820" s="192">
        <v>2000</v>
      </c>
      <c r="C820" s="1" t="s">
        <v>119</v>
      </c>
      <c r="D820" s="13" t="s">
        <v>100</v>
      </c>
      <c r="E820" s="1" t="s">
        <v>117</v>
      </c>
      <c r="F820" s="66" t="s">
        <v>318</v>
      </c>
      <c r="G820" s="28" t="s">
        <v>273</v>
      </c>
      <c r="H820" s="6">
        <f t="shared" si="46"/>
        <v>-7000</v>
      </c>
      <c r="I820" s="23">
        <v>4</v>
      </c>
      <c r="K820" s="16" t="s">
        <v>94</v>
      </c>
      <c r="L820">
        <v>17</v>
      </c>
      <c r="M820" s="2">
        <v>500</v>
      </c>
    </row>
    <row r="821" spans="1:13" ht="12.75">
      <c r="A821" s="13"/>
      <c r="B821" s="162">
        <v>15000</v>
      </c>
      <c r="C821" s="13" t="s">
        <v>1275</v>
      </c>
      <c r="D821" s="13" t="s">
        <v>100</v>
      </c>
      <c r="E821" s="1" t="s">
        <v>117</v>
      </c>
      <c r="F821" s="66" t="s">
        <v>332</v>
      </c>
      <c r="G821" s="28" t="s">
        <v>294</v>
      </c>
      <c r="H821" s="6">
        <f t="shared" si="46"/>
        <v>-22000</v>
      </c>
      <c r="I821" s="23">
        <v>30</v>
      </c>
      <c r="K821" s="16" t="s">
        <v>94</v>
      </c>
      <c r="L821">
        <v>17</v>
      </c>
      <c r="M821" s="2">
        <v>500</v>
      </c>
    </row>
    <row r="822" spans="1:13" ht="12.75">
      <c r="A822" s="13"/>
      <c r="B822" s="162">
        <v>15000</v>
      </c>
      <c r="C822" s="13" t="s">
        <v>1275</v>
      </c>
      <c r="D822" s="13" t="s">
        <v>100</v>
      </c>
      <c r="E822" s="1" t="s">
        <v>117</v>
      </c>
      <c r="F822" s="66" t="s">
        <v>333</v>
      </c>
      <c r="G822" s="28" t="s">
        <v>294</v>
      </c>
      <c r="H822" s="6">
        <f t="shared" si="46"/>
        <v>-37000</v>
      </c>
      <c r="I822" s="23">
        <v>30</v>
      </c>
      <c r="K822" s="16" t="s">
        <v>94</v>
      </c>
      <c r="L822">
        <v>17</v>
      </c>
      <c r="M822" s="2">
        <v>500</v>
      </c>
    </row>
    <row r="823" spans="2:13" ht="12.75">
      <c r="B823" s="192">
        <v>2000</v>
      </c>
      <c r="C823" s="1" t="s">
        <v>119</v>
      </c>
      <c r="D823" s="13" t="s">
        <v>100</v>
      </c>
      <c r="E823" s="1" t="s">
        <v>117</v>
      </c>
      <c r="F823" s="66" t="s">
        <v>318</v>
      </c>
      <c r="G823" s="28" t="s">
        <v>294</v>
      </c>
      <c r="H823" s="6">
        <f t="shared" si="46"/>
        <v>-39000</v>
      </c>
      <c r="I823" s="23">
        <v>4</v>
      </c>
      <c r="K823" s="16" t="s">
        <v>94</v>
      </c>
      <c r="L823">
        <v>17</v>
      </c>
      <c r="M823" s="2">
        <v>500</v>
      </c>
    </row>
    <row r="824" spans="1:13" s="77" customFormat="1" ht="12.75">
      <c r="A824" s="12"/>
      <c r="B824" s="302">
        <f>SUM(B819:B823)</f>
        <v>39000</v>
      </c>
      <c r="C824" s="12"/>
      <c r="D824" s="12"/>
      <c r="E824" s="12" t="s">
        <v>117</v>
      </c>
      <c r="F824" s="78"/>
      <c r="G824" s="19"/>
      <c r="H824" s="75">
        <v>0</v>
      </c>
      <c r="I824" s="76">
        <f aca="true" t="shared" si="47" ref="I824:I867">+B824/M824</f>
        <v>78</v>
      </c>
      <c r="M824" s="2">
        <v>500</v>
      </c>
    </row>
    <row r="825" spans="2:13" ht="12.75">
      <c r="B825" s="192"/>
      <c r="H825" s="6">
        <f t="shared" si="46"/>
        <v>0</v>
      </c>
      <c r="I825" s="23">
        <f t="shared" si="47"/>
        <v>0</v>
      </c>
      <c r="M825" s="2">
        <v>500</v>
      </c>
    </row>
    <row r="826" spans="2:13" ht="12.75">
      <c r="B826" s="192"/>
      <c r="H826" s="6">
        <f t="shared" si="46"/>
        <v>0</v>
      </c>
      <c r="I826" s="23">
        <f t="shared" si="47"/>
        <v>0</v>
      </c>
      <c r="M826" s="2">
        <v>500</v>
      </c>
    </row>
    <row r="827" spans="2:13" ht="12.75">
      <c r="B827" s="192">
        <v>300</v>
      </c>
      <c r="C827" s="13" t="s">
        <v>334</v>
      </c>
      <c r="D827" s="13" t="s">
        <v>100</v>
      </c>
      <c r="E827" s="1" t="s">
        <v>26</v>
      </c>
      <c r="F827" s="66" t="s">
        <v>318</v>
      </c>
      <c r="G827" s="28" t="s">
        <v>260</v>
      </c>
      <c r="H827" s="6">
        <f t="shared" si="46"/>
        <v>-300</v>
      </c>
      <c r="I827" s="23">
        <f t="shared" si="47"/>
        <v>0.6</v>
      </c>
      <c r="K827" s="16" t="s">
        <v>94</v>
      </c>
      <c r="L827">
        <v>17</v>
      </c>
      <c r="M827" s="2">
        <v>500</v>
      </c>
    </row>
    <row r="828" spans="2:13" ht="12.75">
      <c r="B828" s="192">
        <v>450</v>
      </c>
      <c r="C828" s="13" t="s">
        <v>335</v>
      </c>
      <c r="D828" s="13" t="s">
        <v>100</v>
      </c>
      <c r="E828" s="1" t="s">
        <v>26</v>
      </c>
      <c r="F828" s="66" t="s">
        <v>318</v>
      </c>
      <c r="G828" s="28" t="s">
        <v>260</v>
      </c>
      <c r="H828" s="6">
        <f t="shared" si="46"/>
        <v>-750</v>
      </c>
      <c r="I828" s="23">
        <f t="shared" si="47"/>
        <v>0.9</v>
      </c>
      <c r="K828" s="16" t="s">
        <v>94</v>
      </c>
      <c r="L828">
        <v>17</v>
      </c>
      <c r="M828" s="2">
        <v>500</v>
      </c>
    </row>
    <row r="829" spans="1:13" s="77" customFormat="1" ht="12.75">
      <c r="A829" s="12"/>
      <c r="B829" s="302">
        <f>SUM(B827:B828)</f>
        <v>750</v>
      </c>
      <c r="C829" s="12"/>
      <c r="D829" s="12"/>
      <c r="E829" s="12" t="s">
        <v>26</v>
      </c>
      <c r="F829" s="78"/>
      <c r="G829" s="19"/>
      <c r="H829" s="75">
        <v>0</v>
      </c>
      <c r="I829" s="76">
        <f t="shared" si="47"/>
        <v>1.5</v>
      </c>
      <c r="M829" s="2">
        <v>500</v>
      </c>
    </row>
    <row r="830" spans="2:13" ht="12.75">
      <c r="B830" s="192"/>
      <c r="H830" s="6">
        <f t="shared" si="46"/>
        <v>0</v>
      </c>
      <c r="I830" s="23">
        <f t="shared" si="47"/>
        <v>0</v>
      </c>
      <c r="M830" s="2">
        <v>500</v>
      </c>
    </row>
    <row r="831" spans="2:13" ht="12.75">
      <c r="B831" s="192"/>
      <c r="H831" s="6">
        <f t="shared" si="46"/>
        <v>0</v>
      </c>
      <c r="I831" s="23">
        <f t="shared" si="47"/>
        <v>0</v>
      </c>
      <c r="M831" s="2">
        <v>500</v>
      </c>
    </row>
    <row r="832" spans="2:13" ht="12.75">
      <c r="B832" s="192"/>
      <c r="H832" s="6">
        <f t="shared" si="46"/>
        <v>0</v>
      </c>
      <c r="I832" s="23">
        <f t="shared" si="47"/>
        <v>0</v>
      </c>
      <c r="M832" s="2">
        <v>500</v>
      </c>
    </row>
    <row r="833" spans="2:13" ht="12.75">
      <c r="B833" s="192"/>
      <c r="H833" s="6">
        <f t="shared" si="46"/>
        <v>0</v>
      </c>
      <c r="I833" s="23">
        <f t="shared" si="47"/>
        <v>0</v>
      </c>
      <c r="M833" s="2">
        <v>500</v>
      </c>
    </row>
    <row r="834" spans="1:13" s="77" customFormat="1" ht="12.75">
      <c r="A834" s="12"/>
      <c r="B834" s="302">
        <f>+B838+B843+B850+B856+B861</f>
        <v>15700</v>
      </c>
      <c r="C834" s="71" t="s">
        <v>336</v>
      </c>
      <c r="D834" s="72" t="s">
        <v>337</v>
      </c>
      <c r="E834" s="71" t="s">
        <v>31</v>
      </c>
      <c r="F834" s="73" t="s">
        <v>32</v>
      </c>
      <c r="G834" s="74" t="s">
        <v>160</v>
      </c>
      <c r="H834" s="93"/>
      <c r="I834" s="76">
        <f t="shared" si="47"/>
        <v>31.4</v>
      </c>
      <c r="J834" s="76"/>
      <c r="K834" s="76"/>
      <c r="M834" s="2">
        <v>500</v>
      </c>
    </row>
    <row r="835" spans="2:13" ht="12.75">
      <c r="B835" s="192"/>
      <c r="H835" s="6">
        <f t="shared" si="46"/>
        <v>0</v>
      </c>
      <c r="I835" s="23">
        <f t="shared" si="47"/>
        <v>0</v>
      </c>
      <c r="M835" s="2">
        <v>500</v>
      </c>
    </row>
    <row r="836" spans="2:13" ht="12.75">
      <c r="B836" s="192">
        <v>3000</v>
      </c>
      <c r="C836" s="13" t="s">
        <v>34</v>
      </c>
      <c r="D836" s="1" t="s">
        <v>17</v>
      </c>
      <c r="E836" s="1" t="s">
        <v>35</v>
      </c>
      <c r="F836" s="66" t="s">
        <v>338</v>
      </c>
      <c r="G836" s="28" t="s">
        <v>300</v>
      </c>
      <c r="H836" s="6">
        <f t="shared" si="46"/>
        <v>-3000</v>
      </c>
      <c r="I836" s="23">
        <v>6</v>
      </c>
      <c r="K836" t="s">
        <v>34</v>
      </c>
      <c r="L836">
        <v>18</v>
      </c>
      <c r="M836" s="2">
        <v>500</v>
      </c>
    </row>
    <row r="837" spans="2:13" ht="12.75">
      <c r="B837" s="192">
        <v>3000</v>
      </c>
      <c r="C837" s="13" t="s">
        <v>34</v>
      </c>
      <c r="D837" s="1" t="s">
        <v>17</v>
      </c>
      <c r="E837" s="1" t="s">
        <v>35</v>
      </c>
      <c r="F837" s="66" t="s">
        <v>339</v>
      </c>
      <c r="G837" s="28" t="s">
        <v>340</v>
      </c>
      <c r="H837" s="6">
        <f t="shared" si="46"/>
        <v>-6000</v>
      </c>
      <c r="I837" s="23">
        <v>6</v>
      </c>
      <c r="K837" t="s">
        <v>34</v>
      </c>
      <c r="L837">
        <v>18</v>
      </c>
      <c r="M837" s="2">
        <v>500</v>
      </c>
    </row>
    <row r="838" spans="1:13" s="77" customFormat="1" ht="12.75">
      <c r="A838" s="12"/>
      <c r="B838" s="302">
        <f>SUM(B836:B837)</f>
        <v>6000</v>
      </c>
      <c r="C838" s="12" t="s">
        <v>34</v>
      </c>
      <c r="D838" s="12"/>
      <c r="E838" s="12"/>
      <c r="F838" s="78"/>
      <c r="G838" s="19"/>
      <c r="H838" s="75">
        <v>0</v>
      </c>
      <c r="I838" s="76">
        <f t="shared" si="47"/>
        <v>12</v>
      </c>
      <c r="M838" s="2">
        <v>500</v>
      </c>
    </row>
    <row r="839" spans="2:13" ht="12.75">
      <c r="B839" s="192"/>
      <c r="H839" s="6">
        <f t="shared" si="46"/>
        <v>0</v>
      </c>
      <c r="I839" s="23">
        <f t="shared" si="47"/>
        <v>0</v>
      </c>
      <c r="M839" s="2">
        <v>500</v>
      </c>
    </row>
    <row r="840" spans="2:13" ht="12.75">
      <c r="B840" s="192"/>
      <c r="H840" s="6">
        <f t="shared" si="46"/>
        <v>0</v>
      </c>
      <c r="I840" s="23">
        <f t="shared" si="47"/>
        <v>0</v>
      </c>
      <c r="M840" s="2">
        <v>500</v>
      </c>
    </row>
    <row r="841" spans="2:13" ht="12.75">
      <c r="B841" s="192">
        <v>1000</v>
      </c>
      <c r="C841" s="1" t="s">
        <v>126</v>
      </c>
      <c r="D841" s="13" t="s">
        <v>17</v>
      </c>
      <c r="E841" s="1" t="s">
        <v>47</v>
      </c>
      <c r="F841" s="66" t="s">
        <v>341</v>
      </c>
      <c r="G841" s="28" t="s">
        <v>294</v>
      </c>
      <c r="H841" s="6">
        <f t="shared" si="46"/>
        <v>-1000</v>
      </c>
      <c r="I841" s="23">
        <f t="shared" si="47"/>
        <v>2</v>
      </c>
      <c r="K841" t="s">
        <v>172</v>
      </c>
      <c r="L841">
        <v>18</v>
      </c>
      <c r="M841" s="2">
        <v>500</v>
      </c>
    </row>
    <row r="842" spans="2:13" ht="12.75">
      <c r="B842" s="192">
        <v>2200</v>
      </c>
      <c r="C842" s="1" t="s">
        <v>182</v>
      </c>
      <c r="D842" s="13" t="s">
        <v>17</v>
      </c>
      <c r="E842" s="1" t="s">
        <v>47</v>
      </c>
      <c r="F842" s="66" t="s">
        <v>342</v>
      </c>
      <c r="G842" s="28" t="s">
        <v>294</v>
      </c>
      <c r="H842" s="6">
        <f t="shared" si="46"/>
        <v>-3200</v>
      </c>
      <c r="I842" s="23">
        <f t="shared" si="47"/>
        <v>4.4</v>
      </c>
      <c r="K842" t="s">
        <v>172</v>
      </c>
      <c r="L842">
        <v>18</v>
      </c>
      <c r="M842" s="2">
        <v>500</v>
      </c>
    </row>
    <row r="843" spans="1:13" s="77" customFormat="1" ht="12.75">
      <c r="A843" s="12"/>
      <c r="B843" s="302">
        <f>SUM(B841:B842)</f>
        <v>3200</v>
      </c>
      <c r="C843" s="12" t="s">
        <v>54</v>
      </c>
      <c r="D843" s="12"/>
      <c r="E843" s="12"/>
      <c r="F843" s="78"/>
      <c r="G843" s="19"/>
      <c r="H843" s="75">
        <v>0</v>
      </c>
      <c r="I843" s="76">
        <f t="shared" si="47"/>
        <v>6.4</v>
      </c>
      <c r="M843" s="2">
        <v>500</v>
      </c>
    </row>
    <row r="844" spans="2:13" ht="12.75">
      <c r="B844" s="192"/>
      <c r="H844" s="6">
        <f t="shared" si="46"/>
        <v>0</v>
      </c>
      <c r="I844" s="23">
        <f t="shared" si="47"/>
        <v>0</v>
      </c>
      <c r="M844" s="2">
        <v>500</v>
      </c>
    </row>
    <row r="845" spans="2:13" ht="12.75">
      <c r="B845" s="192"/>
      <c r="H845" s="6">
        <f t="shared" si="46"/>
        <v>0</v>
      </c>
      <c r="I845" s="23">
        <f t="shared" si="47"/>
        <v>0</v>
      </c>
      <c r="M845" s="2">
        <v>500</v>
      </c>
    </row>
    <row r="846" spans="2:13" ht="12.75">
      <c r="B846" s="162">
        <v>500</v>
      </c>
      <c r="C846" s="1" t="s">
        <v>55</v>
      </c>
      <c r="D846" s="13" t="s">
        <v>17</v>
      </c>
      <c r="E846" s="1" t="s">
        <v>56</v>
      </c>
      <c r="F846" s="66" t="s">
        <v>343</v>
      </c>
      <c r="G846" s="28" t="s">
        <v>261</v>
      </c>
      <c r="H846" s="6">
        <f t="shared" si="46"/>
        <v>-500</v>
      </c>
      <c r="I846" s="23">
        <v>1</v>
      </c>
      <c r="K846" t="s">
        <v>172</v>
      </c>
      <c r="L846">
        <v>18</v>
      </c>
      <c r="M846" s="2">
        <v>500</v>
      </c>
    </row>
    <row r="847" spans="2:13" ht="12.75">
      <c r="B847" s="192">
        <v>1000</v>
      </c>
      <c r="C847" s="1" t="s">
        <v>55</v>
      </c>
      <c r="D847" s="13" t="s">
        <v>17</v>
      </c>
      <c r="E847" s="1" t="s">
        <v>56</v>
      </c>
      <c r="F847" s="66" t="s">
        <v>343</v>
      </c>
      <c r="G847" s="28" t="s">
        <v>273</v>
      </c>
      <c r="H847" s="6">
        <f t="shared" si="46"/>
        <v>-1500</v>
      </c>
      <c r="I847" s="23">
        <v>2</v>
      </c>
      <c r="K847" t="s">
        <v>172</v>
      </c>
      <c r="L847">
        <v>18</v>
      </c>
      <c r="M847" s="2">
        <v>500</v>
      </c>
    </row>
    <row r="848" spans="2:13" ht="12.75">
      <c r="B848" s="192">
        <v>700</v>
      </c>
      <c r="C848" s="1" t="s">
        <v>55</v>
      </c>
      <c r="D848" s="13" t="s">
        <v>17</v>
      </c>
      <c r="E848" s="1" t="s">
        <v>56</v>
      </c>
      <c r="F848" s="66" t="s">
        <v>343</v>
      </c>
      <c r="G848" s="28" t="s">
        <v>294</v>
      </c>
      <c r="H848" s="6">
        <f t="shared" si="46"/>
        <v>-2200</v>
      </c>
      <c r="I848" s="23">
        <v>1.4</v>
      </c>
      <c r="K848" t="s">
        <v>172</v>
      </c>
      <c r="L848">
        <v>18</v>
      </c>
      <c r="M848" s="2">
        <v>500</v>
      </c>
    </row>
    <row r="849" spans="2:13" ht="12.75">
      <c r="B849" s="192">
        <v>200</v>
      </c>
      <c r="C849" s="1" t="s">
        <v>55</v>
      </c>
      <c r="D849" s="13" t="s">
        <v>17</v>
      </c>
      <c r="E849" s="1" t="s">
        <v>56</v>
      </c>
      <c r="F849" s="66" t="s">
        <v>343</v>
      </c>
      <c r="G849" s="28" t="s">
        <v>344</v>
      </c>
      <c r="H849" s="6">
        <f t="shared" si="46"/>
        <v>-2400</v>
      </c>
      <c r="I849" s="23">
        <v>0.4</v>
      </c>
      <c r="K849" t="s">
        <v>172</v>
      </c>
      <c r="L849">
        <v>18</v>
      </c>
      <c r="M849" s="2">
        <v>500</v>
      </c>
    </row>
    <row r="850" spans="1:13" s="77" customFormat="1" ht="12.75">
      <c r="A850" s="12"/>
      <c r="B850" s="302">
        <f>SUM(B846:B849)</f>
        <v>2400</v>
      </c>
      <c r="C850" s="12"/>
      <c r="D850" s="12"/>
      <c r="E850" s="12" t="s">
        <v>56</v>
      </c>
      <c r="F850" s="78"/>
      <c r="G850" s="19"/>
      <c r="H850" s="75">
        <v>0</v>
      </c>
      <c r="I850" s="76">
        <f t="shared" si="47"/>
        <v>4.8</v>
      </c>
      <c r="M850" s="2">
        <v>500</v>
      </c>
    </row>
    <row r="851" spans="2:13" ht="12.75">
      <c r="B851" s="192"/>
      <c r="H851" s="6">
        <f t="shared" si="46"/>
        <v>0</v>
      </c>
      <c r="I851" s="23">
        <f t="shared" si="47"/>
        <v>0</v>
      </c>
      <c r="M851" s="2">
        <v>500</v>
      </c>
    </row>
    <row r="852" spans="2:13" ht="12.75">
      <c r="B852" s="192"/>
      <c r="H852" s="6">
        <f t="shared" si="46"/>
        <v>0</v>
      </c>
      <c r="I852" s="23">
        <f t="shared" si="47"/>
        <v>0</v>
      </c>
      <c r="M852" s="2">
        <v>500</v>
      </c>
    </row>
    <row r="853" spans="2:13" ht="12.75">
      <c r="B853" s="162">
        <v>1000</v>
      </c>
      <c r="C853" s="1" t="s">
        <v>58</v>
      </c>
      <c r="D853" s="13" t="s">
        <v>17</v>
      </c>
      <c r="E853" s="1" t="s">
        <v>47</v>
      </c>
      <c r="F853" s="66" t="s">
        <v>343</v>
      </c>
      <c r="G853" s="28" t="s">
        <v>261</v>
      </c>
      <c r="H853" s="6">
        <f t="shared" si="46"/>
        <v>-1000</v>
      </c>
      <c r="I853" s="23">
        <v>2</v>
      </c>
      <c r="K853" t="s">
        <v>172</v>
      </c>
      <c r="L853">
        <v>18</v>
      </c>
      <c r="M853" s="2">
        <v>500</v>
      </c>
    </row>
    <row r="854" spans="2:13" ht="12.75">
      <c r="B854" s="192">
        <v>1000</v>
      </c>
      <c r="C854" s="1" t="s">
        <v>58</v>
      </c>
      <c r="D854" s="13" t="s">
        <v>17</v>
      </c>
      <c r="E854" s="1" t="s">
        <v>47</v>
      </c>
      <c r="F854" s="66" t="s">
        <v>343</v>
      </c>
      <c r="G854" s="28" t="s">
        <v>273</v>
      </c>
      <c r="H854" s="6">
        <f t="shared" si="46"/>
        <v>-2000</v>
      </c>
      <c r="I854" s="23">
        <v>2</v>
      </c>
      <c r="K854" t="s">
        <v>172</v>
      </c>
      <c r="L854">
        <v>18</v>
      </c>
      <c r="M854" s="2">
        <v>500</v>
      </c>
    </row>
    <row r="855" spans="2:13" ht="12.75">
      <c r="B855" s="192">
        <v>1000</v>
      </c>
      <c r="C855" s="1" t="s">
        <v>58</v>
      </c>
      <c r="D855" s="13" t="s">
        <v>17</v>
      </c>
      <c r="E855" s="1" t="s">
        <v>47</v>
      </c>
      <c r="F855" s="66" t="s">
        <v>343</v>
      </c>
      <c r="G855" s="28" t="s">
        <v>294</v>
      </c>
      <c r="H855" s="6">
        <f t="shared" si="46"/>
        <v>-3000</v>
      </c>
      <c r="I855" s="23">
        <v>2</v>
      </c>
      <c r="K855" t="s">
        <v>172</v>
      </c>
      <c r="L855">
        <v>18</v>
      </c>
      <c r="M855" s="2">
        <v>500</v>
      </c>
    </row>
    <row r="856" spans="1:13" s="77" customFormat="1" ht="12.75">
      <c r="A856" s="12"/>
      <c r="B856" s="302">
        <f>SUM(B853:B855)</f>
        <v>3000</v>
      </c>
      <c r="C856" s="12" t="s">
        <v>58</v>
      </c>
      <c r="D856" s="12"/>
      <c r="E856" s="12"/>
      <c r="F856" s="78"/>
      <c r="G856" s="19"/>
      <c r="H856" s="75">
        <v>0</v>
      </c>
      <c r="I856" s="76">
        <f t="shared" si="47"/>
        <v>6</v>
      </c>
      <c r="M856" s="2">
        <v>500</v>
      </c>
    </row>
    <row r="857" spans="2:13" ht="12.75">
      <c r="B857" s="192"/>
      <c r="H857" s="6">
        <f t="shared" si="46"/>
        <v>0</v>
      </c>
      <c r="I857" s="23">
        <f t="shared" si="47"/>
        <v>0</v>
      </c>
      <c r="M857" s="2">
        <v>500</v>
      </c>
    </row>
    <row r="858" spans="2:13" ht="12.75">
      <c r="B858" s="192"/>
      <c r="H858" s="6">
        <f t="shared" si="46"/>
        <v>0</v>
      </c>
      <c r="I858" s="23">
        <f t="shared" si="47"/>
        <v>0</v>
      </c>
      <c r="M858" s="2">
        <v>500</v>
      </c>
    </row>
    <row r="859" spans="2:13" ht="12.75">
      <c r="B859" s="192">
        <v>100</v>
      </c>
      <c r="C859" s="1" t="s">
        <v>345</v>
      </c>
      <c r="D859" s="13" t="s">
        <v>17</v>
      </c>
      <c r="E859" s="1" t="s">
        <v>26</v>
      </c>
      <c r="F859" s="66" t="s">
        <v>343</v>
      </c>
      <c r="G859" s="28" t="s">
        <v>294</v>
      </c>
      <c r="H859" s="6">
        <f t="shared" si="46"/>
        <v>-100</v>
      </c>
      <c r="I859" s="23">
        <v>0.2</v>
      </c>
      <c r="K859" t="s">
        <v>172</v>
      </c>
      <c r="L859">
        <v>18</v>
      </c>
      <c r="M859" s="2">
        <v>500</v>
      </c>
    </row>
    <row r="860" spans="2:13" ht="12.75">
      <c r="B860" s="192">
        <v>1000</v>
      </c>
      <c r="C860" s="1" t="s">
        <v>188</v>
      </c>
      <c r="D860" s="13" t="s">
        <v>17</v>
      </c>
      <c r="E860" s="1" t="s">
        <v>26</v>
      </c>
      <c r="F860" s="66" t="s">
        <v>346</v>
      </c>
      <c r="G860" s="28" t="s">
        <v>344</v>
      </c>
      <c r="H860" s="6">
        <f t="shared" si="46"/>
        <v>-1100</v>
      </c>
      <c r="I860" s="23">
        <v>2</v>
      </c>
      <c r="K860" t="s">
        <v>172</v>
      </c>
      <c r="L860">
        <v>18</v>
      </c>
      <c r="M860" s="2">
        <v>500</v>
      </c>
    </row>
    <row r="861" spans="1:13" s="77" customFormat="1" ht="12.75">
      <c r="A861" s="12"/>
      <c r="B861" s="302">
        <f>SUM(B859:B860)</f>
        <v>1100</v>
      </c>
      <c r="C861" s="12"/>
      <c r="D861" s="12"/>
      <c r="E861" s="12" t="s">
        <v>26</v>
      </c>
      <c r="F861" s="78"/>
      <c r="G861" s="19"/>
      <c r="H861" s="75">
        <v>0</v>
      </c>
      <c r="I861" s="76">
        <f t="shared" si="47"/>
        <v>2.2</v>
      </c>
      <c r="M861" s="2">
        <v>500</v>
      </c>
    </row>
    <row r="862" spans="2:13" ht="12.75">
      <c r="B862" s="192"/>
      <c r="H862" s="6">
        <f t="shared" si="46"/>
        <v>0</v>
      </c>
      <c r="I862" s="23">
        <f t="shared" si="47"/>
        <v>0</v>
      </c>
      <c r="M862" s="2">
        <v>500</v>
      </c>
    </row>
    <row r="863" spans="2:13" ht="12.75">
      <c r="B863" s="192"/>
      <c r="H863" s="6">
        <f t="shared" si="46"/>
        <v>0</v>
      </c>
      <c r="I863" s="23">
        <f t="shared" si="47"/>
        <v>0</v>
      </c>
      <c r="M863" s="2">
        <v>500</v>
      </c>
    </row>
    <row r="864" spans="2:13" ht="12.75">
      <c r="B864" s="192"/>
      <c r="H864" s="6">
        <f t="shared" si="46"/>
        <v>0</v>
      </c>
      <c r="I864" s="23">
        <f t="shared" si="47"/>
        <v>0</v>
      </c>
      <c r="M864" s="2">
        <v>500</v>
      </c>
    </row>
    <row r="865" spans="2:13" ht="12.75">
      <c r="B865" s="192"/>
      <c r="H865" s="6">
        <f t="shared" si="46"/>
        <v>0</v>
      </c>
      <c r="I865" s="23">
        <f t="shared" si="47"/>
        <v>0</v>
      </c>
      <c r="M865" s="2">
        <v>500</v>
      </c>
    </row>
    <row r="866" spans="1:13" s="77" customFormat="1" ht="12.75">
      <c r="A866" s="12"/>
      <c r="B866" s="302">
        <f>+B881+B896</f>
        <v>64000</v>
      </c>
      <c r="C866" s="71" t="s">
        <v>347</v>
      </c>
      <c r="D866" s="72" t="s">
        <v>348</v>
      </c>
      <c r="E866" s="71" t="s">
        <v>349</v>
      </c>
      <c r="F866" s="73" t="s">
        <v>350</v>
      </c>
      <c r="G866" s="74" t="s">
        <v>93</v>
      </c>
      <c r="H866" s="93"/>
      <c r="I866" s="76">
        <f>+B866/M866</f>
        <v>128</v>
      </c>
      <c r="J866" s="76"/>
      <c r="K866" s="76"/>
      <c r="M866" s="2">
        <v>500</v>
      </c>
    </row>
    <row r="867" spans="2:13" ht="12.75">
      <c r="B867" s="192"/>
      <c r="H867" s="6">
        <f t="shared" si="46"/>
        <v>0</v>
      </c>
      <c r="I867" s="23">
        <f t="shared" si="47"/>
        <v>0</v>
      </c>
      <c r="M867" s="2">
        <v>500</v>
      </c>
    </row>
    <row r="868" spans="2:13" ht="12.75">
      <c r="B868" s="192">
        <v>2500</v>
      </c>
      <c r="C868" s="13" t="s">
        <v>34</v>
      </c>
      <c r="D868" s="13" t="s">
        <v>17</v>
      </c>
      <c r="E868" s="1" t="s">
        <v>94</v>
      </c>
      <c r="F868" s="66" t="s">
        <v>351</v>
      </c>
      <c r="G868" s="28" t="s">
        <v>37</v>
      </c>
      <c r="H868" s="6">
        <f t="shared" si="46"/>
        <v>-2500</v>
      </c>
      <c r="I868" s="23">
        <v>5</v>
      </c>
      <c r="K868" t="s">
        <v>34</v>
      </c>
      <c r="L868">
        <v>19</v>
      </c>
      <c r="M868" s="2">
        <v>500</v>
      </c>
    </row>
    <row r="869" spans="2:13" ht="12.75">
      <c r="B869" s="192">
        <v>2500</v>
      </c>
      <c r="C869" s="13" t="s">
        <v>34</v>
      </c>
      <c r="D869" s="1" t="s">
        <v>17</v>
      </c>
      <c r="E869" s="1" t="s">
        <v>94</v>
      </c>
      <c r="F869" s="66" t="s">
        <v>352</v>
      </c>
      <c r="G869" s="28" t="s">
        <v>75</v>
      </c>
      <c r="H869" s="6">
        <f t="shared" si="46"/>
        <v>-5000</v>
      </c>
      <c r="I869" s="23">
        <v>5</v>
      </c>
      <c r="K869" t="s">
        <v>34</v>
      </c>
      <c r="L869">
        <v>19</v>
      </c>
      <c r="M869" s="2">
        <v>500</v>
      </c>
    </row>
    <row r="870" spans="2:13" ht="12.75">
      <c r="B870" s="192">
        <v>2500</v>
      </c>
      <c r="C870" s="13" t="s">
        <v>34</v>
      </c>
      <c r="D870" s="1" t="s">
        <v>17</v>
      </c>
      <c r="E870" s="1" t="s">
        <v>94</v>
      </c>
      <c r="F870" s="66" t="s">
        <v>353</v>
      </c>
      <c r="G870" s="28" t="s">
        <v>127</v>
      </c>
      <c r="H870" s="6">
        <f t="shared" si="46"/>
        <v>-7500</v>
      </c>
      <c r="I870" s="23">
        <v>5</v>
      </c>
      <c r="K870" t="s">
        <v>34</v>
      </c>
      <c r="L870">
        <v>19</v>
      </c>
      <c r="M870" s="2">
        <v>500</v>
      </c>
    </row>
    <row r="871" spans="2:13" ht="12.75">
      <c r="B871" s="192">
        <v>5000</v>
      </c>
      <c r="C871" s="13" t="s">
        <v>34</v>
      </c>
      <c r="D871" s="1" t="s">
        <v>17</v>
      </c>
      <c r="E871" s="1" t="s">
        <v>94</v>
      </c>
      <c r="F871" s="66" t="s">
        <v>354</v>
      </c>
      <c r="G871" s="28" t="s">
        <v>125</v>
      </c>
      <c r="H871" s="6">
        <f t="shared" si="46"/>
        <v>-12500</v>
      </c>
      <c r="I871" s="23">
        <v>10</v>
      </c>
      <c r="K871" t="s">
        <v>34</v>
      </c>
      <c r="L871">
        <v>19</v>
      </c>
      <c r="M871" s="2">
        <v>500</v>
      </c>
    </row>
    <row r="872" spans="2:13" ht="12.75">
      <c r="B872" s="192">
        <v>2500</v>
      </c>
      <c r="C872" s="13" t="s">
        <v>34</v>
      </c>
      <c r="D872" s="1" t="s">
        <v>17</v>
      </c>
      <c r="E872" s="1" t="s">
        <v>94</v>
      </c>
      <c r="F872" s="66" t="s">
        <v>355</v>
      </c>
      <c r="G872" s="28" t="s">
        <v>139</v>
      </c>
      <c r="H872" s="6">
        <f t="shared" si="46"/>
        <v>-15000</v>
      </c>
      <c r="I872" s="23">
        <v>5</v>
      </c>
      <c r="K872" t="s">
        <v>34</v>
      </c>
      <c r="L872">
        <v>19</v>
      </c>
      <c r="M872" s="2">
        <v>500</v>
      </c>
    </row>
    <row r="873" spans="2:13" ht="12.75">
      <c r="B873" s="192">
        <v>2500</v>
      </c>
      <c r="C873" s="13" t="s">
        <v>34</v>
      </c>
      <c r="D873" s="1" t="s">
        <v>17</v>
      </c>
      <c r="E873" s="1" t="s">
        <v>94</v>
      </c>
      <c r="F873" s="66" t="s">
        <v>356</v>
      </c>
      <c r="G873" s="28" t="s">
        <v>141</v>
      </c>
      <c r="H873" s="6">
        <f t="shared" si="46"/>
        <v>-17500</v>
      </c>
      <c r="I873" s="23">
        <v>5</v>
      </c>
      <c r="K873" t="s">
        <v>34</v>
      </c>
      <c r="L873">
        <v>19</v>
      </c>
      <c r="M873" s="2">
        <v>500</v>
      </c>
    </row>
    <row r="874" spans="2:13" ht="12.75">
      <c r="B874" s="192">
        <v>2500</v>
      </c>
      <c r="C874" s="13" t="s">
        <v>34</v>
      </c>
      <c r="D874" s="1" t="s">
        <v>17</v>
      </c>
      <c r="E874" s="1" t="s">
        <v>94</v>
      </c>
      <c r="F874" s="66" t="s">
        <v>357</v>
      </c>
      <c r="G874" s="28" t="s">
        <v>144</v>
      </c>
      <c r="H874" s="6">
        <f t="shared" si="46"/>
        <v>-20000</v>
      </c>
      <c r="I874" s="23">
        <v>5</v>
      </c>
      <c r="K874" t="s">
        <v>34</v>
      </c>
      <c r="L874">
        <v>19</v>
      </c>
      <c r="M874" s="2">
        <v>500</v>
      </c>
    </row>
    <row r="875" spans="2:13" ht="12.75">
      <c r="B875" s="192">
        <v>5000</v>
      </c>
      <c r="C875" s="13" t="s">
        <v>34</v>
      </c>
      <c r="D875" s="1" t="s">
        <v>17</v>
      </c>
      <c r="E875" s="1" t="s">
        <v>94</v>
      </c>
      <c r="F875" s="66" t="s">
        <v>358</v>
      </c>
      <c r="G875" s="28" t="s">
        <v>184</v>
      </c>
      <c r="H875" s="6">
        <f t="shared" si="46"/>
        <v>-25000</v>
      </c>
      <c r="I875" s="23">
        <v>10</v>
      </c>
      <c r="K875" t="s">
        <v>34</v>
      </c>
      <c r="L875">
        <v>19</v>
      </c>
      <c r="M875" s="2">
        <v>500</v>
      </c>
    </row>
    <row r="876" spans="2:13" ht="12.75">
      <c r="B876" s="192">
        <v>2500</v>
      </c>
      <c r="C876" s="13" t="s">
        <v>34</v>
      </c>
      <c r="D876" s="1" t="s">
        <v>17</v>
      </c>
      <c r="E876" s="1" t="s">
        <v>94</v>
      </c>
      <c r="F876" s="66" t="s">
        <v>361</v>
      </c>
      <c r="G876" s="28" t="s">
        <v>208</v>
      </c>
      <c r="H876" s="6">
        <f t="shared" si="46"/>
        <v>-27500</v>
      </c>
      <c r="I876" s="23">
        <v>5</v>
      </c>
      <c r="K876" t="s">
        <v>34</v>
      </c>
      <c r="L876">
        <v>19</v>
      </c>
      <c r="M876" s="2">
        <v>500</v>
      </c>
    </row>
    <row r="877" spans="2:13" ht="12.75">
      <c r="B877" s="192">
        <v>5000</v>
      </c>
      <c r="C877" s="13" t="s">
        <v>34</v>
      </c>
      <c r="D877" s="1" t="s">
        <v>17</v>
      </c>
      <c r="E877" s="1" t="s">
        <v>94</v>
      </c>
      <c r="F877" s="66" t="s">
        <v>362</v>
      </c>
      <c r="G877" s="28" t="s">
        <v>226</v>
      </c>
      <c r="H877" s="6">
        <f>H876-B877</f>
        <v>-32500</v>
      </c>
      <c r="I877" s="23">
        <v>10</v>
      </c>
      <c r="K877" t="s">
        <v>34</v>
      </c>
      <c r="L877">
        <v>19</v>
      </c>
      <c r="M877" s="2">
        <v>500</v>
      </c>
    </row>
    <row r="878" spans="2:13" ht="12.75">
      <c r="B878" s="192">
        <v>5000</v>
      </c>
      <c r="C878" s="13" t="s">
        <v>34</v>
      </c>
      <c r="D878" s="1" t="s">
        <v>17</v>
      </c>
      <c r="E878" s="1" t="s">
        <v>94</v>
      </c>
      <c r="F878" s="66" t="s">
        <v>363</v>
      </c>
      <c r="G878" s="28" t="s">
        <v>227</v>
      </c>
      <c r="H878" s="6">
        <f>H877-B878</f>
        <v>-37500</v>
      </c>
      <c r="I878" s="23">
        <v>10</v>
      </c>
      <c r="K878" t="s">
        <v>34</v>
      </c>
      <c r="L878">
        <v>19</v>
      </c>
      <c r="M878" s="2">
        <v>500</v>
      </c>
    </row>
    <row r="879" spans="2:13" ht="12.75">
      <c r="B879" s="192">
        <v>2500</v>
      </c>
      <c r="C879" s="13" t="s">
        <v>34</v>
      </c>
      <c r="D879" s="1" t="s">
        <v>17</v>
      </c>
      <c r="E879" s="1" t="s">
        <v>94</v>
      </c>
      <c r="F879" s="66" t="s">
        <v>364</v>
      </c>
      <c r="G879" s="28" t="s">
        <v>297</v>
      </c>
      <c r="H879" s="6">
        <f>H878-B879</f>
        <v>-40000</v>
      </c>
      <c r="I879" s="23">
        <v>5</v>
      </c>
      <c r="K879" t="s">
        <v>34</v>
      </c>
      <c r="L879">
        <v>19</v>
      </c>
      <c r="M879" s="2">
        <v>500</v>
      </c>
    </row>
    <row r="880" spans="2:13" ht="12.75">
      <c r="B880" s="192">
        <v>10000</v>
      </c>
      <c r="C880" s="13" t="s">
        <v>34</v>
      </c>
      <c r="D880" s="1" t="s">
        <v>17</v>
      </c>
      <c r="E880" s="1" t="s">
        <v>94</v>
      </c>
      <c r="F880" s="66" t="s">
        <v>365</v>
      </c>
      <c r="G880" s="28" t="s">
        <v>366</v>
      </c>
      <c r="H880" s="6">
        <f>H879-B880</f>
        <v>-50000</v>
      </c>
      <c r="I880" s="23">
        <v>20</v>
      </c>
      <c r="K880" t="s">
        <v>34</v>
      </c>
      <c r="L880">
        <v>19</v>
      </c>
      <c r="M880" s="2">
        <v>500</v>
      </c>
    </row>
    <row r="881" spans="1:13" s="77" customFormat="1" ht="12.75">
      <c r="A881" s="12"/>
      <c r="B881" s="316">
        <f>SUM(B868:B880)</f>
        <v>50000</v>
      </c>
      <c r="C881" s="12" t="s">
        <v>34</v>
      </c>
      <c r="D881" s="12"/>
      <c r="E881" s="12"/>
      <c r="F881" s="78"/>
      <c r="G881" s="19"/>
      <c r="H881" s="75">
        <v>0</v>
      </c>
      <c r="I881" s="76">
        <f>+B881/M881</f>
        <v>100</v>
      </c>
      <c r="M881" s="2">
        <v>500</v>
      </c>
    </row>
    <row r="882" spans="2:13" ht="12.75">
      <c r="B882" s="192"/>
      <c r="H882" s="6">
        <f aca="true" t="shared" si="48" ref="H882:H895">H881-B882</f>
        <v>0</v>
      </c>
      <c r="I882" s="23">
        <f>+B882/M882</f>
        <v>0</v>
      </c>
      <c r="M882" s="2">
        <v>500</v>
      </c>
    </row>
    <row r="883" spans="2:13" ht="12.75">
      <c r="B883" s="192"/>
      <c r="H883" s="6">
        <f t="shared" si="48"/>
        <v>0</v>
      </c>
      <c r="I883" s="23">
        <f>+B883/M883</f>
        <v>0</v>
      </c>
      <c r="M883" s="2">
        <v>500</v>
      </c>
    </row>
    <row r="884" spans="2:13" ht="12.75">
      <c r="B884" s="162">
        <v>1000</v>
      </c>
      <c r="C884" s="1" t="s">
        <v>55</v>
      </c>
      <c r="D884" s="13" t="s">
        <v>100</v>
      </c>
      <c r="E884" s="1" t="s">
        <v>56</v>
      </c>
      <c r="F884" s="66" t="s">
        <v>368</v>
      </c>
      <c r="G884" s="31" t="s">
        <v>370</v>
      </c>
      <c r="H884" s="6">
        <f t="shared" si="48"/>
        <v>-1000</v>
      </c>
      <c r="I884" s="23">
        <v>2</v>
      </c>
      <c r="K884" t="s">
        <v>94</v>
      </c>
      <c r="L884">
        <v>19</v>
      </c>
      <c r="M884" s="2">
        <v>500</v>
      </c>
    </row>
    <row r="885" spans="2:13" ht="12.75">
      <c r="B885" s="192">
        <v>1200</v>
      </c>
      <c r="C885" s="1" t="s">
        <v>55</v>
      </c>
      <c r="D885" s="13" t="s">
        <v>100</v>
      </c>
      <c r="E885" s="1" t="s">
        <v>56</v>
      </c>
      <c r="F885" s="66" t="s">
        <v>368</v>
      </c>
      <c r="G885" s="28" t="s">
        <v>371</v>
      </c>
      <c r="H885" s="6">
        <f t="shared" si="48"/>
        <v>-2200</v>
      </c>
      <c r="I885" s="23">
        <v>2.4</v>
      </c>
      <c r="K885" s="16" t="s">
        <v>94</v>
      </c>
      <c r="L885">
        <v>19</v>
      </c>
      <c r="M885" s="2">
        <v>500</v>
      </c>
    </row>
    <row r="886" spans="2:13" ht="12.75">
      <c r="B886" s="192">
        <v>1700</v>
      </c>
      <c r="C886" s="1" t="s">
        <v>55</v>
      </c>
      <c r="D886" s="13" t="s">
        <v>100</v>
      </c>
      <c r="E886" s="1" t="s">
        <v>56</v>
      </c>
      <c r="F886" s="66" t="s">
        <v>368</v>
      </c>
      <c r="G886" s="28" t="s">
        <v>372</v>
      </c>
      <c r="H886" s="6">
        <f t="shared" si="48"/>
        <v>-3900</v>
      </c>
      <c r="I886" s="23">
        <v>3.4</v>
      </c>
      <c r="K886" s="16" t="s">
        <v>94</v>
      </c>
      <c r="L886">
        <v>19</v>
      </c>
      <c r="M886" s="2">
        <v>500</v>
      </c>
    </row>
    <row r="887" spans="1:13" s="16" customFormat="1" ht="12.75">
      <c r="A887" s="1"/>
      <c r="B887" s="192">
        <v>1400</v>
      </c>
      <c r="C887" s="1" t="s">
        <v>55</v>
      </c>
      <c r="D887" s="13" t="s">
        <v>100</v>
      </c>
      <c r="E887" s="1" t="s">
        <v>56</v>
      </c>
      <c r="F887" s="66" t="s">
        <v>368</v>
      </c>
      <c r="G887" s="28" t="s">
        <v>373</v>
      </c>
      <c r="H887" s="6">
        <f t="shared" si="48"/>
        <v>-5300</v>
      </c>
      <c r="I887" s="23">
        <v>2.8</v>
      </c>
      <c r="J887"/>
      <c r="K887" s="16" t="s">
        <v>94</v>
      </c>
      <c r="L887">
        <v>19</v>
      </c>
      <c r="M887" s="2">
        <v>500</v>
      </c>
    </row>
    <row r="888" spans="2:13" ht="12.75">
      <c r="B888" s="192">
        <v>700</v>
      </c>
      <c r="C888" s="1" t="s">
        <v>55</v>
      </c>
      <c r="D888" s="13" t="s">
        <v>100</v>
      </c>
      <c r="E888" s="1" t="s">
        <v>56</v>
      </c>
      <c r="F888" s="66" t="s">
        <v>368</v>
      </c>
      <c r="G888" s="28" t="s">
        <v>374</v>
      </c>
      <c r="H888" s="6">
        <f t="shared" si="48"/>
        <v>-6000</v>
      </c>
      <c r="I888" s="23">
        <v>1.4</v>
      </c>
      <c r="K888" s="16" t="s">
        <v>94</v>
      </c>
      <c r="L888">
        <v>19</v>
      </c>
      <c r="M888" s="2">
        <v>500</v>
      </c>
    </row>
    <row r="889" spans="2:13" ht="12.75">
      <c r="B889" s="192">
        <v>1500</v>
      </c>
      <c r="C889" s="1" t="s">
        <v>55</v>
      </c>
      <c r="D889" s="13" t="s">
        <v>100</v>
      </c>
      <c r="E889" s="1" t="s">
        <v>56</v>
      </c>
      <c r="F889" s="66" t="s">
        <v>368</v>
      </c>
      <c r="G889" s="28" t="s">
        <v>141</v>
      </c>
      <c r="H889" s="6">
        <f t="shared" si="48"/>
        <v>-7500</v>
      </c>
      <c r="I889" s="23">
        <v>3</v>
      </c>
      <c r="K889" s="16" t="s">
        <v>94</v>
      </c>
      <c r="L889">
        <v>19</v>
      </c>
      <c r="M889" s="2">
        <v>500</v>
      </c>
    </row>
    <row r="890" spans="2:13" ht="12.75">
      <c r="B890" s="192">
        <v>1200</v>
      </c>
      <c r="C890" s="1" t="s">
        <v>55</v>
      </c>
      <c r="D890" s="13" t="s">
        <v>100</v>
      </c>
      <c r="E890" s="1" t="s">
        <v>56</v>
      </c>
      <c r="F890" s="66" t="s">
        <v>368</v>
      </c>
      <c r="G890" s="28" t="s">
        <v>144</v>
      </c>
      <c r="H890" s="6">
        <f t="shared" si="48"/>
        <v>-8700</v>
      </c>
      <c r="I890" s="23">
        <v>2.4</v>
      </c>
      <c r="K890" s="16" t="s">
        <v>94</v>
      </c>
      <c r="L890">
        <v>19</v>
      </c>
      <c r="M890" s="2">
        <v>500</v>
      </c>
    </row>
    <row r="891" spans="2:14" ht="12.75">
      <c r="B891" s="192">
        <v>1000</v>
      </c>
      <c r="C891" s="1" t="s">
        <v>55</v>
      </c>
      <c r="D891" s="13" t="s">
        <v>100</v>
      </c>
      <c r="E891" s="1" t="s">
        <v>56</v>
      </c>
      <c r="F891" s="66" t="s">
        <v>368</v>
      </c>
      <c r="G891" s="28" t="s">
        <v>184</v>
      </c>
      <c r="H891" s="6">
        <f t="shared" si="48"/>
        <v>-9700</v>
      </c>
      <c r="I891" s="23">
        <v>2</v>
      </c>
      <c r="K891" s="16" t="s">
        <v>94</v>
      </c>
      <c r="L891">
        <v>19</v>
      </c>
      <c r="M891" s="2">
        <v>500</v>
      </c>
      <c r="N891" s="39">
        <v>500</v>
      </c>
    </row>
    <row r="892" spans="2:13" ht="12.75">
      <c r="B892" s="192">
        <v>1400</v>
      </c>
      <c r="C892" s="1" t="s">
        <v>55</v>
      </c>
      <c r="D892" s="13" t="s">
        <v>100</v>
      </c>
      <c r="E892" s="1" t="s">
        <v>56</v>
      </c>
      <c r="F892" s="66" t="s">
        <v>368</v>
      </c>
      <c r="G892" s="28" t="s">
        <v>208</v>
      </c>
      <c r="H892" s="6">
        <f t="shared" si="48"/>
        <v>-11100</v>
      </c>
      <c r="I892" s="23">
        <v>2.8</v>
      </c>
      <c r="K892" s="16" t="s">
        <v>94</v>
      </c>
      <c r="L892">
        <v>19</v>
      </c>
      <c r="M892" s="2">
        <v>500</v>
      </c>
    </row>
    <row r="893" spans="2:13" ht="12.75">
      <c r="B893" s="192">
        <v>1000</v>
      </c>
      <c r="C893" s="1" t="s">
        <v>55</v>
      </c>
      <c r="D893" s="13" t="s">
        <v>100</v>
      </c>
      <c r="E893" s="1" t="s">
        <v>56</v>
      </c>
      <c r="F893" s="66" t="s">
        <v>368</v>
      </c>
      <c r="G893" s="28" t="s">
        <v>226</v>
      </c>
      <c r="H893" s="6">
        <f t="shared" si="48"/>
        <v>-12100</v>
      </c>
      <c r="I893" s="23">
        <v>2</v>
      </c>
      <c r="K893" s="16" t="s">
        <v>94</v>
      </c>
      <c r="L893">
        <v>19</v>
      </c>
      <c r="M893" s="2">
        <v>500</v>
      </c>
    </row>
    <row r="894" spans="2:13" ht="12.75">
      <c r="B894" s="192">
        <v>900</v>
      </c>
      <c r="C894" s="1" t="s">
        <v>55</v>
      </c>
      <c r="D894" s="13" t="s">
        <v>100</v>
      </c>
      <c r="E894" s="1" t="s">
        <v>56</v>
      </c>
      <c r="F894" s="66" t="s">
        <v>375</v>
      </c>
      <c r="G894" s="28" t="s">
        <v>227</v>
      </c>
      <c r="H894" s="6">
        <f t="shared" si="48"/>
        <v>-13000</v>
      </c>
      <c r="I894" s="23">
        <v>1.8</v>
      </c>
      <c r="K894" s="16" t="s">
        <v>94</v>
      </c>
      <c r="L894">
        <v>19</v>
      </c>
      <c r="M894" s="2">
        <v>500</v>
      </c>
    </row>
    <row r="895" spans="2:13" ht="12.75">
      <c r="B895" s="192">
        <v>1000</v>
      </c>
      <c r="C895" s="80" t="s">
        <v>55</v>
      </c>
      <c r="D895" s="13" t="s">
        <v>100</v>
      </c>
      <c r="E895" s="1" t="s">
        <v>56</v>
      </c>
      <c r="F895" s="66" t="s">
        <v>368</v>
      </c>
      <c r="G895" s="28" t="s">
        <v>366</v>
      </c>
      <c r="H895" s="6">
        <f t="shared" si="48"/>
        <v>-14000</v>
      </c>
      <c r="I895" s="23">
        <v>2</v>
      </c>
      <c r="K895" s="16" t="s">
        <v>94</v>
      </c>
      <c r="L895">
        <v>19</v>
      </c>
      <c r="M895" s="2">
        <v>500</v>
      </c>
    </row>
    <row r="896" spans="1:13" s="77" customFormat="1" ht="12.75">
      <c r="A896" s="12"/>
      <c r="B896" s="302">
        <f>SUM(B884:B895)</f>
        <v>14000</v>
      </c>
      <c r="C896" s="12"/>
      <c r="D896" s="12"/>
      <c r="E896" s="12" t="s">
        <v>56</v>
      </c>
      <c r="F896" s="78"/>
      <c r="G896" s="19"/>
      <c r="H896" s="75">
        <v>0</v>
      </c>
      <c r="I896" s="76">
        <f aca="true" t="shared" si="49" ref="I896:I902">+B896/M896</f>
        <v>28</v>
      </c>
      <c r="M896" s="2">
        <v>500</v>
      </c>
    </row>
    <row r="897" spans="2:13" ht="12.75">
      <c r="B897" s="192"/>
      <c r="H897" s="6">
        <f aca="true" t="shared" si="50" ref="H897:H943">H896-B897</f>
        <v>0</v>
      </c>
      <c r="I897" s="23">
        <f t="shared" si="49"/>
        <v>0</v>
      </c>
      <c r="M897" s="2">
        <v>500</v>
      </c>
    </row>
    <row r="898" spans="2:13" ht="12.75">
      <c r="B898" s="192"/>
      <c r="H898" s="6">
        <f>H897-B898</f>
        <v>0</v>
      </c>
      <c r="I898" s="23">
        <f t="shared" si="49"/>
        <v>0</v>
      </c>
      <c r="M898" s="2">
        <v>500</v>
      </c>
    </row>
    <row r="899" spans="2:13" ht="12.75">
      <c r="B899" s="192"/>
      <c r="H899" s="6">
        <f>H898-B899</f>
        <v>0</v>
      </c>
      <c r="I899" s="23">
        <f t="shared" si="49"/>
        <v>0</v>
      </c>
      <c r="M899" s="2">
        <v>500</v>
      </c>
    </row>
    <row r="900" spans="2:13" ht="12.75">
      <c r="B900" s="192"/>
      <c r="H900" s="6">
        <f>H899-B900</f>
        <v>0</v>
      </c>
      <c r="I900" s="23">
        <f t="shared" si="49"/>
        <v>0</v>
      </c>
      <c r="M900" s="2">
        <v>500</v>
      </c>
    </row>
    <row r="901" spans="1:13" s="77" customFormat="1" ht="12.75">
      <c r="A901" s="12"/>
      <c r="B901" s="302">
        <f>+B906+B913+B918+B923+B929+B934</f>
        <v>30600</v>
      </c>
      <c r="C901" s="71" t="s">
        <v>376</v>
      </c>
      <c r="D901" s="72" t="s">
        <v>377</v>
      </c>
      <c r="E901" s="71" t="s">
        <v>287</v>
      </c>
      <c r="F901" s="73" t="s">
        <v>378</v>
      </c>
      <c r="G901" s="74" t="s">
        <v>134</v>
      </c>
      <c r="H901" s="93"/>
      <c r="I901" s="76">
        <f t="shared" si="49"/>
        <v>61.2</v>
      </c>
      <c r="J901" s="76"/>
      <c r="K901" s="76"/>
      <c r="M901" s="2">
        <v>500</v>
      </c>
    </row>
    <row r="902" spans="2:13" ht="12.75">
      <c r="B902" s="192"/>
      <c r="H902" s="6">
        <f t="shared" si="50"/>
        <v>0</v>
      </c>
      <c r="I902" s="23">
        <f t="shared" si="49"/>
        <v>0</v>
      </c>
      <c r="M902" s="2">
        <v>500</v>
      </c>
    </row>
    <row r="903" spans="2:13" ht="12.75">
      <c r="B903" s="192">
        <v>2500</v>
      </c>
      <c r="C903" s="13" t="s">
        <v>34</v>
      </c>
      <c r="D903" s="1" t="s">
        <v>17</v>
      </c>
      <c r="E903" s="1" t="s">
        <v>443</v>
      </c>
      <c r="F903" s="66" t="s">
        <v>379</v>
      </c>
      <c r="G903" s="28" t="s">
        <v>297</v>
      </c>
      <c r="H903" s="6">
        <f t="shared" si="50"/>
        <v>-2500</v>
      </c>
      <c r="I903" s="23">
        <v>5</v>
      </c>
      <c r="K903" t="s">
        <v>34</v>
      </c>
      <c r="L903">
        <v>20</v>
      </c>
      <c r="M903" s="2">
        <v>500</v>
      </c>
    </row>
    <row r="904" spans="2:13" ht="12.75">
      <c r="B904" s="192">
        <v>2500</v>
      </c>
      <c r="C904" s="13" t="s">
        <v>34</v>
      </c>
      <c r="D904" s="1" t="s">
        <v>17</v>
      </c>
      <c r="E904" s="1" t="s">
        <v>443</v>
      </c>
      <c r="F904" s="66" t="s">
        <v>380</v>
      </c>
      <c r="G904" s="28" t="s">
        <v>300</v>
      </c>
      <c r="H904" s="6">
        <f t="shared" si="50"/>
        <v>-5000</v>
      </c>
      <c r="I904" s="23">
        <v>5</v>
      </c>
      <c r="K904" t="s">
        <v>34</v>
      </c>
      <c r="L904">
        <v>20</v>
      </c>
      <c r="M904" s="2">
        <v>500</v>
      </c>
    </row>
    <row r="905" spans="2:13" ht="12.75">
      <c r="B905" s="192">
        <v>2500</v>
      </c>
      <c r="C905" s="13" t="s">
        <v>34</v>
      </c>
      <c r="D905" s="1" t="s">
        <v>17</v>
      </c>
      <c r="E905" s="1" t="s">
        <v>443</v>
      </c>
      <c r="F905" s="66" t="s">
        <v>381</v>
      </c>
      <c r="G905" s="28" t="s">
        <v>340</v>
      </c>
      <c r="H905" s="6">
        <f t="shared" si="50"/>
        <v>-7500</v>
      </c>
      <c r="I905" s="23">
        <v>5</v>
      </c>
      <c r="K905" t="s">
        <v>34</v>
      </c>
      <c r="L905">
        <v>20</v>
      </c>
      <c r="M905" s="2">
        <v>500</v>
      </c>
    </row>
    <row r="906" spans="1:13" s="77" customFormat="1" ht="12.75">
      <c r="A906" s="12"/>
      <c r="B906" s="302">
        <f>SUM(B903:B905)</f>
        <v>7500</v>
      </c>
      <c r="C906" s="12" t="s">
        <v>34</v>
      </c>
      <c r="D906" s="12"/>
      <c r="E906" s="12"/>
      <c r="F906" s="78"/>
      <c r="G906" s="19"/>
      <c r="H906" s="75">
        <v>0</v>
      </c>
      <c r="I906" s="76">
        <f aca="true" t="shared" si="51" ref="I906:I969">+B906/M906</f>
        <v>15</v>
      </c>
      <c r="M906" s="2">
        <v>500</v>
      </c>
    </row>
    <row r="907" spans="2:13" ht="12.75">
      <c r="B907" s="192"/>
      <c r="H907" s="6">
        <f t="shared" si="50"/>
        <v>0</v>
      </c>
      <c r="I907" s="23">
        <f t="shared" si="51"/>
        <v>0</v>
      </c>
      <c r="M907" s="2">
        <v>500</v>
      </c>
    </row>
    <row r="908" spans="2:13" ht="12.75">
      <c r="B908" s="192"/>
      <c r="H908" s="6">
        <f t="shared" si="50"/>
        <v>0</v>
      </c>
      <c r="I908" s="23">
        <f t="shared" si="51"/>
        <v>0</v>
      </c>
      <c r="M908" s="2">
        <v>500</v>
      </c>
    </row>
    <row r="909" spans="2:13" ht="12.75">
      <c r="B909" s="192">
        <v>800</v>
      </c>
      <c r="C909" s="1" t="s">
        <v>382</v>
      </c>
      <c r="D909" s="33" t="s">
        <v>17</v>
      </c>
      <c r="E909" s="1" t="s">
        <v>47</v>
      </c>
      <c r="F909" s="56" t="s">
        <v>1328</v>
      </c>
      <c r="G909" s="28" t="s">
        <v>297</v>
      </c>
      <c r="H909" s="6">
        <f t="shared" si="50"/>
        <v>-800</v>
      </c>
      <c r="I909" s="23">
        <f t="shared" si="51"/>
        <v>1.6</v>
      </c>
      <c r="K909" t="s">
        <v>443</v>
      </c>
      <c r="L909">
        <v>20</v>
      </c>
      <c r="M909" s="2">
        <v>500</v>
      </c>
    </row>
    <row r="910" spans="2:13" ht="12.75">
      <c r="B910" s="192">
        <v>800</v>
      </c>
      <c r="C910" s="1" t="s">
        <v>383</v>
      </c>
      <c r="D910" s="33" t="s">
        <v>17</v>
      </c>
      <c r="E910" s="1" t="s">
        <v>47</v>
      </c>
      <c r="F910" s="56" t="s">
        <v>1328</v>
      </c>
      <c r="G910" s="28" t="s">
        <v>297</v>
      </c>
      <c r="H910" s="6">
        <f t="shared" si="50"/>
        <v>-1600</v>
      </c>
      <c r="I910" s="23">
        <f t="shared" si="51"/>
        <v>1.6</v>
      </c>
      <c r="K910" t="s">
        <v>443</v>
      </c>
      <c r="L910">
        <v>20</v>
      </c>
      <c r="M910" s="2">
        <v>500</v>
      </c>
    </row>
    <row r="911" spans="2:13" ht="12.75">
      <c r="B911" s="192">
        <v>800</v>
      </c>
      <c r="C911" s="1" t="s">
        <v>384</v>
      </c>
      <c r="D911" s="33" t="s">
        <v>17</v>
      </c>
      <c r="E911" s="1" t="s">
        <v>47</v>
      </c>
      <c r="F911" s="56" t="s">
        <v>1328</v>
      </c>
      <c r="G911" s="28" t="s">
        <v>340</v>
      </c>
      <c r="H911" s="6">
        <f t="shared" si="50"/>
        <v>-2400</v>
      </c>
      <c r="I911" s="23">
        <f t="shared" si="51"/>
        <v>1.6</v>
      </c>
      <c r="K911" t="s">
        <v>443</v>
      </c>
      <c r="L911">
        <v>20</v>
      </c>
      <c r="M911" s="2">
        <v>500</v>
      </c>
    </row>
    <row r="912" spans="2:13" ht="12.75">
      <c r="B912" s="192">
        <v>800</v>
      </c>
      <c r="C912" s="1" t="s">
        <v>385</v>
      </c>
      <c r="D912" s="33" t="s">
        <v>17</v>
      </c>
      <c r="E912" s="1" t="s">
        <v>47</v>
      </c>
      <c r="F912" s="56" t="s">
        <v>1328</v>
      </c>
      <c r="G912" s="28" t="s">
        <v>340</v>
      </c>
      <c r="H912" s="6">
        <f t="shared" si="50"/>
        <v>-3200</v>
      </c>
      <c r="I912" s="23">
        <f t="shared" si="51"/>
        <v>1.6</v>
      </c>
      <c r="K912" t="s">
        <v>443</v>
      </c>
      <c r="L912">
        <v>20</v>
      </c>
      <c r="M912" s="2">
        <v>500</v>
      </c>
    </row>
    <row r="913" spans="1:13" s="77" customFormat="1" ht="12.75">
      <c r="A913" s="12"/>
      <c r="B913" s="302">
        <f>SUM(B909:B912)</f>
        <v>3200</v>
      </c>
      <c r="C913" s="12" t="s">
        <v>54</v>
      </c>
      <c r="D913" s="12"/>
      <c r="E913" s="12"/>
      <c r="F913" s="78"/>
      <c r="G913" s="19"/>
      <c r="H913" s="75">
        <v>0</v>
      </c>
      <c r="I913" s="76">
        <f t="shared" si="51"/>
        <v>6.4</v>
      </c>
      <c r="M913" s="2">
        <v>500</v>
      </c>
    </row>
    <row r="914" spans="2:13" ht="12.75">
      <c r="B914" s="192"/>
      <c r="H914" s="6">
        <f t="shared" si="50"/>
        <v>0</v>
      </c>
      <c r="I914" s="23">
        <f t="shared" si="51"/>
        <v>0</v>
      </c>
      <c r="M914" s="2">
        <v>500</v>
      </c>
    </row>
    <row r="915" spans="2:13" ht="12.75">
      <c r="B915" s="192"/>
      <c r="H915" s="6">
        <f t="shared" si="50"/>
        <v>0</v>
      </c>
      <c r="I915" s="23">
        <f t="shared" si="51"/>
        <v>0</v>
      </c>
      <c r="M915" s="2">
        <v>500</v>
      </c>
    </row>
    <row r="916" spans="2:13" ht="12.75">
      <c r="B916" s="192">
        <v>400</v>
      </c>
      <c r="C916" s="1" t="s">
        <v>55</v>
      </c>
      <c r="D916" s="33" t="s">
        <v>17</v>
      </c>
      <c r="E916" s="1" t="s">
        <v>56</v>
      </c>
      <c r="F916" s="56" t="s">
        <v>1328</v>
      </c>
      <c r="G916" s="28" t="s">
        <v>300</v>
      </c>
      <c r="H916" s="6">
        <f t="shared" si="50"/>
        <v>-400</v>
      </c>
      <c r="I916" s="23">
        <v>0.8</v>
      </c>
      <c r="K916" t="s">
        <v>443</v>
      </c>
      <c r="L916">
        <v>20</v>
      </c>
      <c r="M916" s="2">
        <v>500</v>
      </c>
    </row>
    <row r="917" spans="2:13" ht="12.75">
      <c r="B917" s="192">
        <v>1500</v>
      </c>
      <c r="C917" s="1" t="s">
        <v>55</v>
      </c>
      <c r="D917" s="33" t="s">
        <v>17</v>
      </c>
      <c r="E917" s="1" t="s">
        <v>56</v>
      </c>
      <c r="F917" s="56" t="s">
        <v>1328</v>
      </c>
      <c r="G917" s="28" t="s">
        <v>340</v>
      </c>
      <c r="H917" s="6">
        <f t="shared" si="50"/>
        <v>-1900</v>
      </c>
      <c r="I917" s="23">
        <v>3</v>
      </c>
      <c r="K917" t="s">
        <v>443</v>
      </c>
      <c r="L917">
        <v>20</v>
      </c>
      <c r="M917" s="2">
        <v>500</v>
      </c>
    </row>
    <row r="918" spans="1:13" s="77" customFormat="1" ht="12.75">
      <c r="A918" s="12"/>
      <c r="B918" s="302">
        <f>SUM(B916:B917)</f>
        <v>1900</v>
      </c>
      <c r="C918" s="12"/>
      <c r="D918" s="12"/>
      <c r="E918" s="12" t="s">
        <v>56</v>
      </c>
      <c r="F918" s="78"/>
      <c r="G918" s="19"/>
      <c r="H918" s="75">
        <v>0</v>
      </c>
      <c r="I918" s="76">
        <f t="shared" si="51"/>
        <v>3.8</v>
      </c>
      <c r="M918" s="2">
        <v>500</v>
      </c>
    </row>
    <row r="919" spans="2:13" ht="12.75">
      <c r="B919" s="192"/>
      <c r="H919" s="6">
        <f t="shared" si="50"/>
        <v>0</v>
      </c>
      <c r="I919" s="23">
        <f t="shared" si="51"/>
        <v>0</v>
      </c>
      <c r="M919" s="2">
        <v>500</v>
      </c>
    </row>
    <row r="920" spans="2:13" ht="12.75">
      <c r="B920" s="192"/>
      <c r="H920" s="6">
        <f t="shared" si="50"/>
        <v>0</v>
      </c>
      <c r="I920" s="23">
        <f t="shared" si="51"/>
        <v>0</v>
      </c>
      <c r="M920" s="2">
        <v>500</v>
      </c>
    </row>
    <row r="921" spans="2:13" ht="12.75">
      <c r="B921" s="192">
        <v>5000</v>
      </c>
      <c r="C921" s="1" t="s">
        <v>57</v>
      </c>
      <c r="D921" s="33" t="s">
        <v>17</v>
      </c>
      <c r="E921" s="1" t="s">
        <v>47</v>
      </c>
      <c r="F921" s="56" t="s">
        <v>1329</v>
      </c>
      <c r="G921" s="28" t="s">
        <v>297</v>
      </c>
      <c r="H921" s="6">
        <f t="shared" si="50"/>
        <v>-5000</v>
      </c>
      <c r="I921" s="23">
        <v>10</v>
      </c>
      <c r="K921" t="s">
        <v>443</v>
      </c>
      <c r="L921">
        <v>20</v>
      </c>
      <c r="M921" s="2">
        <v>500</v>
      </c>
    </row>
    <row r="922" spans="2:13" ht="12.75">
      <c r="B922" s="192">
        <v>5000</v>
      </c>
      <c r="C922" s="1" t="s">
        <v>57</v>
      </c>
      <c r="D922" s="33" t="s">
        <v>17</v>
      </c>
      <c r="E922" s="1" t="s">
        <v>47</v>
      </c>
      <c r="F922" s="56" t="s">
        <v>1329</v>
      </c>
      <c r="G922" s="28" t="s">
        <v>300</v>
      </c>
      <c r="H922" s="6">
        <f t="shared" si="50"/>
        <v>-10000</v>
      </c>
      <c r="I922" s="23">
        <v>10</v>
      </c>
      <c r="K922" t="s">
        <v>443</v>
      </c>
      <c r="L922">
        <v>20</v>
      </c>
      <c r="M922" s="2">
        <v>500</v>
      </c>
    </row>
    <row r="923" spans="1:13" s="77" customFormat="1" ht="12.75">
      <c r="A923" s="12"/>
      <c r="B923" s="302">
        <f>SUM(B921:B922)</f>
        <v>10000</v>
      </c>
      <c r="C923" s="12" t="s">
        <v>57</v>
      </c>
      <c r="D923" s="12"/>
      <c r="E923" s="12"/>
      <c r="F923" s="78"/>
      <c r="G923" s="19"/>
      <c r="H923" s="75">
        <v>0</v>
      </c>
      <c r="I923" s="76">
        <f t="shared" si="51"/>
        <v>20</v>
      </c>
      <c r="M923" s="2">
        <v>500</v>
      </c>
    </row>
    <row r="924" spans="2:13" ht="12.75">
      <c r="B924" s="192"/>
      <c r="H924" s="6">
        <f t="shared" si="50"/>
        <v>0</v>
      </c>
      <c r="I924" s="23">
        <f t="shared" si="51"/>
        <v>0</v>
      </c>
      <c r="M924" s="2">
        <v>500</v>
      </c>
    </row>
    <row r="925" spans="2:13" ht="12.75">
      <c r="B925" s="192"/>
      <c r="H925" s="6">
        <f t="shared" si="50"/>
        <v>0</v>
      </c>
      <c r="I925" s="23">
        <f t="shared" si="51"/>
        <v>0</v>
      </c>
      <c r="M925" s="2">
        <v>500</v>
      </c>
    </row>
    <row r="926" spans="2:13" ht="12.75">
      <c r="B926" s="192">
        <v>2000</v>
      </c>
      <c r="C926" s="1" t="s">
        <v>58</v>
      </c>
      <c r="D926" s="33" t="s">
        <v>17</v>
      </c>
      <c r="E926" s="1" t="s">
        <v>47</v>
      </c>
      <c r="F926" s="56" t="s">
        <v>1328</v>
      </c>
      <c r="G926" s="28" t="s">
        <v>297</v>
      </c>
      <c r="H926" s="6">
        <f t="shared" si="50"/>
        <v>-2000</v>
      </c>
      <c r="I926" s="23">
        <v>4</v>
      </c>
      <c r="K926" t="s">
        <v>443</v>
      </c>
      <c r="L926">
        <v>20</v>
      </c>
      <c r="M926" s="2">
        <v>500</v>
      </c>
    </row>
    <row r="927" spans="2:13" ht="12.75">
      <c r="B927" s="192">
        <v>2000</v>
      </c>
      <c r="C927" s="1" t="s">
        <v>58</v>
      </c>
      <c r="D927" s="33" t="s">
        <v>17</v>
      </c>
      <c r="E927" s="1" t="s">
        <v>47</v>
      </c>
      <c r="F927" s="56" t="s">
        <v>1328</v>
      </c>
      <c r="G927" s="28" t="s">
        <v>300</v>
      </c>
      <c r="H927" s="6">
        <f t="shared" si="50"/>
        <v>-4000</v>
      </c>
      <c r="I927" s="23">
        <v>4</v>
      </c>
      <c r="K927" t="s">
        <v>443</v>
      </c>
      <c r="L927">
        <v>20</v>
      </c>
      <c r="M927" s="2">
        <v>500</v>
      </c>
    </row>
    <row r="928" spans="2:13" ht="12.75">
      <c r="B928" s="192">
        <v>2000</v>
      </c>
      <c r="C928" s="1" t="s">
        <v>58</v>
      </c>
      <c r="D928" s="33" t="s">
        <v>17</v>
      </c>
      <c r="E928" s="1" t="s">
        <v>47</v>
      </c>
      <c r="F928" s="56" t="s">
        <v>1328</v>
      </c>
      <c r="G928" s="28" t="s">
        <v>340</v>
      </c>
      <c r="H928" s="6">
        <f t="shared" si="50"/>
        <v>-6000</v>
      </c>
      <c r="I928" s="23">
        <v>4</v>
      </c>
      <c r="K928" t="s">
        <v>443</v>
      </c>
      <c r="L928">
        <v>20</v>
      </c>
      <c r="M928" s="2">
        <v>500</v>
      </c>
    </row>
    <row r="929" spans="1:13" s="77" customFormat="1" ht="12.75">
      <c r="A929" s="12"/>
      <c r="B929" s="302">
        <f>SUM(B926:B928)</f>
        <v>6000</v>
      </c>
      <c r="C929" s="12" t="s">
        <v>58</v>
      </c>
      <c r="D929" s="12"/>
      <c r="E929" s="12"/>
      <c r="F929" s="78"/>
      <c r="G929" s="19"/>
      <c r="H929" s="75">
        <v>0</v>
      </c>
      <c r="I929" s="76">
        <f t="shared" si="51"/>
        <v>12</v>
      </c>
      <c r="M929" s="2">
        <v>500</v>
      </c>
    </row>
    <row r="930" spans="2:13" ht="12.75">
      <c r="B930" s="192"/>
      <c r="H930" s="6">
        <f t="shared" si="50"/>
        <v>0</v>
      </c>
      <c r="I930" s="23">
        <f t="shared" si="51"/>
        <v>0</v>
      </c>
      <c r="M930" s="2">
        <v>500</v>
      </c>
    </row>
    <row r="931" spans="2:13" ht="12.75">
      <c r="B931" s="192"/>
      <c r="H931" s="6">
        <f t="shared" si="50"/>
        <v>0</v>
      </c>
      <c r="I931" s="23">
        <f t="shared" si="51"/>
        <v>0</v>
      </c>
      <c r="M931" s="2">
        <v>500</v>
      </c>
    </row>
    <row r="932" spans="1:13" s="16" customFormat="1" ht="12.75">
      <c r="A932" s="13"/>
      <c r="B932" s="162">
        <v>1000</v>
      </c>
      <c r="C932" s="13" t="s">
        <v>59</v>
      </c>
      <c r="D932" s="33" t="s">
        <v>17</v>
      </c>
      <c r="E932" s="13" t="s">
        <v>60</v>
      </c>
      <c r="F932" s="84" t="s">
        <v>1328</v>
      </c>
      <c r="G932" s="30" t="s">
        <v>297</v>
      </c>
      <c r="H932" s="29">
        <f t="shared" si="50"/>
        <v>-1000</v>
      </c>
      <c r="I932" s="40">
        <v>2</v>
      </c>
      <c r="K932" s="16" t="s">
        <v>443</v>
      </c>
      <c r="L932" s="16">
        <v>20</v>
      </c>
      <c r="M932" s="2">
        <v>500</v>
      </c>
    </row>
    <row r="933" spans="1:13" s="16" customFormat="1" ht="12.75">
      <c r="A933" s="13"/>
      <c r="B933" s="162">
        <v>1000</v>
      </c>
      <c r="C933" s="13" t="s">
        <v>59</v>
      </c>
      <c r="D933" s="33" t="s">
        <v>17</v>
      </c>
      <c r="E933" s="13" t="s">
        <v>60</v>
      </c>
      <c r="F933" s="84" t="s">
        <v>1328</v>
      </c>
      <c r="G933" s="30" t="s">
        <v>300</v>
      </c>
      <c r="H933" s="29">
        <f t="shared" si="50"/>
        <v>-2000</v>
      </c>
      <c r="I933" s="40">
        <v>2</v>
      </c>
      <c r="K933" s="16" t="s">
        <v>443</v>
      </c>
      <c r="L933" s="16">
        <v>20</v>
      </c>
      <c r="M933" s="2">
        <v>500</v>
      </c>
    </row>
    <row r="934" spans="1:13" s="77" customFormat="1" ht="12.75">
      <c r="A934" s="12"/>
      <c r="B934" s="302">
        <f>SUM(B932:B933)</f>
        <v>2000</v>
      </c>
      <c r="C934" s="12"/>
      <c r="D934" s="12"/>
      <c r="E934" s="12" t="s">
        <v>60</v>
      </c>
      <c r="F934" s="78"/>
      <c r="G934" s="19"/>
      <c r="H934" s="75">
        <v>0</v>
      </c>
      <c r="I934" s="76">
        <f t="shared" si="51"/>
        <v>4</v>
      </c>
      <c r="M934" s="2">
        <v>500</v>
      </c>
    </row>
    <row r="935" spans="2:13" ht="12.75">
      <c r="B935" s="192"/>
      <c r="H935" s="6">
        <f t="shared" si="50"/>
        <v>0</v>
      </c>
      <c r="I935" s="23">
        <f t="shared" si="51"/>
        <v>0</v>
      </c>
      <c r="M935" s="2">
        <v>500</v>
      </c>
    </row>
    <row r="936" spans="2:13" ht="12.75">
      <c r="B936" s="192"/>
      <c r="H936" s="6">
        <f t="shared" si="50"/>
        <v>0</v>
      </c>
      <c r="I936" s="23">
        <f t="shared" si="51"/>
        <v>0</v>
      </c>
      <c r="M936" s="2">
        <v>500</v>
      </c>
    </row>
    <row r="937" spans="2:13" ht="12.75">
      <c r="B937" s="192"/>
      <c r="H937" s="6">
        <f t="shared" si="50"/>
        <v>0</v>
      </c>
      <c r="I937" s="23">
        <f t="shared" si="51"/>
        <v>0</v>
      </c>
      <c r="M937" s="2">
        <v>500</v>
      </c>
    </row>
    <row r="938" spans="2:13" ht="12.75">
      <c r="B938" s="192"/>
      <c r="H938" s="6">
        <f t="shared" si="50"/>
        <v>0</v>
      </c>
      <c r="I938" s="23">
        <f t="shared" si="51"/>
        <v>0</v>
      </c>
      <c r="M938" s="2">
        <v>500</v>
      </c>
    </row>
    <row r="939" spans="1:13" s="77" customFormat="1" ht="12.75">
      <c r="A939" s="12"/>
      <c r="B939" s="302">
        <f>+B948+B955+B959+B968+B944</f>
        <v>80900</v>
      </c>
      <c r="C939" s="71" t="s">
        <v>386</v>
      </c>
      <c r="D939" s="72" t="s">
        <v>387</v>
      </c>
      <c r="E939" s="71" t="s">
        <v>349</v>
      </c>
      <c r="F939" s="73" t="s">
        <v>388</v>
      </c>
      <c r="G939" s="74" t="s">
        <v>389</v>
      </c>
      <c r="H939" s="93"/>
      <c r="I939" s="76">
        <f t="shared" si="51"/>
        <v>161.8</v>
      </c>
      <c r="J939" s="76"/>
      <c r="K939" s="76"/>
      <c r="M939" s="2">
        <v>500</v>
      </c>
    </row>
    <row r="940" spans="2:13" ht="12.75">
      <c r="B940" s="192"/>
      <c r="H940" s="6">
        <f t="shared" si="50"/>
        <v>0</v>
      </c>
      <c r="I940" s="23">
        <f t="shared" si="51"/>
        <v>0</v>
      </c>
      <c r="M940" s="2">
        <v>500</v>
      </c>
    </row>
    <row r="941" spans="2:13" ht="12.75">
      <c r="B941" s="192">
        <v>7500</v>
      </c>
      <c r="C941" s="13" t="s">
        <v>34</v>
      </c>
      <c r="D941" s="1" t="s">
        <v>17</v>
      </c>
      <c r="E941" s="1" t="s">
        <v>94</v>
      </c>
      <c r="F941" s="66" t="s">
        <v>390</v>
      </c>
      <c r="G941" s="28" t="s">
        <v>300</v>
      </c>
      <c r="H941" s="6">
        <f t="shared" si="50"/>
        <v>-7500</v>
      </c>
      <c r="I941" s="23">
        <v>15</v>
      </c>
      <c r="K941" t="s">
        <v>34</v>
      </c>
      <c r="L941">
        <v>21</v>
      </c>
      <c r="M941" s="2">
        <v>500</v>
      </c>
    </row>
    <row r="942" spans="2:13" ht="12.75">
      <c r="B942" s="192">
        <v>2500</v>
      </c>
      <c r="C942" s="13" t="s">
        <v>34</v>
      </c>
      <c r="D942" s="1" t="s">
        <v>17</v>
      </c>
      <c r="E942" s="1" t="s">
        <v>94</v>
      </c>
      <c r="F942" s="66" t="s">
        <v>391</v>
      </c>
      <c r="G942" s="28" t="s">
        <v>340</v>
      </c>
      <c r="H942" s="6">
        <f t="shared" si="50"/>
        <v>-10000</v>
      </c>
      <c r="I942" s="23">
        <v>5</v>
      </c>
      <c r="K942" t="s">
        <v>34</v>
      </c>
      <c r="L942">
        <v>21</v>
      </c>
      <c r="M942" s="2">
        <v>500</v>
      </c>
    </row>
    <row r="943" spans="2:13" ht="12.75">
      <c r="B943" s="192">
        <v>5000</v>
      </c>
      <c r="C943" s="13" t="s">
        <v>34</v>
      </c>
      <c r="D943" s="1" t="s">
        <v>17</v>
      </c>
      <c r="E943" s="1" t="s">
        <v>94</v>
      </c>
      <c r="F943" s="66" t="s">
        <v>392</v>
      </c>
      <c r="G943" s="28" t="s">
        <v>344</v>
      </c>
      <c r="H943" s="6">
        <f t="shared" si="50"/>
        <v>-15000</v>
      </c>
      <c r="I943" s="23">
        <v>10</v>
      </c>
      <c r="K943" t="s">
        <v>34</v>
      </c>
      <c r="L943">
        <v>21</v>
      </c>
      <c r="M943" s="2">
        <v>500</v>
      </c>
    </row>
    <row r="944" spans="1:13" s="77" customFormat="1" ht="12.75">
      <c r="A944" s="12"/>
      <c r="B944" s="302">
        <f>SUM(B941:B943)</f>
        <v>15000</v>
      </c>
      <c r="C944" s="12" t="s">
        <v>34</v>
      </c>
      <c r="D944" s="12"/>
      <c r="E944" s="12"/>
      <c r="F944" s="78"/>
      <c r="G944" s="19"/>
      <c r="H944" s="75">
        <v>0</v>
      </c>
      <c r="I944" s="76">
        <f t="shared" si="51"/>
        <v>30</v>
      </c>
      <c r="M944" s="2">
        <v>500</v>
      </c>
    </row>
    <row r="945" spans="2:13" ht="12.75">
      <c r="B945" s="192"/>
      <c r="H945" s="6">
        <f aca="true" t="shared" si="52" ref="H945:H1020">H944-B945</f>
        <v>0</v>
      </c>
      <c r="I945" s="23">
        <f t="shared" si="51"/>
        <v>0</v>
      </c>
      <c r="M945" s="2">
        <v>500</v>
      </c>
    </row>
    <row r="946" spans="2:13" ht="12.75">
      <c r="B946" s="192"/>
      <c r="H946" s="6">
        <f t="shared" si="52"/>
        <v>0</v>
      </c>
      <c r="I946" s="23">
        <f t="shared" si="51"/>
        <v>0</v>
      </c>
      <c r="M946" s="2">
        <v>500</v>
      </c>
    </row>
    <row r="947" spans="2:13" ht="12.75">
      <c r="B947" s="192">
        <v>10000</v>
      </c>
      <c r="C947" s="1" t="s">
        <v>393</v>
      </c>
      <c r="D947" s="13" t="s">
        <v>100</v>
      </c>
      <c r="E947" s="1" t="s">
        <v>111</v>
      </c>
      <c r="F947" s="66" t="s">
        <v>394</v>
      </c>
      <c r="G947" s="28" t="s">
        <v>300</v>
      </c>
      <c r="H947" s="6">
        <f t="shared" si="52"/>
        <v>-10000</v>
      </c>
      <c r="I947" s="23">
        <f t="shared" si="51"/>
        <v>20</v>
      </c>
      <c r="K947" s="16" t="s">
        <v>94</v>
      </c>
      <c r="L947">
        <v>21</v>
      </c>
      <c r="M947" s="2">
        <v>500</v>
      </c>
    </row>
    <row r="948" spans="1:13" s="77" customFormat="1" ht="12.75">
      <c r="A948" s="12"/>
      <c r="B948" s="302">
        <f>SUM(B947)</f>
        <v>10000</v>
      </c>
      <c r="C948" s="12" t="s">
        <v>54</v>
      </c>
      <c r="D948" s="12"/>
      <c r="E948" s="12"/>
      <c r="F948" s="78"/>
      <c r="G948" s="19"/>
      <c r="H948" s="75">
        <v>0</v>
      </c>
      <c r="I948" s="76">
        <f t="shared" si="51"/>
        <v>20</v>
      </c>
      <c r="M948" s="2">
        <v>500</v>
      </c>
    </row>
    <row r="949" spans="2:13" ht="12.75">
      <c r="B949" s="192"/>
      <c r="H949" s="6">
        <f t="shared" si="52"/>
        <v>0</v>
      </c>
      <c r="I949" s="23">
        <f t="shared" si="51"/>
        <v>0</v>
      </c>
      <c r="M949" s="2">
        <v>500</v>
      </c>
    </row>
    <row r="950" spans="2:13" ht="12.75">
      <c r="B950" s="192"/>
      <c r="H950" s="6">
        <f t="shared" si="52"/>
        <v>0</v>
      </c>
      <c r="I950" s="23">
        <f t="shared" si="51"/>
        <v>0</v>
      </c>
      <c r="M950" s="2">
        <v>500</v>
      </c>
    </row>
    <row r="951" spans="2:13" ht="12.75">
      <c r="B951" s="192">
        <v>1000</v>
      </c>
      <c r="C951" s="1" t="s">
        <v>55</v>
      </c>
      <c r="D951" s="13" t="s">
        <v>100</v>
      </c>
      <c r="E951" s="1" t="s">
        <v>56</v>
      </c>
      <c r="F951" s="66" t="s">
        <v>395</v>
      </c>
      <c r="G951" s="28" t="s">
        <v>300</v>
      </c>
      <c r="H951" s="6">
        <f t="shared" si="52"/>
        <v>-1000</v>
      </c>
      <c r="I951" s="23">
        <v>2</v>
      </c>
      <c r="K951" s="16" t="s">
        <v>94</v>
      </c>
      <c r="L951">
        <v>21</v>
      </c>
      <c r="M951" s="2">
        <v>500</v>
      </c>
    </row>
    <row r="952" spans="2:13" ht="12.75">
      <c r="B952" s="192">
        <v>600</v>
      </c>
      <c r="C952" s="1" t="s">
        <v>55</v>
      </c>
      <c r="D952" s="13" t="s">
        <v>100</v>
      </c>
      <c r="E952" s="1" t="s">
        <v>56</v>
      </c>
      <c r="F952" s="66" t="s">
        <v>395</v>
      </c>
      <c r="G952" s="28" t="s">
        <v>300</v>
      </c>
      <c r="H952" s="6">
        <f t="shared" si="52"/>
        <v>-1600</v>
      </c>
      <c r="I952" s="23">
        <v>1.2</v>
      </c>
      <c r="K952" s="16" t="s">
        <v>94</v>
      </c>
      <c r="L952">
        <v>21</v>
      </c>
      <c r="M952" s="2">
        <v>500</v>
      </c>
    </row>
    <row r="953" spans="2:13" ht="12.75">
      <c r="B953" s="192">
        <v>1400</v>
      </c>
      <c r="C953" s="1" t="s">
        <v>55</v>
      </c>
      <c r="D953" s="13" t="s">
        <v>100</v>
      </c>
      <c r="E953" s="1" t="s">
        <v>56</v>
      </c>
      <c r="F953" s="66" t="s">
        <v>395</v>
      </c>
      <c r="G953" s="28" t="s">
        <v>340</v>
      </c>
      <c r="H953" s="6">
        <f t="shared" si="52"/>
        <v>-3000</v>
      </c>
      <c r="I953" s="23">
        <v>2.8</v>
      </c>
      <c r="K953" s="16" t="s">
        <v>94</v>
      </c>
      <c r="L953">
        <v>21</v>
      </c>
      <c r="M953" s="2">
        <v>500</v>
      </c>
    </row>
    <row r="954" spans="2:13" ht="12.75">
      <c r="B954" s="192">
        <v>900</v>
      </c>
      <c r="C954" s="1" t="s">
        <v>55</v>
      </c>
      <c r="D954" s="13" t="s">
        <v>100</v>
      </c>
      <c r="E954" s="1" t="s">
        <v>56</v>
      </c>
      <c r="F954" s="66" t="s">
        <v>395</v>
      </c>
      <c r="G954" s="28" t="s">
        <v>344</v>
      </c>
      <c r="H954" s="6">
        <f t="shared" si="52"/>
        <v>-3900</v>
      </c>
      <c r="I954" s="23">
        <v>1.8</v>
      </c>
      <c r="K954" s="16" t="s">
        <v>94</v>
      </c>
      <c r="L954">
        <v>21</v>
      </c>
      <c r="M954" s="2">
        <v>500</v>
      </c>
    </row>
    <row r="955" spans="1:13" s="77" customFormat="1" ht="12.75">
      <c r="A955" s="12"/>
      <c r="B955" s="302">
        <f>SUM(B951:B954)</f>
        <v>3900</v>
      </c>
      <c r="C955" s="12"/>
      <c r="D955" s="12"/>
      <c r="E955" s="12" t="s">
        <v>56</v>
      </c>
      <c r="F955" s="78"/>
      <c r="G955" s="19"/>
      <c r="H955" s="75">
        <v>0</v>
      </c>
      <c r="I955" s="76">
        <f t="shared" si="51"/>
        <v>7.8</v>
      </c>
      <c r="M955" s="2">
        <v>500</v>
      </c>
    </row>
    <row r="956" spans="2:13" ht="12.75">
      <c r="B956" s="317"/>
      <c r="H956" s="6">
        <f t="shared" si="52"/>
        <v>0</v>
      </c>
      <c r="I956" s="23">
        <f t="shared" si="51"/>
        <v>0</v>
      </c>
      <c r="M956" s="2">
        <v>500</v>
      </c>
    </row>
    <row r="957" spans="2:13" ht="12.75">
      <c r="B957" s="192"/>
      <c r="C957" s="3"/>
      <c r="H957" s="6">
        <f t="shared" si="52"/>
        <v>0</v>
      </c>
      <c r="I957" s="23">
        <f t="shared" si="51"/>
        <v>0</v>
      </c>
      <c r="M957" s="2">
        <v>500</v>
      </c>
    </row>
    <row r="958" spans="2:13" ht="12.75">
      <c r="B958" s="192">
        <v>2000</v>
      </c>
      <c r="C958" s="1" t="s">
        <v>58</v>
      </c>
      <c r="D958" s="13" t="s">
        <v>100</v>
      </c>
      <c r="E958" s="1" t="s">
        <v>111</v>
      </c>
      <c r="F958" s="66" t="s">
        <v>395</v>
      </c>
      <c r="G958" s="28" t="s">
        <v>300</v>
      </c>
      <c r="H958" s="6">
        <f t="shared" si="52"/>
        <v>-2000</v>
      </c>
      <c r="I958" s="23">
        <f t="shared" si="51"/>
        <v>4</v>
      </c>
      <c r="K958" s="16" t="s">
        <v>94</v>
      </c>
      <c r="L958">
        <v>21</v>
      </c>
      <c r="M958" s="2">
        <v>500</v>
      </c>
    </row>
    <row r="959" spans="1:13" s="77" customFormat="1" ht="12.75">
      <c r="A959" s="12"/>
      <c r="B959" s="316">
        <f>SUM(B958)</f>
        <v>2000</v>
      </c>
      <c r="C959" s="12" t="s">
        <v>58</v>
      </c>
      <c r="D959" s="12"/>
      <c r="E959" s="12"/>
      <c r="F959" s="78"/>
      <c r="G959" s="19"/>
      <c r="H959" s="75">
        <v>0</v>
      </c>
      <c r="I959" s="76">
        <f t="shared" si="51"/>
        <v>4</v>
      </c>
      <c r="M959" s="2">
        <v>500</v>
      </c>
    </row>
    <row r="960" spans="2:13" ht="12.75">
      <c r="B960" s="192"/>
      <c r="H960" s="6">
        <f t="shared" si="52"/>
        <v>0</v>
      </c>
      <c r="I960" s="23">
        <f t="shared" si="51"/>
        <v>0</v>
      </c>
      <c r="M960" s="2">
        <v>500</v>
      </c>
    </row>
    <row r="961" spans="2:13" ht="12.75">
      <c r="B961" s="192"/>
      <c r="H961" s="6">
        <f t="shared" si="52"/>
        <v>0</v>
      </c>
      <c r="I961" s="23">
        <f t="shared" si="51"/>
        <v>0</v>
      </c>
      <c r="M961" s="2">
        <v>500</v>
      </c>
    </row>
    <row r="962" spans="2:13" ht="12.75">
      <c r="B962" s="192">
        <v>15000</v>
      </c>
      <c r="C962" s="13" t="s">
        <v>1285</v>
      </c>
      <c r="D962" s="13" t="s">
        <v>100</v>
      </c>
      <c r="E962" s="1" t="s">
        <v>117</v>
      </c>
      <c r="F962" s="66" t="s">
        <v>396</v>
      </c>
      <c r="G962" s="28" t="s">
        <v>300</v>
      </c>
      <c r="H962" s="6">
        <f t="shared" si="52"/>
        <v>-15000</v>
      </c>
      <c r="I962" s="23">
        <f t="shared" si="51"/>
        <v>30</v>
      </c>
      <c r="K962" s="16" t="s">
        <v>94</v>
      </c>
      <c r="L962">
        <v>21</v>
      </c>
      <c r="M962" s="2">
        <v>500</v>
      </c>
    </row>
    <row r="963" spans="2:13" ht="12.75">
      <c r="B963" s="192">
        <v>10000</v>
      </c>
      <c r="C963" s="13" t="s">
        <v>1273</v>
      </c>
      <c r="D963" s="13" t="s">
        <v>100</v>
      </c>
      <c r="E963" s="1" t="s">
        <v>117</v>
      </c>
      <c r="F963" s="66" t="s">
        <v>397</v>
      </c>
      <c r="G963" s="28" t="s">
        <v>300</v>
      </c>
      <c r="H963" s="6">
        <f t="shared" si="52"/>
        <v>-25000</v>
      </c>
      <c r="I963" s="23">
        <f t="shared" si="51"/>
        <v>20</v>
      </c>
      <c r="K963" s="16" t="s">
        <v>94</v>
      </c>
      <c r="L963">
        <v>21</v>
      </c>
      <c r="M963" s="2">
        <v>500</v>
      </c>
    </row>
    <row r="964" spans="2:13" ht="12.75">
      <c r="B964" s="192">
        <v>5000</v>
      </c>
      <c r="C964" s="13" t="s">
        <v>1273</v>
      </c>
      <c r="D964" s="13" t="s">
        <v>100</v>
      </c>
      <c r="E964" s="1" t="s">
        <v>117</v>
      </c>
      <c r="F964" s="66" t="s">
        <v>398</v>
      </c>
      <c r="G964" s="28" t="s">
        <v>300</v>
      </c>
      <c r="H964" s="6">
        <f t="shared" si="52"/>
        <v>-30000</v>
      </c>
      <c r="I964" s="23">
        <f t="shared" si="51"/>
        <v>10</v>
      </c>
      <c r="K964" s="16" t="s">
        <v>94</v>
      </c>
      <c r="L964">
        <v>21</v>
      </c>
      <c r="M964" s="2">
        <v>500</v>
      </c>
    </row>
    <row r="965" spans="2:13" ht="12.75">
      <c r="B965" s="192">
        <v>10000</v>
      </c>
      <c r="C965" s="13" t="s">
        <v>1273</v>
      </c>
      <c r="D965" s="13" t="s">
        <v>100</v>
      </c>
      <c r="E965" s="1" t="s">
        <v>117</v>
      </c>
      <c r="F965" s="66" t="s">
        <v>399</v>
      </c>
      <c r="G965" s="28" t="s">
        <v>300</v>
      </c>
      <c r="H965" s="6">
        <f t="shared" si="52"/>
        <v>-40000</v>
      </c>
      <c r="I965" s="23">
        <f t="shared" si="51"/>
        <v>20</v>
      </c>
      <c r="K965" s="16" t="s">
        <v>94</v>
      </c>
      <c r="L965">
        <v>21</v>
      </c>
      <c r="M965" s="2">
        <v>500</v>
      </c>
    </row>
    <row r="966" spans="2:13" ht="12.75">
      <c r="B966" s="192">
        <v>5000</v>
      </c>
      <c r="C966" s="13" t="s">
        <v>1273</v>
      </c>
      <c r="D966" s="13" t="s">
        <v>100</v>
      </c>
      <c r="E966" s="1" t="s">
        <v>117</v>
      </c>
      <c r="F966" s="66" t="s">
        <v>400</v>
      </c>
      <c r="G966" s="28" t="s">
        <v>300</v>
      </c>
      <c r="H966" s="6">
        <f t="shared" si="52"/>
        <v>-45000</v>
      </c>
      <c r="I966" s="23">
        <f t="shared" si="51"/>
        <v>10</v>
      </c>
      <c r="K966" s="16" t="s">
        <v>94</v>
      </c>
      <c r="L966">
        <v>21</v>
      </c>
      <c r="M966" s="2">
        <v>500</v>
      </c>
    </row>
    <row r="967" spans="2:13" ht="12.75">
      <c r="B967" s="192">
        <v>5000</v>
      </c>
      <c r="C967" s="13" t="s">
        <v>1273</v>
      </c>
      <c r="D967" s="13" t="s">
        <v>100</v>
      </c>
      <c r="E967" s="1" t="s">
        <v>117</v>
      </c>
      <c r="F967" s="66" t="s">
        <v>401</v>
      </c>
      <c r="G967" s="28" t="s">
        <v>300</v>
      </c>
      <c r="H967" s="6">
        <f t="shared" si="52"/>
        <v>-50000</v>
      </c>
      <c r="I967" s="23">
        <f t="shared" si="51"/>
        <v>10</v>
      </c>
      <c r="K967" s="16" t="s">
        <v>94</v>
      </c>
      <c r="L967">
        <v>21</v>
      </c>
      <c r="M967" s="2">
        <v>500</v>
      </c>
    </row>
    <row r="968" spans="1:13" s="77" customFormat="1" ht="12.75">
      <c r="A968" s="12"/>
      <c r="B968" s="302">
        <f>SUM(B962:B967)</f>
        <v>50000</v>
      </c>
      <c r="C968" s="12"/>
      <c r="D968" s="12"/>
      <c r="E968" s="12" t="s">
        <v>117</v>
      </c>
      <c r="F968" s="78"/>
      <c r="G968" s="19"/>
      <c r="H968" s="75">
        <v>0</v>
      </c>
      <c r="I968" s="76">
        <f t="shared" si="51"/>
        <v>100</v>
      </c>
      <c r="M968" s="2">
        <v>500</v>
      </c>
    </row>
    <row r="969" spans="2:13" ht="12.75">
      <c r="B969" s="192"/>
      <c r="H969" s="6">
        <f t="shared" si="52"/>
        <v>0</v>
      </c>
      <c r="I969" s="23">
        <f t="shared" si="51"/>
        <v>0</v>
      </c>
      <c r="M969" s="2">
        <v>500</v>
      </c>
    </row>
    <row r="970" spans="2:13" ht="12.75">
      <c r="B970" s="192"/>
      <c r="H970" s="6">
        <f t="shared" si="52"/>
        <v>0</v>
      </c>
      <c r="I970" s="23">
        <f aca="true" t="shared" si="53" ref="I970:I1034">+B970/M970</f>
        <v>0</v>
      </c>
      <c r="M970" s="2">
        <v>500</v>
      </c>
    </row>
    <row r="971" spans="2:13" ht="12.75">
      <c r="B971" s="192"/>
      <c r="H971" s="6">
        <f t="shared" si="52"/>
        <v>0</v>
      </c>
      <c r="I971" s="23">
        <f t="shared" si="53"/>
        <v>0</v>
      </c>
      <c r="M971" s="2">
        <v>500</v>
      </c>
    </row>
    <row r="972" spans="2:13" ht="12.75">
      <c r="B972" s="192"/>
      <c r="H972" s="6">
        <f t="shared" si="52"/>
        <v>0</v>
      </c>
      <c r="I972" s="23">
        <f t="shared" si="53"/>
        <v>0</v>
      </c>
      <c r="M972" s="2">
        <v>500</v>
      </c>
    </row>
    <row r="973" spans="1:13" s="77" customFormat="1" ht="12.75">
      <c r="A973" s="12"/>
      <c r="B973" s="302">
        <f>+B977+B984+B990+B995+B1001+B1006+B1010</f>
        <v>31400</v>
      </c>
      <c r="C973" s="71" t="s">
        <v>402</v>
      </c>
      <c r="D973" s="72" t="s">
        <v>403</v>
      </c>
      <c r="E973" s="71" t="s">
        <v>287</v>
      </c>
      <c r="F973" s="73" t="s">
        <v>404</v>
      </c>
      <c r="G973" s="74" t="s">
        <v>134</v>
      </c>
      <c r="H973" s="93"/>
      <c r="I973" s="76">
        <f>+B973/M973</f>
        <v>62.8</v>
      </c>
      <c r="J973" s="76"/>
      <c r="K973" s="76"/>
      <c r="M973" s="2">
        <v>500</v>
      </c>
    </row>
    <row r="974" spans="2:13" ht="12.75">
      <c r="B974" s="192"/>
      <c r="H974" s="6">
        <f t="shared" si="52"/>
        <v>0</v>
      </c>
      <c r="I974" s="23">
        <f t="shared" si="53"/>
        <v>0</v>
      </c>
      <c r="M974" s="2">
        <v>500</v>
      </c>
    </row>
    <row r="975" spans="2:13" ht="12.75">
      <c r="B975" s="192">
        <v>2500</v>
      </c>
      <c r="C975" s="13" t="s">
        <v>34</v>
      </c>
      <c r="D975" s="1" t="s">
        <v>17</v>
      </c>
      <c r="E975" s="1" t="s">
        <v>443</v>
      </c>
      <c r="F975" s="66" t="s">
        <v>405</v>
      </c>
      <c r="G975" s="28" t="s">
        <v>344</v>
      </c>
      <c r="H975" s="6">
        <f t="shared" si="52"/>
        <v>-2500</v>
      </c>
      <c r="I975" s="23">
        <v>5</v>
      </c>
      <c r="K975" t="s">
        <v>34</v>
      </c>
      <c r="L975">
        <v>22</v>
      </c>
      <c r="M975" s="2">
        <v>500</v>
      </c>
    </row>
    <row r="976" spans="2:13" ht="12.75">
      <c r="B976" s="192">
        <v>2500</v>
      </c>
      <c r="C976" s="13" t="s">
        <v>34</v>
      </c>
      <c r="D976" s="1" t="s">
        <v>17</v>
      </c>
      <c r="E976" s="1" t="s">
        <v>443</v>
      </c>
      <c r="F976" s="66" t="s">
        <v>406</v>
      </c>
      <c r="G976" s="28" t="s">
        <v>366</v>
      </c>
      <c r="H976" s="6">
        <f t="shared" si="52"/>
        <v>-5000</v>
      </c>
      <c r="I976" s="23">
        <v>5</v>
      </c>
      <c r="K976" t="s">
        <v>34</v>
      </c>
      <c r="L976">
        <v>22</v>
      </c>
      <c r="M976" s="2">
        <v>500</v>
      </c>
    </row>
    <row r="977" spans="1:13" s="77" customFormat="1" ht="12.75">
      <c r="A977" s="12"/>
      <c r="B977" s="302">
        <f>SUM(B975:B976)</f>
        <v>5000</v>
      </c>
      <c r="C977" s="12" t="s">
        <v>34</v>
      </c>
      <c r="D977" s="12"/>
      <c r="E977" s="12"/>
      <c r="F977" s="78"/>
      <c r="G977" s="19"/>
      <c r="H977" s="75">
        <v>0</v>
      </c>
      <c r="I977" s="76">
        <f t="shared" si="53"/>
        <v>10</v>
      </c>
      <c r="M977" s="2">
        <v>500</v>
      </c>
    </row>
    <row r="978" spans="2:13" ht="12.75">
      <c r="B978" s="314"/>
      <c r="H978" s="6">
        <f t="shared" si="52"/>
        <v>0</v>
      </c>
      <c r="I978" s="23">
        <f t="shared" si="53"/>
        <v>0</v>
      </c>
      <c r="M978" s="2">
        <v>500</v>
      </c>
    </row>
    <row r="979" spans="2:13" ht="12.75">
      <c r="B979" s="314"/>
      <c r="H979" s="6">
        <f t="shared" si="52"/>
        <v>0</v>
      </c>
      <c r="I979" s="23">
        <f t="shared" si="53"/>
        <v>0</v>
      </c>
      <c r="M979" s="2">
        <v>500</v>
      </c>
    </row>
    <row r="980" spans="2:13" ht="12.75">
      <c r="B980" s="192">
        <v>800</v>
      </c>
      <c r="C980" s="1" t="s">
        <v>407</v>
      </c>
      <c r="D980" s="33" t="s">
        <v>17</v>
      </c>
      <c r="E980" s="1" t="s">
        <v>47</v>
      </c>
      <c r="F980" s="56" t="s">
        <v>1330</v>
      </c>
      <c r="G980" s="28" t="s">
        <v>344</v>
      </c>
      <c r="H980" s="6">
        <f t="shared" si="52"/>
        <v>-800</v>
      </c>
      <c r="I980" s="23">
        <f t="shared" si="53"/>
        <v>1.6</v>
      </c>
      <c r="K980" t="s">
        <v>443</v>
      </c>
      <c r="L980">
        <v>22</v>
      </c>
      <c r="M980" s="2">
        <v>500</v>
      </c>
    </row>
    <row r="981" spans="2:13" ht="12.75">
      <c r="B981" s="192">
        <v>800</v>
      </c>
      <c r="C981" s="1" t="s">
        <v>408</v>
      </c>
      <c r="D981" s="33" t="s">
        <v>17</v>
      </c>
      <c r="E981" s="1" t="s">
        <v>47</v>
      </c>
      <c r="F981" s="56" t="s">
        <v>1330</v>
      </c>
      <c r="G981" s="28" t="s">
        <v>344</v>
      </c>
      <c r="H981" s="6">
        <f t="shared" si="52"/>
        <v>-1600</v>
      </c>
      <c r="I981" s="23">
        <f t="shared" si="53"/>
        <v>1.6</v>
      </c>
      <c r="K981" t="s">
        <v>443</v>
      </c>
      <c r="L981">
        <v>22</v>
      </c>
      <c r="M981" s="2">
        <v>500</v>
      </c>
    </row>
    <row r="982" spans="2:13" ht="12.75">
      <c r="B982" s="192">
        <v>800</v>
      </c>
      <c r="C982" s="80" t="s">
        <v>409</v>
      </c>
      <c r="D982" s="33" t="s">
        <v>17</v>
      </c>
      <c r="E982" s="13" t="s">
        <v>47</v>
      </c>
      <c r="F982" s="84" t="s">
        <v>1330</v>
      </c>
      <c r="G982" s="28" t="s">
        <v>410</v>
      </c>
      <c r="H982" s="29">
        <f t="shared" si="52"/>
        <v>-2400</v>
      </c>
      <c r="I982" s="23">
        <f t="shared" si="53"/>
        <v>1.6</v>
      </c>
      <c r="K982" t="s">
        <v>443</v>
      </c>
      <c r="L982">
        <v>22</v>
      </c>
      <c r="M982" s="2">
        <v>500</v>
      </c>
    </row>
    <row r="983" spans="2:13" ht="12.75">
      <c r="B983" s="192">
        <v>800</v>
      </c>
      <c r="C983" s="1" t="s">
        <v>411</v>
      </c>
      <c r="D983" s="33" t="s">
        <v>17</v>
      </c>
      <c r="E983" s="13" t="s">
        <v>47</v>
      </c>
      <c r="F983" s="84" t="s">
        <v>1330</v>
      </c>
      <c r="G983" s="28" t="s">
        <v>410</v>
      </c>
      <c r="H983" s="29">
        <f t="shared" si="52"/>
        <v>-3200</v>
      </c>
      <c r="I983" s="23">
        <f t="shared" si="53"/>
        <v>1.6</v>
      </c>
      <c r="K983" t="s">
        <v>443</v>
      </c>
      <c r="L983">
        <v>22</v>
      </c>
      <c r="M983" s="2">
        <v>500</v>
      </c>
    </row>
    <row r="984" spans="1:13" s="77" customFormat="1" ht="12.75">
      <c r="A984" s="12"/>
      <c r="B984" s="302">
        <f>SUM(B980:B983)</f>
        <v>3200</v>
      </c>
      <c r="C984" s="12" t="s">
        <v>54</v>
      </c>
      <c r="D984" s="12"/>
      <c r="E984" s="12"/>
      <c r="F984" s="78"/>
      <c r="G984" s="19"/>
      <c r="H984" s="75">
        <v>0</v>
      </c>
      <c r="I984" s="76">
        <f t="shared" si="53"/>
        <v>6.4</v>
      </c>
      <c r="M984" s="2">
        <v>500</v>
      </c>
    </row>
    <row r="985" spans="2:13" ht="12.75">
      <c r="B985" s="192"/>
      <c r="H985" s="6">
        <f t="shared" si="52"/>
        <v>0</v>
      </c>
      <c r="I985" s="23">
        <f t="shared" si="53"/>
        <v>0</v>
      </c>
      <c r="M985" s="2">
        <v>500</v>
      </c>
    </row>
    <row r="986" spans="2:13" ht="12.75">
      <c r="B986" s="192"/>
      <c r="H986" s="6">
        <f t="shared" si="52"/>
        <v>0</v>
      </c>
      <c r="I986" s="23">
        <f t="shared" si="53"/>
        <v>0</v>
      </c>
      <c r="M986" s="2">
        <v>500</v>
      </c>
    </row>
    <row r="987" spans="2:13" ht="12.75">
      <c r="B987" s="162">
        <v>1500</v>
      </c>
      <c r="C987" s="13" t="s">
        <v>55</v>
      </c>
      <c r="D987" s="33" t="s">
        <v>17</v>
      </c>
      <c r="E987" s="1" t="s">
        <v>56</v>
      </c>
      <c r="F987" s="56" t="s">
        <v>1330</v>
      </c>
      <c r="G987" s="28" t="s">
        <v>344</v>
      </c>
      <c r="H987" s="6">
        <f t="shared" si="52"/>
        <v>-1500</v>
      </c>
      <c r="I987" s="23">
        <v>4.8</v>
      </c>
      <c r="K987" t="s">
        <v>443</v>
      </c>
      <c r="L987">
        <v>22</v>
      </c>
      <c r="M987" s="2">
        <v>500</v>
      </c>
    </row>
    <row r="988" spans="2:13" ht="12.75">
      <c r="B988" s="192">
        <v>1500</v>
      </c>
      <c r="C988" s="1" t="s">
        <v>55</v>
      </c>
      <c r="D988" s="33" t="s">
        <v>17</v>
      </c>
      <c r="E988" s="1" t="s">
        <v>56</v>
      </c>
      <c r="F988" s="56" t="s">
        <v>1330</v>
      </c>
      <c r="G988" s="28" t="s">
        <v>366</v>
      </c>
      <c r="H988" s="6">
        <f t="shared" si="52"/>
        <v>-3000</v>
      </c>
      <c r="I988" s="23">
        <v>3</v>
      </c>
      <c r="K988" t="s">
        <v>443</v>
      </c>
      <c r="L988">
        <v>22</v>
      </c>
      <c r="M988" s="2">
        <v>500</v>
      </c>
    </row>
    <row r="989" spans="2:13" ht="12.75">
      <c r="B989" s="314">
        <v>200</v>
      </c>
      <c r="C989" s="1" t="s">
        <v>55</v>
      </c>
      <c r="D989" s="33" t="s">
        <v>17</v>
      </c>
      <c r="E989" s="1" t="s">
        <v>56</v>
      </c>
      <c r="F989" s="84" t="s">
        <v>1330</v>
      </c>
      <c r="G989" s="28" t="s">
        <v>410</v>
      </c>
      <c r="H989" s="6">
        <f t="shared" si="52"/>
        <v>-3200</v>
      </c>
      <c r="I989" s="23">
        <v>0.4</v>
      </c>
      <c r="K989" t="s">
        <v>443</v>
      </c>
      <c r="L989">
        <v>22</v>
      </c>
      <c r="M989" s="2">
        <v>500</v>
      </c>
    </row>
    <row r="990" spans="1:13" s="77" customFormat="1" ht="12.75">
      <c r="A990" s="12"/>
      <c r="B990" s="302">
        <f>SUM(B987:B989)</f>
        <v>3200</v>
      </c>
      <c r="C990" s="12"/>
      <c r="D990" s="12"/>
      <c r="E990" s="12" t="s">
        <v>56</v>
      </c>
      <c r="F990" s="78"/>
      <c r="G990" s="19"/>
      <c r="H990" s="75">
        <v>0</v>
      </c>
      <c r="I990" s="76">
        <f t="shared" si="53"/>
        <v>6.4</v>
      </c>
      <c r="M990" s="2">
        <v>500</v>
      </c>
    </row>
    <row r="991" spans="2:13" ht="12.75">
      <c r="B991" s="192"/>
      <c r="H991" s="6">
        <f t="shared" si="52"/>
        <v>0</v>
      </c>
      <c r="I991" s="23">
        <f t="shared" si="53"/>
        <v>0</v>
      </c>
      <c r="M991" s="2">
        <v>500</v>
      </c>
    </row>
    <row r="992" spans="2:13" ht="12.75">
      <c r="B992" s="192"/>
      <c r="H992" s="6">
        <f t="shared" si="52"/>
        <v>0</v>
      </c>
      <c r="I992" s="23">
        <f t="shared" si="53"/>
        <v>0</v>
      </c>
      <c r="M992" s="2">
        <v>500</v>
      </c>
    </row>
    <row r="993" spans="2:13" ht="12.75">
      <c r="B993" s="192">
        <v>5000</v>
      </c>
      <c r="C993" s="1" t="s">
        <v>57</v>
      </c>
      <c r="D993" s="33" t="s">
        <v>17</v>
      </c>
      <c r="E993" s="1" t="s">
        <v>47</v>
      </c>
      <c r="F993" s="56" t="s">
        <v>1331</v>
      </c>
      <c r="G993" s="28" t="s">
        <v>344</v>
      </c>
      <c r="H993" s="6">
        <f t="shared" si="52"/>
        <v>-5000</v>
      </c>
      <c r="I993" s="23">
        <v>10</v>
      </c>
      <c r="K993" t="s">
        <v>443</v>
      </c>
      <c r="L993">
        <v>22</v>
      </c>
      <c r="M993" s="2">
        <v>500</v>
      </c>
    </row>
    <row r="994" spans="2:13" ht="12.75">
      <c r="B994" s="192">
        <v>5000</v>
      </c>
      <c r="C994" s="1" t="s">
        <v>57</v>
      </c>
      <c r="D994" s="33" t="s">
        <v>17</v>
      </c>
      <c r="E994" s="1" t="s">
        <v>47</v>
      </c>
      <c r="F994" s="56" t="s">
        <v>1331</v>
      </c>
      <c r="G994" s="28" t="s">
        <v>366</v>
      </c>
      <c r="H994" s="6">
        <f t="shared" si="52"/>
        <v>-10000</v>
      </c>
      <c r="I994" s="23">
        <v>10</v>
      </c>
      <c r="K994" t="s">
        <v>443</v>
      </c>
      <c r="L994">
        <v>22</v>
      </c>
      <c r="M994" s="2">
        <v>500</v>
      </c>
    </row>
    <row r="995" spans="1:13" s="77" customFormat="1" ht="12.75">
      <c r="A995" s="12"/>
      <c r="B995" s="302">
        <f>SUM(B993:B994)</f>
        <v>10000</v>
      </c>
      <c r="C995" s="12" t="s">
        <v>57</v>
      </c>
      <c r="D995" s="12"/>
      <c r="E995" s="12"/>
      <c r="F995" s="78"/>
      <c r="G995" s="19"/>
      <c r="H995" s="75">
        <v>0</v>
      </c>
      <c r="I995" s="76">
        <f t="shared" si="53"/>
        <v>20</v>
      </c>
      <c r="M995" s="2">
        <v>500</v>
      </c>
    </row>
    <row r="996" spans="2:13" ht="12.75">
      <c r="B996" s="192"/>
      <c r="H996" s="6">
        <f t="shared" si="52"/>
        <v>0</v>
      </c>
      <c r="I996" s="23">
        <f t="shared" si="53"/>
        <v>0</v>
      </c>
      <c r="M996" s="2">
        <v>500</v>
      </c>
    </row>
    <row r="997" spans="2:13" ht="12.75">
      <c r="B997" s="192"/>
      <c r="H997" s="6">
        <f t="shared" si="52"/>
        <v>0</v>
      </c>
      <c r="I997" s="23">
        <f t="shared" si="53"/>
        <v>0</v>
      </c>
      <c r="M997" s="2">
        <v>500</v>
      </c>
    </row>
    <row r="998" spans="2:13" ht="12.75">
      <c r="B998" s="192">
        <v>2000</v>
      </c>
      <c r="C998" s="1" t="s">
        <v>58</v>
      </c>
      <c r="D998" s="33" t="s">
        <v>17</v>
      </c>
      <c r="E998" s="1" t="s">
        <v>47</v>
      </c>
      <c r="F998" s="56" t="s">
        <v>1330</v>
      </c>
      <c r="G998" s="28" t="s">
        <v>344</v>
      </c>
      <c r="H998" s="6">
        <f t="shared" si="52"/>
        <v>-2000</v>
      </c>
      <c r="I998" s="23">
        <f t="shared" si="53"/>
        <v>4</v>
      </c>
      <c r="K998" t="s">
        <v>443</v>
      </c>
      <c r="L998">
        <v>22</v>
      </c>
      <c r="M998" s="2">
        <v>500</v>
      </c>
    </row>
    <row r="999" spans="2:13" ht="12.75">
      <c r="B999" s="192">
        <v>2000</v>
      </c>
      <c r="C999" s="1" t="s">
        <v>58</v>
      </c>
      <c r="D999" s="33" t="s">
        <v>17</v>
      </c>
      <c r="E999" s="1" t="s">
        <v>47</v>
      </c>
      <c r="F999" s="56" t="s">
        <v>1330</v>
      </c>
      <c r="G999" s="28" t="s">
        <v>366</v>
      </c>
      <c r="H999" s="6">
        <f t="shared" si="52"/>
        <v>-4000</v>
      </c>
      <c r="I999" s="23">
        <v>4</v>
      </c>
      <c r="K999" t="s">
        <v>443</v>
      </c>
      <c r="L999">
        <v>22</v>
      </c>
      <c r="M999" s="2">
        <v>500</v>
      </c>
    </row>
    <row r="1000" spans="2:13" ht="12.75">
      <c r="B1000" s="192">
        <v>2000</v>
      </c>
      <c r="C1000" s="1" t="s">
        <v>58</v>
      </c>
      <c r="D1000" s="33" t="s">
        <v>17</v>
      </c>
      <c r="E1000" s="1" t="s">
        <v>47</v>
      </c>
      <c r="F1000" s="84" t="s">
        <v>1330</v>
      </c>
      <c r="G1000" s="28" t="s">
        <v>410</v>
      </c>
      <c r="H1000" s="6">
        <f t="shared" si="52"/>
        <v>-6000</v>
      </c>
      <c r="I1000" s="23">
        <v>4</v>
      </c>
      <c r="K1000" t="s">
        <v>443</v>
      </c>
      <c r="L1000">
        <v>22</v>
      </c>
      <c r="M1000" s="2">
        <v>500</v>
      </c>
    </row>
    <row r="1001" spans="1:13" s="77" customFormat="1" ht="12.75">
      <c r="A1001" s="12"/>
      <c r="B1001" s="302">
        <f>SUM(B998:B1000)</f>
        <v>6000</v>
      </c>
      <c r="C1001" s="12" t="s">
        <v>58</v>
      </c>
      <c r="D1001" s="12"/>
      <c r="E1001" s="12"/>
      <c r="F1001" s="78"/>
      <c r="G1001" s="19"/>
      <c r="H1001" s="75">
        <v>0</v>
      </c>
      <c r="I1001" s="76">
        <f t="shared" si="53"/>
        <v>12</v>
      </c>
      <c r="M1001" s="2">
        <v>500</v>
      </c>
    </row>
    <row r="1002" spans="2:13" ht="12.75">
      <c r="B1002" s="192"/>
      <c r="H1002" s="6">
        <f t="shared" si="52"/>
        <v>0</v>
      </c>
      <c r="I1002" s="23">
        <f t="shared" si="53"/>
        <v>0</v>
      </c>
      <c r="M1002" s="2">
        <v>500</v>
      </c>
    </row>
    <row r="1003" spans="2:13" ht="12.75">
      <c r="B1003" s="192"/>
      <c r="H1003" s="6">
        <f t="shared" si="52"/>
        <v>0</v>
      </c>
      <c r="I1003" s="23">
        <f t="shared" si="53"/>
        <v>0</v>
      </c>
      <c r="M1003" s="2">
        <v>500</v>
      </c>
    </row>
    <row r="1004" spans="1:13" ht="12.75">
      <c r="A1004" s="13"/>
      <c r="B1004" s="162">
        <v>1000</v>
      </c>
      <c r="C1004" s="13" t="s">
        <v>59</v>
      </c>
      <c r="D1004" s="33" t="s">
        <v>17</v>
      </c>
      <c r="E1004" s="13" t="s">
        <v>60</v>
      </c>
      <c r="F1004" s="84" t="s">
        <v>1330</v>
      </c>
      <c r="G1004" s="30" t="s">
        <v>344</v>
      </c>
      <c r="H1004" s="6">
        <f t="shared" si="52"/>
        <v>-1000</v>
      </c>
      <c r="I1004" s="40">
        <v>2</v>
      </c>
      <c r="J1004" s="16"/>
      <c r="K1004" s="16" t="s">
        <v>443</v>
      </c>
      <c r="L1004">
        <v>22</v>
      </c>
      <c r="M1004" s="2">
        <v>500</v>
      </c>
    </row>
    <row r="1005" spans="2:13" ht="12.75">
      <c r="B1005" s="162">
        <v>2000</v>
      </c>
      <c r="C1005" s="1" t="s">
        <v>59</v>
      </c>
      <c r="D1005" s="33" t="s">
        <v>17</v>
      </c>
      <c r="E1005" s="1" t="s">
        <v>60</v>
      </c>
      <c r="F1005" s="84" t="s">
        <v>1330</v>
      </c>
      <c r="G1005" s="28" t="s">
        <v>410</v>
      </c>
      <c r="H1005" s="6">
        <f t="shared" si="52"/>
        <v>-3000</v>
      </c>
      <c r="I1005" s="23">
        <v>4</v>
      </c>
      <c r="K1005" t="s">
        <v>443</v>
      </c>
      <c r="L1005">
        <v>22</v>
      </c>
      <c r="M1005" s="2">
        <v>500</v>
      </c>
    </row>
    <row r="1006" spans="1:13" s="77" customFormat="1" ht="12.75">
      <c r="A1006" s="12"/>
      <c r="B1006" s="302">
        <f>SUM(B1004:B1005)</f>
        <v>3000</v>
      </c>
      <c r="C1006" s="12"/>
      <c r="D1006" s="12"/>
      <c r="E1006" s="12" t="s">
        <v>60</v>
      </c>
      <c r="F1006" s="78"/>
      <c r="G1006" s="19"/>
      <c r="H1006" s="75">
        <v>0</v>
      </c>
      <c r="I1006" s="76">
        <f t="shared" si="53"/>
        <v>6</v>
      </c>
      <c r="M1006" s="2">
        <v>500</v>
      </c>
    </row>
    <row r="1007" spans="2:13" ht="12.75">
      <c r="B1007" s="192"/>
      <c r="H1007" s="6">
        <f t="shared" si="52"/>
        <v>0</v>
      </c>
      <c r="I1007" s="23">
        <f t="shared" si="53"/>
        <v>0</v>
      </c>
      <c r="M1007" s="2">
        <v>500</v>
      </c>
    </row>
    <row r="1008" spans="2:13" ht="12.75">
      <c r="B1008" s="192"/>
      <c r="H1008" s="6">
        <f t="shared" si="52"/>
        <v>0</v>
      </c>
      <c r="I1008" s="23">
        <f t="shared" si="53"/>
        <v>0</v>
      </c>
      <c r="M1008" s="2">
        <v>500</v>
      </c>
    </row>
    <row r="1009" spans="2:13" ht="12.75">
      <c r="B1009" s="192">
        <v>1000</v>
      </c>
      <c r="C1009" s="1" t="s">
        <v>188</v>
      </c>
      <c r="D1009" s="33" t="s">
        <v>17</v>
      </c>
      <c r="E1009" s="1" t="s">
        <v>26</v>
      </c>
      <c r="F1009" s="56" t="s">
        <v>1330</v>
      </c>
      <c r="G1009" s="28" t="s">
        <v>410</v>
      </c>
      <c r="H1009" s="6">
        <f t="shared" si="52"/>
        <v>-1000</v>
      </c>
      <c r="I1009" s="23">
        <f t="shared" si="53"/>
        <v>2</v>
      </c>
      <c r="K1009" t="s">
        <v>443</v>
      </c>
      <c r="L1009">
        <v>22</v>
      </c>
      <c r="M1009" s="2">
        <v>500</v>
      </c>
    </row>
    <row r="1010" spans="1:13" s="77" customFormat="1" ht="12.75">
      <c r="A1010" s="12"/>
      <c r="B1010" s="302">
        <f>SUM(B1009)</f>
        <v>1000</v>
      </c>
      <c r="C1010" s="12"/>
      <c r="D1010" s="12"/>
      <c r="E1010" s="12" t="s">
        <v>26</v>
      </c>
      <c r="F1010" s="78"/>
      <c r="G1010" s="19"/>
      <c r="H1010" s="75">
        <v>0</v>
      </c>
      <c r="I1010" s="76">
        <f t="shared" si="53"/>
        <v>2</v>
      </c>
      <c r="M1010" s="2">
        <v>500</v>
      </c>
    </row>
    <row r="1011" spans="2:13" ht="12.75">
      <c r="B1011" s="192"/>
      <c r="H1011" s="6">
        <f t="shared" si="52"/>
        <v>0</v>
      </c>
      <c r="I1011" s="23">
        <f t="shared" si="53"/>
        <v>0</v>
      </c>
      <c r="M1011" s="2">
        <v>500</v>
      </c>
    </row>
    <row r="1012" spans="2:13" ht="12.75">
      <c r="B1012" s="192"/>
      <c r="H1012" s="6">
        <f t="shared" si="52"/>
        <v>0</v>
      </c>
      <c r="I1012" s="23">
        <f t="shared" si="53"/>
        <v>0</v>
      </c>
      <c r="M1012" s="2">
        <v>500</v>
      </c>
    </row>
    <row r="1013" spans="2:13" ht="12.75">
      <c r="B1013" s="192"/>
      <c r="H1013" s="6">
        <f t="shared" si="52"/>
        <v>0</v>
      </c>
      <c r="I1013" s="23">
        <f t="shared" si="53"/>
        <v>0</v>
      </c>
      <c r="M1013" s="2">
        <v>500</v>
      </c>
    </row>
    <row r="1014" spans="2:13" ht="12.75">
      <c r="B1014" s="192"/>
      <c r="H1014" s="6">
        <f t="shared" si="52"/>
        <v>0</v>
      </c>
      <c r="I1014" s="23">
        <f t="shared" si="53"/>
        <v>0</v>
      </c>
      <c r="M1014" s="2">
        <v>500</v>
      </c>
    </row>
    <row r="1015" spans="1:13" s="77" customFormat="1" ht="12.75">
      <c r="A1015" s="12"/>
      <c r="B1015" s="302">
        <f>+B1032+B1044+B1051+B1064+B1069+B1022+B1075</f>
        <v>131100</v>
      </c>
      <c r="C1015" s="71" t="s">
        <v>412</v>
      </c>
      <c r="D1015" s="72" t="s">
        <v>413</v>
      </c>
      <c r="E1015" s="71" t="s">
        <v>31</v>
      </c>
      <c r="F1015" s="73" t="s">
        <v>278</v>
      </c>
      <c r="G1015" s="74" t="s">
        <v>1278</v>
      </c>
      <c r="H1015" s="93"/>
      <c r="I1015" s="76">
        <f>+B1015/M1015</f>
        <v>262.2</v>
      </c>
      <c r="J1015" s="76"/>
      <c r="K1015" s="76"/>
      <c r="M1015" s="2">
        <v>500</v>
      </c>
    </row>
    <row r="1016" spans="2:13" ht="12.75">
      <c r="B1016" s="192"/>
      <c r="H1016" s="6">
        <f t="shared" si="52"/>
        <v>0</v>
      </c>
      <c r="I1016" s="23">
        <f t="shared" si="53"/>
        <v>0</v>
      </c>
      <c r="M1016" s="2">
        <v>500</v>
      </c>
    </row>
    <row r="1017" spans="2:13" ht="12.75">
      <c r="B1017" s="192">
        <v>3000</v>
      </c>
      <c r="C1017" s="13" t="s">
        <v>34</v>
      </c>
      <c r="D1017" s="1" t="s">
        <v>17</v>
      </c>
      <c r="E1017" s="1" t="s">
        <v>66</v>
      </c>
      <c r="F1017" s="66" t="s">
        <v>414</v>
      </c>
      <c r="G1017" s="28" t="s">
        <v>340</v>
      </c>
      <c r="H1017" s="6">
        <f t="shared" si="52"/>
        <v>-3000</v>
      </c>
      <c r="I1017" s="23">
        <v>6</v>
      </c>
      <c r="K1017" t="s">
        <v>34</v>
      </c>
      <c r="L1017">
        <v>23</v>
      </c>
      <c r="M1017" s="2">
        <v>500</v>
      </c>
    </row>
    <row r="1018" spans="2:13" ht="12.75">
      <c r="B1018" s="192">
        <v>3000</v>
      </c>
      <c r="C1018" s="13" t="s">
        <v>34</v>
      </c>
      <c r="D1018" s="1" t="s">
        <v>17</v>
      </c>
      <c r="E1018" s="1" t="s">
        <v>35</v>
      </c>
      <c r="F1018" s="66" t="s">
        <v>415</v>
      </c>
      <c r="G1018" s="28" t="s">
        <v>344</v>
      </c>
      <c r="H1018" s="6">
        <f t="shared" si="52"/>
        <v>-6000</v>
      </c>
      <c r="I1018" s="23">
        <v>6</v>
      </c>
      <c r="K1018" t="s">
        <v>34</v>
      </c>
      <c r="L1018">
        <v>23</v>
      </c>
      <c r="M1018" s="2">
        <v>500</v>
      </c>
    </row>
    <row r="1019" spans="2:13" ht="12.75">
      <c r="B1019" s="192">
        <v>3000</v>
      </c>
      <c r="C1019" s="13" t="s">
        <v>34</v>
      </c>
      <c r="D1019" s="1" t="s">
        <v>17</v>
      </c>
      <c r="E1019" s="1" t="s">
        <v>66</v>
      </c>
      <c r="F1019" s="66" t="s">
        <v>416</v>
      </c>
      <c r="G1019" s="28" t="s">
        <v>344</v>
      </c>
      <c r="H1019" s="6">
        <f t="shared" si="52"/>
        <v>-9000</v>
      </c>
      <c r="I1019" s="23">
        <v>6</v>
      </c>
      <c r="K1019" t="s">
        <v>34</v>
      </c>
      <c r="L1019">
        <v>23</v>
      </c>
      <c r="M1019" s="2">
        <v>500</v>
      </c>
    </row>
    <row r="1020" spans="2:13" ht="12.75">
      <c r="B1020" s="192">
        <v>9000</v>
      </c>
      <c r="C1020" s="13" t="s">
        <v>34</v>
      </c>
      <c r="D1020" s="1" t="s">
        <v>17</v>
      </c>
      <c r="E1020" s="1" t="s">
        <v>66</v>
      </c>
      <c r="F1020" s="66" t="s">
        <v>417</v>
      </c>
      <c r="G1020" s="28" t="s">
        <v>366</v>
      </c>
      <c r="H1020" s="6">
        <f t="shared" si="52"/>
        <v>-18000</v>
      </c>
      <c r="I1020" s="23">
        <v>18</v>
      </c>
      <c r="K1020" t="s">
        <v>34</v>
      </c>
      <c r="L1020">
        <v>23</v>
      </c>
      <c r="M1020" s="2">
        <v>500</v>
      </c>
    </row>
    <row r="1021" spans="2:13" ht="12.75">
      <c r="B1021" s="192">
        <v>8000</v>
      </c>
      <c r="C1021" s="13" t="s">
        <v>34</v>
      </c>
      <c r="D1021" s="1" t="s">
        <v>17</v>
      </c>
      <c r="E1021" s="1" t="s">
        <v>35</v>
      </c>
      <c r="F1021" s="66" t="s">
        <v>418</v>
      </c>
      <c r="G1021" s="28" t="s">
        <v>366</v>
      </c>
      <c r="H1021" s="6">
        <f>H1020-B1021</f>
        <v>-26000</v>
      </c>
      <c r="I1021" s="23">
        <v>16</v>
      </c>
      <c r="K1021" t="s">
        <v>34</v>
      </c>
      <c r="L1021">
        <v>23</v>
      </c>
      <c r="M1021" s="2">
        <v>500</v>
      </c>
    </row>
    <row r="1022" spans="1:13" s="77" customFormat="1" ht="12.75">
      <c r="A1022" s="12"/>
      <c r="B1022" s="302">
        <f>SUM(B1017:B1021)</f>
        <v>26000</v>
      </c>
      <c r="C1022" s="12" t="s">
        <v>34</v>
      </c>
      <c r="D1022" s="12"/>
      <c r="E1022" s="12"/>
      <c r="F1022" s="78"/>
      <c r="G1022" s="19"/>
      <c r="H1022" s="75">
        <v>0</v>
      </c>
      <c r="I1022" s="76">
        <f t="shared" si="53"/>
        <v>52</v>
      </c>
      <c r="M1022" s="2">
        <v>500</v>
      </c>
    </row>
    <row r="1023" spans="2:13" ht="12.75">
      <c r="B1023" s="192"/>
      <c r="H1023" s="6">
        <f aca="true" t="shared" si="54" ref="H1023:H1030">H1022-B1023</f>
        <v>0</v>
      </c>
      <c r="I1023" s="23">
        <f t="shared" si="53"/>
        <v>0</v>
      </c>
      <c r="M1023" s="2">
        <v>500</v>
      </c>
    </row>
    <row r="1024" spans="2:13" ht="12.75">
      <c r="B1024" s="192"/>
      <c r="H1024" s="6">
        <f t="shared" si="54"/>
        <v>0</v>
      </c>
      <c r="I1024" s="23">
        <f t="shared" si="53"/>
        <v>0</v>
      </c>
      <c r="M1024" s="2">
        <v>500</v>
      </c>
    </row>
    <row r="1025" spans="2:13" ht="12.75">
      <c r="B1025" s="192">
        <v>3500</v>
      </c>
      <c r="C1025" s="1" t="s">
        <v>420</v>
      </c>
      <c r="D1025" s="13" t="s">
        <v>17</v>
      </c>
      <c r="E1025" s="1" t="s">
        <v>47</v>
      </c>
      <c r="F1025" s="66" t="s">
        <v>421</v>
      </c>
      <c r="G1025" s="28" t="s">
        <v>366</v>
      </c>
      <c r="H1025" s="6">
        <f t="shared" si="54"/>
        <v>-3500</v>
      </c>
      <c r="I1025" s="23">
        <f t="shared" si="53"/>
        <v>7</v>
      </c>
      <c r="K1025" t="s">
        <v>66</v>
      </c>
      <c r="L1025">
        <v>23</v>
      </c>
      <c r="M1025" s="2">
        <v>500</v>
      </c>
    </row>
    <row r="1026" spans="1:13" ht="12.75">
      <c r="A1026" s="13"/>
      <c r="B1026" s="162">
        <v>4000</v>
      </c>
      <c r="C1026" s="13" t="s">
        <v>195</v>
      </c>
      <c r="D1026" s="13" t="s">
        <v>17</v>
      </c>
      <c r="E1026" s="13" t="s">
        <v>47</v>
      </c>
      <c r="F1026" s="91" t="s">
        <v>422</v>
      </c>
      <c r="G1026" s="30" t="s">
        <v>410</v>
      </c>
      <c r="H1026" s="29">
        <f t="shared" si="54"/>
        <v>-7500</v>
      </c>
      <c r="I1026" s="40">
        <f t="shared" si="53"/>
        <v>8</v>
      </c>
      <c r="J1026" s="16"/>
      <c r="K1026" s="16" t="s">
        <v>66</v>
      </c>
      <c r="L1026" s="16">
        <v>23</v>
      </c>
      <c r="M1026" s="2">
        <v>500</v>
      </c>
    </row>
    <row r="1027" spans="2:13" ht="12.75">
      <c r="B1027" s="192">
        <v>700</v>
      </c>
      <c r="C1027" s="1" t="s">
        <v>305</v>
      </c>
      <c r="D1027" s="13" t="s">
        <v>17</v>
      </c>
      <c r="E1027" s="1" t="s">
        <v>47</v>
      </c>
      <c r="F1027" s="66" t="s">
        <v>423</v>
      </c>
      <c r="G1027" s="28" t="s">
        <v>410</v>
      </c>
      <c r="H1027" s="6">
        <f t="shared" si="54"/>
        <v>-8200</v>
      </c>
      <c r="I1027" s="23">
        <f t="shared" si="53"/>
        <v>1.4</v>
      </c>
      <c r="K1027" t="s">
        <v>66</v>
      </c>
      <c r="L1027">
        <v>23</v>
      </c>
      <c r="M1027" s="2">
        <v>500</v>
      </c>
    </row>
    <row r="1028" spans="1:13" s="77" customFormat="1" ht="12.75">
      <c r="A1028" s="1"/>
      <c r="B1028" s="162">
        <v>3000</v>
      </c>
      <c r="C1028" s="1" t="s">
        <v>46</v>
      </c>
      <c r="D1028" s="13" t="s">
        <v>17</v>
      </c>
      <c r="E1028" s="1" t="s">
        <v>237</v>
      </c>
      <c r="F1028" s="237" t="s">
        <v>1269</v>
      </c>
      <c r="G1028" s="28" t="s">
        <v>344</v>
      </c>
      <c r="H1028" s="6">
        <f t="shared" si="54"/>
        <v>-11200</v>
      </c>
      <c r="I1028" s="23">
        <f t="shared" si="53"/>
        <v>6</v>
      </c>
      <c r="J1028"/>
      <c r="K1028" t="s">
        <v>35</v>
      </c>
      <c r="L1028">
        <v>23</v>
      </c>
      <c r="M1028" s="2">
        <v>500</v>
      </c>
    </row>
    <row r="1029" spans="2:13" ht="12.75">
      <c r="B1029" s="162">
        <v>3000</v>
      </c>
      <c r="C1029" s="1" t="s">
        <v>419</v>
      </c>
      <c r="D1029" s="13" t="s">
        <v>17</v>
      </c>
      <c r="E1029" s="1" t="s">
        <v>237</v>
      </c>
      <c r="F1029" s="237" t="s">
        <v>1269</v>
      </c>
      <c r="G1029" s="28" t="s">
        <v>344</v>
      </c>
      <c r="H1029" s="6">
        <f t="shared" si="54"/>
        <v>-14200</v>
      </c>
      <c r="I1029" s="23">
        <f t="shared" si="53"/>
        <v>6</v>
      </c>
      <c r="K1029" t="s">
        <v>35</v>
      </c>
      <c r="L1029">
        <v>23</v>
      </c>
      <c r="M1029" s="2">
        <v>500</v>
      </c>
    </row>
    <row r="1030" spans="2:13" ht="12.75">
      <c r="B1030" s="192">
        <v>3500</v>
      </c>
      <c r="C1030" s="1" t="s">
        <v>420</v>
      </c>
      <c r="D1030" s="13" t="s">
        <v>17</v>
      </c>
      <c r="E1030" s="1" t="s">
        <v>237</v>
      </c>
      <c r="F1030" s="66" t="s">
        <v>1266</v>
      </c>
      <c r="G1030" s="28" t="s">
        <v>366</v>
      </c>
      <c r="H1030" s="6">
        <f t="shared" si="54"/>
        <v>-17700</v>
      </c>
      <c r="I1030" s="23">
        <f t="shared" si="53"/>
        <v>7</v>
      </c>
      <c r="K1030" t="s">
        <v>35</v>
      </c>
      <c r="L1030">
        <v>23</v>
      </c>
      <c r="M1030" s="2">
        <v>500</v>
      </c>
    </row>
    <row r="1031" spans="2:13" ht="12.75">
      <c r="B1031" s="162">
        <v>3000</v>
      </c>
      <c r="C1031" s="1" t="s">
        <v>195</v>
      </c>
      <c r="D1031" s="13" t="s">
        <v>17</v>
      </c>
      <c r="E1031" s="1" t="s">
        <v>237</v>
      </c>
      <c r="F1031" s="118" t="s">
        <v>1267</v>
      </c>
      <c r="G1031" s="28" t="s">
        <v>410</v>
      </c>
      <c r="H1031" s="6">
        <f>H1029-B1031</f>
        <v>-17200</v>
      </c>
      <c r="I1031" s="23">
        <f t="shared" si="53"/>
        <v>6</v>
      </c>
      <c r="K1031" t="s">
        <v>35</v>
      </c>
      <c r="L1031">
        <v>23</v>
      </c>
      <c r="M1031" s="2">
        <v>500</v>
      </c>
    </row>
    <row r="1032" spans="1:13" ht="12.75">
      <c r="A1032" s="12"/>
      <c r="B1032" s="302">
        <f>SUM(B1025:B1031)</f>
        <v>20700</v>
      </c>
      <c r="C1032" s="12" t="s">
        <v>54</v>
      </c>
      <c r="D1032" s="12"/>
      <c r="E1032" s="12"/>
      <c r="F1032" s="78"/>
      <c r="G1032" s="19"/>
      <c r="H1032" s="75">
        <v>0</v>
      </c>
      <c r="I1032" s="76">
        <f t="shared" si="53"/>
        <v>41.4</v>
      </c>
      <c r="J1032" s="77"/>
      <c r="K1032" s="77"/>
      <c r="L1032" s="77"/>
      <c r="M1032" s="2">
        <v>500</v>
      </c>
    </row>
    <row r="1033" spans="2:13" ht="12.75">
      <c r="B1033" s="192"/>
      <c r="H1033" s="6">
        <f aca="true" t="shared" si="55" ref="H1033:H1043">H1032-B1033</f>
        <v>0</v>
      </c>
      <c r="I1033" s="23">
        <f t="shared" si="53"/>
        <v>0</v>
      </c>
      <c r="M1033" s="2">
        <v>500</v>
      </c>
    </row>
    <row r="1034" spans="2:13" ht="12.75">
      <c r="B1034" s="192"/>
      <c r="H1034" s="6">
        <f t="shared" si="55"/>
        <v>0</v>
      </c>
      <c r="I1034" s="23">
        <f t="shared" si="53"/>
        <v>0</v>
      </c>
      <c r="M1034" s="2">
        <v>500</v>
      </c>
    </row>
    <row r="1035" spans="1:13" s="77" customFormat="1" ht="12.75">
      <c r="A1035" s="1"/>
      <c r="B1035" s="162">
        <v>1000</v>
      </c>
      <c r="C1035" s="1" t="s">
        <v>55</v>
      </c>
      <c r="D1035" s="13" t="s">
        <v>17</v>
      </c>
      <c r="E1035" s="1" t="s">
        <v>56</v>
      </c>
      <c r="F1035" s="66" t="s">
        <v>423</v>
      </c>
      <c r="G1035" s="28" t="s">
        <v>340</v>
      </c>
      <c r="H1035" s="6">
        <f t="shared" si="55"/>
        <v>-1000</v>
      </c>
      <c r="I1035" s="23">
        <v>4</v>
      </c>
      <c r="J1035"/>
      <c r="K1035" t="s">
        <v>66</v>
      </c>
      <c r="L1035">
        <v>23</v>
      </c>
      <c r="M1035" s="2">
        <v>500</v>
      </c>
    </row>
    <row r="1036" spans="2:13" ht="12.75">
      <c r="B1036" s="192">
        <v>1400</v>
      </c>
      <c r="C1036" s="1" t="s">
        <v>55</v>
      </c>
      <c r="D1036" s="13" t="s">
        <v>17</v>
      </c>
      <c r="E1036" s="1" t="s">
        <v>56</v>
      </c>
      <c r="F1036" s="66" t="s">
        <v>423</v>
      </c>
      <c r="G1036" s="28" t="s">
        <v>344</v>
      </c>
      <c r="H1036" s="6">
        <f t="shared" si="55"/>
        <v>-2400</v>
      </c>
      <c r="I1036" s="23">
        <v>2.8</v>
      </c>
      <c r="K1036" t="s">
        <v>66</v>
      </c>
      <c r="L1036">
        <v>23</v>
      </c>
      <c r="M1036" s="2">
        <v>500</v>
      </c>
    </row>
    <row r="1037" spans="2:13" ht="12.75">
      <c r="B1037" s="192">
        <v>1500</v>
      </c>
      <c r="C1037" s="1" t="s">
        <v>55</v>
      </c>
      <c r="D1037" s="13" t="s">
        <v>17</v>
      </c>
      <c r="E1037" s="1" t="s">
        <v>56</v>
      </c>
      <c r="F1037" s="66" t="s">
        <v>423</v>
      </c>
      <c r="G1037" s="28" t="s">
        <v>366</v>
      </c>
      <c r="H1037" s="6">
        <f t="shared" si="55"/>
        <v>-3900</v>
      </c>
      <c r="I1037" s="23">
        <v>3</v>
      </c>
      <c r="K1037" t="s">
        <v>66</v>
      </c>
      <c r="L1037">
        <v>23</v>
      </c>
      <c r="M1037" s="2">
        <v>500</v>
      </c>
    </row>
    <row r="1038" spans="2:13" ht="12.75">
      <c r="B1038" s="162">
        <v>1000</v>
      </c>
      <c r="C1038" s="1" t="s">
        <v>55</v>
      </c>
      <c r="D1038" s="13" t="s">
        <v>17</v>
      </c>
      <c r="E1038" s="1" t="s">
        <v>56</v>
      </c>
      <c r="F1038" s="66" t="s">
        <v>423</v>
      </c>
      <c r="G1038" s="28" t="s">
        <v>410</v>
      </c>
      <c r="H1038" s="6">
        <f t="shared" si="55"/>
        <v>-4900</v>
      </c>
      <c r="I1038" s="23">
        <v>4</v>
      </c>
      <c r="K1038" t="s">
        <v>66</v>
      </c>
      <c r="L1038">
        <v>23</v>
      </c>
      <c r="M1038" s="2">
        <v>500</v>
      </c>
    </row>
    <row r="1039" spans="2:13" ht="12.75">
      <c r="B1039" s="192">
        <v>2000</v>
      </c>
      <c r="C1039" s="1" t="s">
        <v>55</v>
      </c>
      <c r="D1039" s="13" t="s">
        <v>17</v>
      </c>
      <c r="E1039" s="1" t="s">
        <v>56</v>
      </c>
      <c r="F1039" s="66" t="s">
        <v>1269</v>
      </c>
      <c r="G1039" s="28" t="s">
        <v>344</v>
      </c>
      <c r="H1039" s="6">
        <f t="shared" si="55"/>
        <v>-6900</v>
      </c>
      <c r="I1039" s="23">
        <v>4</v>
      </c>
      <c r="K1039" t="s">
        <v>35</v>
      </c>
      <c r="L1039">
        <v>23</v>
      </c>
      <c r="M1039" s="2">
        <v>500</v>
      </c>
    </row>
    <row r="1040" spans="2:13" ht="12.75">
      <c r="B1040" s="192">
        <v>2000</v>
      </c>
      <c r="C1040" s="1" t="s">
        <v>55</v>
      </c>
      <c r="D1040" s="13" t="s">
        <v>17</v>
      </c>
      <c r="E1040" s="1" t="s">
        <v>56</v>
      </c>
      <c r="F1040" s="66" t="s">
        <v>1269</v>
      </c>
      <c r="G1040" s="28" t="s">
        <v>366</v>
      </c>
      <c r="H1040" s="6">
        <f t="shared" si="55"/>
        <v>-8900</v>
      </c>
      <c r="I1040" s="23">
        <v>4</v>
      </c>
      <c r="K1040" t="s">
        <v>35</v>
      </c>
      <c r="L1040">
        <v>23</v>
      </c>
      <c r="M1040" s="2">
        <v>500</v>
      </c>
    </row>
    <row r="1041" spans="2:13" ht="12.75">
      <c r="B1041" s="192">
        <v>10000</v>
      </c>
      <c r="C1041" s="1" t="s">
        <v>55</v>
      </c>
      <c r="D1041" s="13" t="s">
        <v>17</v>
      </c>
      <c r="E1041" s="1" t="s">
        <v>56</v>
      </c>
      <c r="F1041" s="66" t="s">
        <v>1270</v>
      </c>
      <c r="G1041" s="28" t="s">
        <v>366</v>
      </c>
      <c r="H1041" s="6">
        <f t="shared" si="55"/>
        <v>-18900</v>
      </c>
      <c r="I1041" s="23">
        <v>20</v>
      </c>
      <c r="K1041" t="s">
        <v>35</v>
      </c>
      <c r="L1041">
        <v>23</v>
      </c>
      <c r="M1041" s="2">
        <v>500</v>
      </c>
    </row>
    <row r="1042" spans="2:13" ht="12.75">
      <c r="B1042" s="192">
        <v>3000</v>
      </c>
      <c r="C1042" s="1" t="s">
        <v>55</v>
      </c>
      <c r="D1042" s="13" t="s">
        <v>17</v>
      </c>
      <c r="E1042" s="1" t="s">
        <v>56</v>
      </c>
      <c r="F1042" s="66" t="s">
        <v>1269</v>
      </c>
      <c r="G1042" s="28" t="s">
        <v>366</v>
      </c>
      <c r="H1042" s="6">
        <f t="shared" si="55"/>
        <v>-21900</v>
      </c>
      <c r="I1042" s="23">
        <v>6</v>
      </c>
      <c r="K1042" t="s">
        <v>35</v>
      </c>
      <c r="L1042">
        <v>23</v>
      </c>
      <c r="M1042" s="2">
        <v>500</v>
      </c>
    </row>
    <row r="1043" spans="2:13" ht="12.75">
      <c r="B1043" s="162">
        <v>2000</v>
      </c>
      <c r="C1043" s="1" t="s">
        <v>55</v>
      </c>
      <c r="D1043" s="13" t="s">
        <v>17</v>
      </c>
      <c r="E1043" s="1" t="s">
        <v>56</v>
      </c>
      <c r="F1043" s="66" t="s">
        <v>1269</v>
      </c>
      <c r="G1043" s="28" t="s">
        <v>410</v>
      </c>
      <c r="H1043" s="6">
        <f t="shared" si="55"/>
        <v>-23900</v>
      </c>
      <c r="I1043" s="23">
        <v>4</v>
      </c>
      <c r="K1043" t="s">
        <v>35</v>
      </c>
      <c r="L1043">
        <v>23</v>
      </c>
      <c r="M1043" s="2">
        <v>500</v>
      </c>
    </row>
    <row r="1044" spans="1:13" ht="12.75">
      <c r="A1044" s="12"/>
      <c r="B1044" s="302">
        <f>SUM(B1035:B1043)</f>
        <v>23900</v>
      </c>
      <c r="C1044" s="12"/>
      <c r="D1044" s="12"/>
      <c r="E1044" s="12" t="s">
        <v>56</v>
      </c>
      <c r="F1044" s="78"/>
      <c r="G1044" s="19"/>
      <c r="H1044" s="75">
        <v>0</v>
      </c>
      <c r="I1044" s="76">
        <f>+B1044/M1044</f>
        <v>47.8</v>
      </c>
      <c r="J1044" s="77"/>
      <c r="K1044" s="77"/>
      <c r="L1044" s="77"/>
      <c r="M1044" s="2">
        <v>500</v>
      </c>
    </row>
    <row r="1045" spans="1:13" s="77" customFormat="1" ht="12.75">
      <c r="A1045" s="1"/>
      <c r="B1045" s="192"/>
      <c r="C1045" s="1"/>
      <c r="D1045" s="1"/>
      <c r="E1045" s="1"/>
      <c r="F1045" s="66"/>
      <c r="G1045" s="28"/>
      <c r="H1045" s="6">
        <f aca="true" t="shared" si="56" ref="H1045:H1050">H1044-B1045</f>
        <v>0</v>
      </c>
      <c r="I1045" s="23">
        <f>+B1045/M1045</f>
        <v>0</v>
      </c>
      <c r="J1045"/>
      <c r="K1045"/>
      <c r="L1045"/>
      <c r="M1045" s="2">
        <v>500</v>
      </c>
    </row>
    <row r="1046" spans="2:13" ht="12.75">
      <c r="B1046" s="192"/>
      <c r="H1046" s="6">
        <f t="shared" si="56"/>
        <v>0</v>
      </c>
      <c r="I1046" s="23">
        <f>+B1046/M1046</f>
        <v>0</v>
      </c>
      <c r="M1046" s="2">
        <v>500</v>
      </c>
    </row>
    <row r="1047" spans="2:13" ht="12.75">
      <c r="B1047" s="192">
        <v>5000</v>
      </c>
      <c r="C1047" s="1" t="s">
        <v>57</v>
      </c>
      <c r="D1047" s="13" t="s">
        <v>17</v>
      </c>
      <c r="E1047" s="1" t="s">
        <v>47</v>
      </c>
      <c r="F1047" s="66" t="s">
        <v>424</v>
      </c>
      <c r="G1047" s="28" t="s">
        <v>340</v>
      </c>
      <c r="H1047" s="6">
        <f t="shared" si="56"/>
        <v>-5000</v>
      </c>
      <c r="I1047" s="23">
        <v>10</v>
      </c>
      <c r="K1047" t="s">
        <v>66</v>
      </c>
      <c r="L1047">
        <v>23</v>
      </c>
      <c r="M1047" s="2">
        <v>500</v>
      </c>
    </row>
    <row r="1048" spans="2:13" ht="12.75">
      <c r="B1048" s="192">
        <v>5000</v>
      </c>
      <c r="C1048" s="1" t="s">
        <v>57</v>
      </c>
      <c r="D1048" s="13" t="s">
        <v>17</v>
      </c>
      <c r="E1048" s="1" t="s">
        <v>47</v>
      </c>
      <c r="F1048" s="66" t="s">
        <v>424</v>
      </c>
      <c r="G1048" s="28" t="s">
        <v>344</v>
      </c>
      <c r="H1048" s="6">
        <f t="shared" si="56"/>
        <v>-10000</v>
      </c>
      <c r="I1048" s="23">
        <v>10</v>
      </c>
      <c r="K1048" t="s">
        <v>66</v>
      </c>
      <c r="L1048">
        <v>23</v>
      </c>
      <c r="M1048" s="2">
        <v>500</v>
      </c>
    </row>
    <row r="1049" spans="2:13" ht="12.75">
      <c r="B1049" s="162">
        <v>5000</v>
      </c>
      <c r="C1049" s="1" t="s">
        <v>57</v>
      </c>
      <c r="D1049" s="13" t="s">
        <v>17</v>
      </c>
      <c r="E1049" s="1" t="s">
        <v>237</v>
      </c>
      <c r="F1049" s="118" t="s">
        <v>1269</v>
      </c>
      <c r="G1049" s="28" t="s">
        <v>344</v>
      </c>
      <c r="H1049" s="6">
        <f t="shared" si="56"/>
        <v>-15000</v>
      </c>
      <c r="I1049" s="23">
        <v>10</v>
      </c>
      <c r="K1049" t="s">
        <v>35</v>
      </c>
      <c r="L1049">
        <v>23</v>
      </c>
      <c r="M1049" s="2">
        <v>500</v>
      </c>
    </row>
    <row r="1050" spans="2:13" ht="12.75">
      <c r="B1050" s="162">
        <v>5000</v>
      </c>
      <c r="C1050" s="1" t="s">
        <v>57</v>
      </c>
      <c r="D1050" s="13" t="s">
        <v>17</v>
      </c>
      <c r="E1050" s="1" t="s">
        <v>237</v>
      </c>
      <c r="F1050" s="118" t="s">
        <v>1268</v>
      </c>
      <c r="G1050" s="28" t="s">
        <v>366</v>
      </c>
      <c r="H1050" s="6">
        <f t="shared" si="56"/>
        <v>-20000</v>
      </c>
      <c r="I1050" s="23">
        <v>10</v>
      </c>
      <c r="K1050" t="s">
        <v>35</v>
      </c>
      <c r="L1050">
        <v>23</v>
      </c>
      <c r="M1050" s="2">
        <v>500</v>
      </c>
    </row>
    <row r="1051" spans="1:13" ht="12.75">
      <c r="A1051" s="12"/>
      <c r="B1051" s="302">
        <f>SUM(B1047:B1050)</f>
        <v>20000</v>
      </c>
      <c r="C1051" s="12" t="s">
        <v>57</v>
      </c>
      <c r="D1051" s="12"/>
      <c r="E1051" s="12"/>
      <c r="F1051" s="78"/>
      <c r="G1051" s="19"/>
      <c r="H1051" s="75">
        <v>0</v>
      </c>
      <c r="I1051" s="76">
        <f>+B1051/M1051</f>
        <v>40</v>
      </c>
      <c r="J1051" s="77"/>
      <c r="K1051" s="77"/>
      <c r="L1051" s="77"/>
      <c r="M1051" s="2">
        <v>500</v>
      </c>
    </row>
    <row r="1052" spans="2:13" ht="12.75">
      <c r="B1052" s="192"/>
      <c r="H1052" s="6">
        <f aca="true" t="shared" si="57" ref="H1052:H1063">H1051-B1052</f>
        <v>0</v>
      </c>
      <c r="I1052" s="23">
        <f>+B1052/M1052</f>
        <v>0</v>
      </c>
      <c r="M1052" s="2">
        <v>500</v>
      </c>
    </row>
    <row r="1053" spans="2:13" ht="12.75">
      <c r="B1053" s="192"/>
      <c r="H1053" s="6">
        <f t="shared" si="57"/>
        <v>0</v>
      </c>
      <c r="I1053" s="23">
        <f>+B1053/M1053</f>
        <v>0</v>
      </c>
      <c r="M1053" s="2">
        <v>500</v>
      </c>
    </row>
    <row r="1054" spans="2:13" ht="12.75">
      <c r="B1054" s="192">
        <v>2000</v>
      </c>
      <c r="C1054" s="1" t="s">
        <v>58</v>
      </c>
      <c r="D1054" s="13" t="s">
        <v>17</v>
      </c>
      <c r="E1054" s="1" t="s">
        <v>47</v>
      </c>
      <c r="F1054" s="66" t="s">
        <v>423</v>
      </c>
      <c r="G1054" s="28" t="s">
        <v>340</v>
      </c>
      <c r="H1054" s="6">
        <f t="shared" si="57"/>
        <v>-2000</v>
      </c>
      <c r="I1054" s="23">
        <v>4</v>
      </c>
      <c r="K1054" t="s">
        <v>66</v>
      </c>
      <c r="L1054">
        <v>23</v>
      </c>
      <c r="M1054" s="2">
        <v>500</v>
      </c>
    </row>
    <row r="1055" spans="2:13" ht="12.75">
      <c r="B1055" s="192">
        <v>500</v>
      </c>
      <c r="C1055" s="1" t="s">
        <v>58</v>
      </c>
      <c r="D1055" s="13" t="s">
        <v>17</v>
      </c>
      <c r="E1055" s="1" t="s">
        <v>47</v>
      </c>
      <c r="F1055" s="66" t="s">
        <v>423</v>
      </c>
      <c r="G1055" s="28" t="s">
        <v>340</v>
      </c>
      <c r="H1055" s="6">
        <f t="shared" si="57"/>
        <v>-2500</v>
      </c>
      <c r="I1055" s="23">
        <v>1</v>
      </c>
      <c r="K1055" t="s">
        <v>66</v>
      </c>
      <c r="L1055">
        <v>23</v>
      </c>
      <c r="M1055" s="2">
        <v>500</v>
      </c>
    </row>
    <row r="1056" spans="2:13" ht="12.75">
      <c r="B1056" s="192">
        <v>2000</v>
      </c>
      <c r="C1056" s="1" t="s">
        <v>58</v>
      </c>
      <c r="D1056" s="13" t="s">
        <v>17</v>
      </c>
      <c r="E1056" s="1" t="s">
        <v>47</v>
      </c>
      <c r="F1056" s="66" t="s">
        <v>423</v>
      </c>
      <c r="G1056" s="28" t="s">
        <v>344</v>
      </c>
      <c r="H1056" s="6">
        <f t="shared" si="57"/>
        <v>-4500</v>
      </c>
      <c r="I1056" s="23">
        <v>4</v>
      </c>
      <c r="K1056" t="s">
        <v>66</v>
      </c>
      <c r="L1056">
        <v>23</v>
      </c>
      <c r="M1056" s="2">
        <v>500</v>
      </c>
    </row>
    <row r="1057" spans="1:13" s="77" customFormat="1" ht="12.75">
      <c r="A1057" s="1"/>
      <c r="B1057" s="192">
        <v>2000</v>
      </c>
      <c r="C1057" s="1" t="s">
        <v>58</v>
      </c>
      <c r="D1057" s="13" t="s">
        <v>17</v>
      </c>
      <c r="E1057" s="1" t="s">
        <v>47</v>
      </c>
      <c r="F1057" s="66" t="s">
        <v>423</v>
      </c>
      <c r="G1057" s="28" t="s">
        <v>344</v>
      </c>
      <c r="H1057" s="6">
        <f t="shared" si="57"/>
        <v>-6500</v>
      </c>
      <c r="I1057" s="23">
        <v>4</v>
      </c>
      <c r="J1057"/>
      <c r="K1057" t="s">
        <v>66</v>
      </c>
      <c r="L1057">
        <v>23</v>
      </c>
      <c r="M1057" s="2">
        <v>500</v>
      </c>
    </row>
    <row r="1058" spans="2:13" ht="12.75">
      <c r="B1058" s="192">
        <v>2000</v>
      </c>
      <c r="C1058" s="1" t="s">
        <v>58</v>
      </c>
      <c r="D1058" s="13" t="s">
        <v>17</v>
      </c>
      <c r="E1058" s="1" t="s">
        <v>47</v>
      </c>
      <c r="F1058" s="66" t="s">
        <v>423</v>
      </c>
      <c r="G1058" s="28" t="s">
        <v>366</v>
      </c>
      <c r="H1058" s="6">
        <f t="shared" si="57"/>
        <v>-8500</v>
      </c>
      <c r="I1058" s="23">
        <v>4</v>
      </c>
      <c r="K1058" t="s">
        <v>66</v>
      </c>
      <c r="L1058">
        <v>23</v>
      </c>
      <c r="M1058" s="2">
        <v>500</v>
      </c>
    </row>
    <row r="1059" spans="2:13" ht="12.75">
      <c r="B1059" s="192">
        <v>2000</v>
      </c>
      <c r="C1059" s="1" t="s">
        <v>58</v>
      </c>
      <c r="D1059" s="13" t="s">
        <v>17</v>
      </c>
      <c r="E1059" s="1" t="s">
        <v>47</v>
      </c>
      <c r="F1059" s="66" t="s">
        <v>423</v>
      </c>
      <c r="G1059" s="28" t="s">
        <v>366</v>
      </c>
      <c r="H1059" s="6">
        <f t="shared" si="57"/>
        <v>-10500</v>
      </c>
      <c r="I1059" s="23">
        <v>4</v>
      </c>
      <c r="K1059" t="s">
        <v>66</v>
      </c>
      <c r="L1059">
        <v>23</v>
      </c>
      <c r="M1059" s="2">
        <v>500</v>
      </c>
    </row>
    <row r="1060" spans="2:13" ht="12.75">
      <c r="B1060" s="192">
        <v>2000</v>
      </c>
      <c r="C1060" s="1" t="s">
        <v>58</v>
      </c>
      <c r="D1060" s="13" t="s">
        <v>17</v>
      </c>
      <c r="E1060" s="1" t="s">
        <v>47</v>
      </c>
      <c r="F1060" s="66" t="s">
        <v>423</v>
      </c>
      <c r="G1060" s="28" t="s">
        <v>410</v>
      </c>
      <c r="H1060" s="6">
        <f t="shared" si="57"/>
        <v>-12500</v>
      </c>
      <c r="I1060" s="23">
        <v>4</v>
      </c>
      <c r="K1060" t="s">
        <v>66</v>
      </c>
      <c r="L1060">
        <v>23</v>
      </c>
      <c r="M1060" s="2">
        <v>500</v>
      </c>
    </row>
    <row r="1061" spans="2:13" ht="12.75">
      <c r="B1061" s="192">
        <v>2000</v>
      </c>
      <c r="C1061" s="1" t="s">
        <v>58</v>
      </c>
      <c r="D1061" s="13" t="s">
        <v>17</v>
      </c>
      <c r="E1061" s="1" t="s">
        <v>237</v>
      </c>
      <c r="F1061" s="66" t="s">
        <v>1269</v>
      </c>
      <c r="G1061" s="28" t="s">
        <v>366</v>
      </c>
      <c r="H1061" s="6">
        <f t="shared" si="57"/>
        <v>-14500</v>
      </c>
      <c r="I1061" s="23">
        <v>4</v>
      </c>
      <c r="K1061" t="s">
        <v>35</v>
      </c>
      <c r="L1061">
        <v>23</v>
      </c>
      <c r="M1061" s="2">
        <v>500</v>
      </c>
    </row>
    <row r="1062" spans="2:13" ht="12.75">
      <c r="B1062" s="192">
        <v>2000</v>
      </c>
      <c r="C1062" s="1" t="s">
        <v>58</v>
      </c>
      <c r="D1062" s="13" t="s">
        <v>17</v>
      </c>
      <c r="E1062" s="1" t="s">
        <v>47</v>
      </c>
      <c r="F1062" s="66" t="s">
        <v>1269</v>
      </c>
      <c r="G1062" s="28" t="s">
        <v>366</v>
      </c>
      <c r="H1062" s="6">
        <f t="shared" si="57"/>
        <v>-16500</v>
      </c>
      <c r="I1062" s="23">
        <v>4</v>
      </c>
      <c r="K1062" t="s">
        <v>35</v>
      </c>
      <c r="L1062">
        <v>23</v>
      </c>
      <c r="M1062" s="2">
        <v>500</v>
      </c>
    </row>
    <row r="1063" spans="2:13" ht="12.75">
      <c r="B1063" s="192">
        <v>2000</v>
      </c>
      <c r="C1063" s="1" t="s">
        <v>58</v>
      </c>
      <c r="D1063" s="13" t="s">
        <v>17</v>
      </c>
      <c r="E1063" s="1" t="s">
        <v>237</v>
      </c>
      <c r="F1063" s="66" t="s">
        <v>1269</v>
      </c>
      <c r="G1063" s="28" t="s">
        <v>410</v>
      </c>
      <c r="H1063" s="6">
        <f t="shared" si="57"/>
        <v>-18500</v>
      </c>
      <c r="I1063" s="23">
        <v>4</v>
      </c>
      <c r="K1063" t="s">
        <v>35</v>
      </c>
      <c r="L1063">
        <v>23</v>
      </c>
      <c r="M1063" s="2">
        <v>500</v>
      </c>
    </row>
    <row r="1064" spans="1:13" ht="12.75">
      <c r="A1064" s="12"/>
      <c r="B1064" s="302">
        <f>SUM(B1054:B1063)</f>
        <v>18500</v>
      </c>
      <c r="C1064" s="12" t="s">
        <v>58</v>
      </c>
      <c r="D1064" s="12"/>
      <c r="E1064" s="12"/>
      <c r="F1064" s="78"/>
      <c r="G1064" s="19"/>
      <c r="H1064" s="75">
        <v>0</v>
      </c>
      <c r="I1064" s="76">
        <f>+B1064/M1064</f>
        <v>37</v>
      </c>
      <c r="J1064" s="77"/>
      <c r="K1064" s="77"/>
      <c r="L1064" s="77"/>
      <c r="M1064" s="2">
        <v>500</v>
      </c>
    </row>
    <row r="1065" spans="1:13" s="77" customFormat="1" ht="12.75">
      <c r="A1065" s="1"/>
      <c r="B1065" s="192"/>
      <c r="C1065" s="1"/>
      <c r="D1065" s="1"/>
      <c r="E1065" s="1"/>
      <c r="F1065" s="66"/>
      <c r="G1065" s="28"/>
      <c r="H1065" s="6">
        <f>H1064-B1065</f>
        <v>0</v>
      </c>
      <c r="I1065" s="23">
        <f>+B1065/M1065</f>
        <v>0</v>
      </c>
      <c r="J1065"/>
      <c r="K1065"/>
      <c r="L1065"/>
      <c r="M1065" s="2">
        <v>500</v>
      </c>
    </row>
    <row r="1066" spans="2:13" ht="12.75">
      <c r="B1066" s="192"/>
      <c r="H1066" s="6">
        <f>H1065-B1066</f>
        <v>0</v>
      </c>
      <c r="I1066" s="23">
        <f>+B1066/M1066</f>
        <v>0</v>
      </c>
      <c r="M1066" s="2">
        <v>500</v>
      </c>
    </row>
    <row r="1067" spans="2:13" ht="12.75">
      <c r="B1067" s="192">
        <v>1000</v>
      </c>
      <c r="C1067" s="1" t="s">
        <v>59</v>
      </c>
      <c r="D1067" s="13" t="s">
        <v>17</v>
      </c>
      <c r="E1067" s="1" t="s">
        <v>60</v>
      </c>
      <c r="F1067" s="66" t="s">
        <v>423</v>
      </c>
      <c r="G1067" s="28" t="s">
        <v>340</v>
      </c>
      <c r="H1067" s="6">
        <f>H1066-B1067</f>
        <v>-1000</v>
      </c>
      <c r="I1067" s="23">
        <v>2</v>
      </c>
      <c r="K1067" t="s">
        <v>66</v>
      </c>
      <c r="L1067">
        <v>23</v>
      </c>
      <c r="M1067" s="2">
        <v>500</v>
      </c>
    </row>
    <row r="1068" spans="2:13" ht="12.75">
      <c r="B1068" s="192">
        <v>1000</v>
      </c>
      <c r="C1068" s="1" t="s">
        <v>59</v>
      </c>
      <c r="D1068" s="13" t="s">
        <v>17</v>
      </c>
      <c r="E1068" s="1" t="s">
        <v>60</v>
      </c>
      <c r="F1068" s="66" t="s">
        <v>423</v>
      </c>
      <c r="G1068" s="28" t="s">
        <v>344</v>
      </c>
      <c r="H1068" s="6">
        <f>H1067-B1068</f>
        <v>-2000</v>
      </c>
      <c r="I1068" s="23">
        <v>2</v>
      </c>
      <c r="K1068" t="s">
        <v>66</v>
      </c>
      <c r="L1068">
        <v>23</v>
      </c>
      <c r="M1068" s="2">
        <v>500</v>
      </c>
    </row>
    <row r="1069" spans="1:13" ht="12.75">
      <c r="A1069" s="12"/>
      <c r="B1069" s="316">
        <f>SUM(B1067:B1068)</f>
        <v>2000</v>
      </c>
      <c r="C1069" s="12"/>
      <c r="D1069" s="12"/>
      <c r="E1069" s="12" t="s">
        <v>60</v>
      </c>
      <c r="F1069" s="78"/>
      <c r="G1069" s="19"/>
      <c r="H1069" s="75">
        <v>0</v>
      </c>
      <c r="I1069" s="76">
        <f aca="true" t="shared" si="58" ref="I1069:I1075">+B1069/M1069</f>
        <v>4</v>
      </c>
      <c r="J1069" s="77"/>
      <c r="K1069" s="77"/>
      <c r="L1069" s="77"/>
      <c r="M1069" s="2">
        <v>500</v>
      </c>
    </row>
    <row r="1070" spans="1:13" s="16" customFormat="1" ht="12.75">
      <c r="A1070" s="13"/>
      <c r="B1070" s="304"/>
      <c r="C1070" s="13"/>
      <c r="D1070" s="13"/>
      <c r="E1070" s="13"/>
      <c r="F1070" s="91"/>
      <c r="G1070" s="30"/>
      <c r="H1070" s="6">
        <f>H1069-B1070</f>
        <v>0</v>
      </c>
      <c r="I1070" s="23">
        <f t="shared" si="58"/>
        <v>0</v>
      </c>
      <c r="M1070" s="2">
        <v>500</v>
      </c>
    </row>
    <row r="1071" spans="1:13" s="16" customFormat="1" ht="12.75">
      <c r="A1071" s="13"/>
      <c r="B1071" s="304"/>
      <c r="C1071" s="13"/>
      <c r="D1071" s="13"/>
      <c r="E1071" s="13"/>
      <c r="F1071" s="91"/>
      <c r="G1071" s="30"/>
      <c r="H1071" s="6">
        <f>H1070-B1071</f>
        <v>0</v>
      </c>
      <c r="I1071" s="23">
        <f t="shared" si="58"/>
        <v>0</v>
      </c>
      <c r="M1071" s="2">
        <v>500</v>
      </c>
    </row>
    <row r="1072" spans="2:13" ht="12.75">
      <c r="B1072" s="192">
        <v>10000</v>
      </c>
      <c r="C1072" s="13" t="s">
        <v>1289</v>
      </c>
      <c r="D1072" s="13" t="s">
        <v>17</v>
      </c>
      <c r="E1072" s="1" t="s">
        <v>242</v>
      </c>
      <c r="F1072" s="66" t="s">
        <v>1271</v>
      </c>
      <c r="G1072" s="28" t="s">
        <v>366</v>
      </c>
      <c r="H1072" s="6">
        <f>H1071-B1072</f>
        <v>-10000</v>
      </c>
      <c r="I1072" s="23">
        <f t="shared" si="58"/>
        <v>20</v>
      </c>
      <c r="K1072" t="s">
        <v>35</v>
      </c>
      <c r="L1072">
        <v>23</v>
      </c>
      <c r="M1072" s="2">
        <v>500</v>
      </c>
    </row>
    <row r="1073" spans="2:13" ht="12.75">
      <c r="B1073" s="192">
        <v>5000</v>
      </c>
      <c r="C1073" s="1" t="s">
        <v>438</v>
      </c>
      <c r="D1073" s="13" t="s">
        <v>17</v>
      </c>
      <c r="E1073" s="1" t="s">
        <v>242</v>
      </c>
      <c r="F1073" s="66" t="s">
        <v>1272</v>
      </c>
      <c r="G1073" s="28" t="s">
        <v>366</v>
      </c>
      <c r="H1073" s="6">
        <f>H1072-B1073</f>
        <v>-15000</v>
      </c>
      <c r="I1073" s="23">
        <f t="shared" si="58"/>
        <v>10</v>
      </c>
      <c r="K1073" t="s">
        <v>35</v>
      </c>
      <c r="L1073">
        <v>23</v>
      </c>
      <c r="M1073" s="2">
        <v>500</v>
      </c>
    </row>
    <row r="1074" spans="2:13" ht="12.75">
      <c r="B1074" s="192">
        <v>5000</v>
      </c>
      <c r="C1074" s="1" t="s">
        <v>1273</v>
      </c>
      <c r="D1074" s="13" t="s">
        <v>17</v>
      </c>
      <c r="E1074" s="1" t="s">
        <v>242</v>
      </c>
      <c r="F1074" s="66" t="s">
        <v>1274</v>
      </c>
      <c r="G1074" s="28" t="s">
        <v>366</v>
      </c>
      <c r="H1074" s="6">
        <f>H1073-B1074</f>
        <v>-20000</v>
      </c>
      <c r="I1074" s="23">
        <f t="shared" si="58"/>
        <v>10</v>
      </c>
      <c r="K1074" t="s">
        <v>35</v>
      </c>
      <c r="L1074">
        <v>23</v>
      </c>
      <c r="M1074" s="2">
        <v>500</v>
      </c>
    </row>
    <row r="1075" spans="1:13" s="77" customFormat="1" ht="12.75">
      <c r="A1075" s="12"/>
      <c r="B1075" s="316">
        <f>SUM(B1072:B1074)</f>
        <v>20000</v>
      </c>
      <c r="C1075" s="12"/>
      <c r="D1075" s="12"/>
      <c r="E1075" s="12" t="s">
        <v>242</v>
      </c>
      <c r="F1075" s="78"/>
      <c r="G1075" s="19"/>
      <c r="H1075" s="75">
        <f>H1069-B1075</f>
        <v>-20000</v>
      </c>
      <c r="I1075" s="76">
        <f t="shared" si="58"/>
        <v>40</v>
      </c>
      <c r="M1075" s="2">
        <v>500</v>
      </c>
    </row>
    <row r="1076" spans="2:13" ht="12.75">
      <c r="B1076" s="314"/>
      <c r="I1076" s="23"/>
      <c r="M1076" s="2">
        <v>500</v>
      </c>
    </row>
    <row r="1077" spans="2:13" ht="12.75">
      <c r="B1077" s="314"/>
      <c r="I1077" s="23"/>
      <c r="M1077" s="2">
        <v>500</v>
      </c>
    </row>
    <row r="1078" spans="2:13" ht="12.75">
      <c r="B1078" s="314"/>
      <c r="I1078" s="23"/>
      <c r="M1078" s="2">
        <v>500</v>
      </c>
    </row>
    <row r="1079" spans="2:13" ht="12.75">
      <c r="B1079" s="314"/>
      <c r="I1079" s="23"/>
      <c r="M1079" s="2">
        <v>500</v>
      </c>
    </row>
    <row r="1080" spans="1:13" s="77" customFormat="1" ht="12.75">
      <c r="A1080" s="12"/>
      <c r="B1080" s="302">
        <f>+B1086+B1092+B1097+B1103+B1108+B1114+B1120</f>
        <v>49000</v>
      </c>
      <c r="C1080" s="71" t="s">
        <v>1277</v>
      </c>
      <c r="D1080" s="72" t="s">
        <v>1338</v>
      </c>
      <c r="E1080" s="71" t="s">
        <v>132</v>
      </c>
      <c r="F1080" s="73" t="s">
        <v>198</v>
      </c>
      <c r="G1080" s="74" t="s">
        <v>93</v>
      </c>
      <c r="H1080" s="93"/>
      <c r="I1080" s="76">
        <f>+B1080/M1080</f>
        <v>98</v>
      </c>
      <c r="J1080" s="76"/>
      <c r="K1080" s="76"/>
      <c r="M1080" s="2">
        <v>500</v>
      </c>
    </row>
    <row r="1081" spans="2:13" ht="12.75">
      <c r="B1081" s="314"/>
      <c r="H1081" s="6">
        <f>H1080-B1081</f>
        <v>0</v>
      </c>
      <c r="I1081" s="23">
        <f>+B1081/M1081</f>
        <v>0</v>
      </c>
      <c r="M1081" s="2">
        <v>500</v>
      </c>
    </row>
    <row r="1082" spans="1:13" s="16" customFormat="1" ht="12.75">
      <c r="A1082" s="13"/>
      <c r="B1082" s="162">
        <v>2500</v>
      </c>
      <c r="C1082" s="13" t="s">
        <v>34</v>
      </c>
      <c r="D1082" s="13" t="s">
        <v>17</v>
      </c>
      <c r="E1082" s="13" t="s">
        <v>359</v>
      </c>
      <c r="F1082" s="91" t="s">
        <v>360</v>
      </c>
      <c r="G1082" s="30" t="s">
        <v>184</v>
      </c>
      <c r="H1082" s="29">
        <f>H1081-B1082</f>
        <v>-2500</v>
      </c>
      <c r="I1082" s="40">
        <v>5</v>
      </c>
      <c r="K1082" s="16" t="s">
        <v>34</v>
      </c>
      <c r="L1082" s="16">
        <v>19</v>
      </c>
      <c r="M1082" s="2">
        <v>500</v>
      </c>
    </row>
    <row r="1083" spans="1:13" s="16" customFormat="1" ht="12.75">
      <c r="A1083" s="13"/>
      <c r="B1083" s="162">
        <v>5000</v>
      </c>
      <c r="C1083" s="13" t="s">
        <v>34</v>
      </c>
      <c r="D1083" s="13" t="s">
        <v>17</v>
      </c>
      <c r="E1083" s="13" t="s">
        <v>94</v>
      </c>
      <c r="F1083" s="91" t="s">
        <v>1279</v>
      </c>
      <c r="G1083" s="30" t="s">
        <v>202</v>
      </c>
      <c r="H1083" s="6">
        <f>H1082-B1083</f>
        <v>-7500</v>
      </c>
      <c r="I1083" s="40">
        <f aca="true" t="shared" si="59" ref="I1083:I1120">+B1083/M1083</f>
        <v>10</v>
      </c>
      <c r="K1083" s="16" t="s">
        <v>34</v>
      </c>
      <c r="L1083" s="16">
        <v>24</v>
      </c>
      <c r="M1083" s="2">
        <v>500</v>
      </c>
    </row>
    <row r="1084" spans="1:13" s="16" customFormat="1" ht="12.75">
      <c r="A1084" s="13"/>
      <c r="B1084" s="162">
        <v>5000</v>
      </c>
      <c r="C1084" s="13" t="s">
        <v>34</v>
      </c>
      <c r="D1084" s="13" t="s">
        <v>17</v>
      </c>
      <c r="E1084" s="13" t="s">
        <v>94</v>
      </c>
      <c r="F1084" s="91" t="s">
        <v>1280</v>
      </c>
      <c r="G1084" s="30" t="s">
        <v>204</v>
      </c>
      <c r="H1084" s="6">
        <f>H1083-B1084</f>
        <v>-12500</v>
      </c>
      <c r="I1084" s="40">
        <f t="shared" si="59"/>
        <v>10</v>
      </c>
      <c r="K1084" s="16" t="s">
        <v>34</v>
      </c>
      <c r="L1084" s="16">
        <v>24</v>
      </c>
      <c r="M1084" s="2">
        <v>500</v>
      </c>
    </row>
    <row r="1085" spans="1:13" s="16" customFormat="1" ht="12.75">
      <c r="A1085" s="13"/>
      <c r="B1085" s="162">
        <v>2500</v>
      </c>
      <c r="C1085" s="13" t="s">
        <v>34</v>
      </c>
      <c r="D1085" s="13" t="s">
        <v>17</v>
      </c>
      <c r="E1085" s="13" t="s">
        <v>94</v>
      </c>
      <c r="F1085" s="91" t="s">
        <v>1281</v>
      </c>
      <c r="G1085" s="30" t="s">
        <v>206</v>
      </c>
      <c r="H1085" s="29">
        <f aca="true" t="shared" si="60" ref="H1085:H1119">H1084-B1085</f>
        <v>-15000</v>
      </c>
      <c r="I1085" s="40">
        <f t="shared" si="59"/>
        <v>5</v>
      </c>
      <c r="K1085" s="16" t="s">
        <v>34</v>
      </c>
      <c r="L1085" s="16">
        <v>24</v>
      </c>
      <c r="M1085" s="2">
        <v>500</v>
      </c>
    </row>
    <row r="1086" spans="1:13" s="77" customFormat="1" ht="12.75">
      <c r="A1086" s="12"/>
      <c r="B1086" s="316">
        <f>SUM(B1082:B1085)</f>
        <v>15000</v>
      </c>
      <c r="C1086" s="12" t="s">
        <v>34</v>
      </c>
      <c r="D1086" s="12"/>
      <c r="E1086" s="12"/>
      <c r="F1086" s="78"/>
      <c r="G1086" s="19"/>
      <c r="H1086" s="75">
        <v>0</v>
      </c>
      <c r="I1086" s="76">
        <f t="shared" si="59"/>
        <v>30</v>
      </c>
      <c r="M1086" s="2">
        <v>500</v>
      </c>
    </row>
    <row r="1087" spans="2:13" ht="12.75">
      <c r="B1087" s="314"/>
      <c r="H1087" s="6">
        <f t="shared" si="60"/>
        <v>0</v>
      </c>
      <c r="I1087" s="23">
        <f t="shared" si="59"/>
        <v>0</v>
      </c>
      <c r="M1087" s="2">
        <v>500</v>
      </c>
    </row>
    <row r="1088" spans="2:13" ht="12.75">
      <c r="B1088" s="314"/>
      <c r="H1088" s="6">
        <f t="shared" si="60"/>
        <v>0</v>
      </c>
      <c r="I1088" s="23">
        <f t="shared" si="59"/>
        <v>0</v>
      </c>
      <c r="M1088" s="2">
        <v>500</v>
      </c>
    </row>
    <row r="1089" spans="1:13" s="16" customFormat="1" ht="12.75">
      <c r="A1089" s="13"/>
      <c r="B1089" s="162">
        <v>600</v>
      </c>
      <c r="C1089" s="13" t="s">
        <v>367</v>
      </c>
      <c r="D1089" s="13" t="s">
        <v>100</v>
      </c>
      <c r="E1089" s="13" t="s">
        <v>101</v>
      </c>
      <c r="F1089" s="91" t="s">
        <v>375</v>
      </c>
      <c r="G1089" s="30" t="s">
        <v>202</v>
      </c>
      <c r="H1089" s="29">
        <f t="shared" si="60"/>
        <v>-600</v>
      </c>
      <c r="I1089" s="40">
        <f t="shared" si="59"/>
        <v>1.2</v>
      </c>
      <c r="K1089" s="16" t="s">
        <v>94</v>
      </c>
      <c r="L1089" s="16">
        <v>24</v>
      </c>
      <c r="M1089" s="2">
        <v>500</v>
      </c>
    </row>
    <row r="1090" spans="1:13" s="16" customFormat="1" ht="12.75">
      <c r="A1090" s="13"/>
      <c r="B1090" s="162">
        <v>600</v>
      </c>
      <c r="C1090" s="13" t="s">
        <v>367</v>
      </c>
      <c r="D1090" s="13" t="s">
        <v>100</v>
      </c>
      <c r="E1090" s="13" t="s">
        <v>101</v>
      </c>
      <c r="F1090" s="91" t="s">
        <v>375</v>
      </c>
      <c r="G1090" s="30" t="s">
        <v>204</v>
      </c>
      <c r="H1090" s="29">
        <f t="shared" si="60"/>
        <v>-1200</v>
      </c>
      <c r="I1090" s="40">
        <f t="shared" si="59"/>
        <v>1.2</v>
      </c>
      <c r="K1090" s="16" t="s">
        <v>94</v>
      </c>
      <c r="L1090" s="16">
        <v>24</v>
      </c>
      <c r="M1090" s="2">
        <v>500</v>
      </c>
    </row>
    <row r="1091" spans="1:13" s="16" customFormat="1" ht="12.75">
      <c r="A1091" s="13"/>
      <c r="B1091" s="162">
        <v>600</v>
      </c>
      <c r="C1091" s="13" t="s">
        <v>367</v>
      </c>
      <c r="D1091" s="13" t="s">
        <v>100</v>
      </c>
      <c r="E1091" s="13" t="s">
        <v>101</v>
      </c>
      <c r="F1091" s="91" t="s">
        <v>375</v>
      </c>
      <c r="G1091" s="30" t="s">
        <v>206</v>
      </c>
      <c r="H1091" s="29">
        <f t="shared" si="60"/>
        <v>-1800</v>
      </c>
      <c r="I1091" s="40">
        <f t="shared" si="59"/>
        <v>1.2</v>
      </c>
      <c r="K1091" s="16" t="s">
        <v>94</v>
      </c>
      <c r="L1091" s="16">
        <v>24</v>
      </c>
      <c r="M1091" s="2">
        <v>500</v>
      </c>
    </row>
    <row r="1092" spans="1:13" s="77" customFormat="1" ht="12.75">
      <c r="A1092" s="12"/>
      <c r="B1092" s="302">
        <f>SUM(B1089:B1091)</f>
        <v>1800</v>
      </c>
      <c r="C1092" s="12" t="s">
        <v>1</v>
      </c>
      <c r="D1092" s="12"/>
      <c r="E1092" s="12"/>
      <c r="F1092" s="78"/>
      <c r="G1092" s="19"/>
      <c r="H1092" s="75">
        <v>0</v>
      </c>
      <c r="I1092" s="76">
        <f t="shared" si="59"/>
        <v>3.6</v>
      </c>
      <c r="M1092" s="2">
        <v>500</v>
      </c>
    </row>
    <row r="1093" spans="2:13" ht="12.75">
      <c r="B1093" s="314"/>
      <c r="H1093" s="6">
        <f t="shared" si="60"/>
        <v>0</v>
      </c>
      <c r="I1093" s="23">
        <f t="shared" si="59"/>
        <v>0</v>
      </c>
      <c r="M1093" s="2">
        <v>500</v>
      </c>
    </row>
    <row r="1094" spans="2:13" ht="12.75">
      <c r="B1094" s="314"/>
      <c r="H1094" s="6">
        <f t="shared" si="60"/>
        <v>0</v>
      </c>
      <c r="I1094" s="23">
        <f t="shared" si="59"/>
        <v>0</v>
      </c>
      <c r="M1094" s="2">
        <v>500</v>
      </c>
    </row>
    <row r="1095" spans="1:13" s="16" customFormat="1" ht="12.75">
      <c r="A1095" s="13"/>
      <c r="B1095" s="162">
        <v>3500</v>
      </c>
      <c r="C1095" s="13" t="s">
        <v>369</v>
      </c>
      <c r="D1095" s="13" t="s">
        <v>100</v>
      </c>
      <c r="E1095" s="13" t="s">
        <v>111</v>
      </c>
      <c r="F1095" s="91" t="s">
        <v>1282</v>
      </c>
      <c r="G1095" s="30" t="s">
        <v>202</v>
      </c>
      <c r="H1095" s="29">
        <f t="shared" si="60"/>
        <v>-3500</v>
      </c>
      <c r="I1095" s="40">
        <f t="shared" si="59"/>
        <v>7</v>
      </c>
      <c r="K1095" s="16" t="s">
        <v>94</v>
      </c>
      <c r="L1095" s="16">
        <v>24</v>
      </c>
      <c r="M1095" s="2">
        <v>500</v>
      </c>
    </row>
    <row r="1096" spans="1:13" s="16" customFormat="1" ht="12.75">
      <c r="A1096" s="13"/>
      <c r="B1096" s="162">
        <v>3500</v>
      </c>
      <c r="C1096" s="13" t="s">
        <v>325</v>
      </c>
      <c r="D1096" s="13" t="s">
        <v>100</v>
      </c>
      <c r="E1096" s="13" t="s">
        <v>111</v>
      </c>
      <c r="F1096" s="91" t="s">
        <v>1283</v>
      </c>
      <c r="G1096" s="30" t="s">
        <v>206</v>
      </c>
      <c r="H1096" s="29">
        <f t="shared" si="60"/>
        <v>-7000</v>
      </c>
      <c r="I1096" s="40">
        <f t="shared" si="59"/>
        <v>7</v>
      </c>
      <c r="K1096" s="16" t="s">
        <v>94</v>
      </c>
      <c r="L1096" s="16">
        <v>24</v>
      </c>
      <c r="M1096" s="2">
        <v>500</v>
      </c>
    </row>
    <row r="1097" spans="1:13" s="77" customFormat="1" ht="12.75">
      <c r="A1097" s="12"/>
      <c r="B1097" s="302">
        <f>SUM(B1095:B1096)</f>
        <v>7000</v>
      </c>
      <c r="C1097" s="12" t="s">
        <v>54</v>
      </c>
      <c r="D1097" s="12"/>
      <c r="E1097" s="12"/>
      <c r="F1097" s="78"/>
      <c r="G1097" s="19"/>
      <c r="H1097" s="75">
        <v>0</v>
      </c>
      <c r="I1097" s="76">
        <f t="shared" si="59"/>
        <v>14</v>
      </c>
      <c r="M1097" s="2">
        <v>500</v>
      </c>
    </row>
    <row r="1098" spans="2:13" ht="12.75">
      <c r="B1098" s="314"/>
      <c r="H1098" s="6">
        <f t="shared" si="60"/>
        <v>0</v>
      </c>
      <c r="I1098" s="23">
        <f t="shared" si="59"/>
        <v>0</v>
      </c>
      <c r="M1098" s="2">
        <v>500</v>
      </c>
    </row>
    <row r="1099" spans="2:13" ht="12.75">
      <c r="B1099" s="314"/>
      <c r="H1099" s="6">
        <f t="shared" si="60"/>
        <v>0</v>
      </c>
      <c r="I1099" s="23">
        <f t="shared" si="59"/>
        <v>0</v>
      </c>
      <c r="M1099" s="2">
        <v>500</v>
      </c>
    </row>
    <row r="1100" spans="1:13" s="16" customFormat="1" ht="12.75">
      <c r="A1100" s="13"/>
      <c r="B1100" s="162">
        <v>1700</v>
      </c>
      <c r="C1100" s="13" t="s">
        <v>55</v>
      </c>
      <c r="D1100" s="13" t="s">
        <v>100</v>
      </c>
      <c r="E1100" s="13" t="s">
        <v>56</v>
      </c>
      <c r="F1100" s="91" t="s">
        <v>375</v>
      </c>
      <c r="G1100" s="30" t="s">
        <v>202</v>
      </c>
      <c r="H1100" s="29">
        <f t="shared" si="60"/>
        <v>-1700</v>
      </c>
      <c r="I1100" s="40">
        <f t="shared" si="59"/>
        <v>3.4</v>
      </c>
      <c r="K1100" s="16" t="s">
        <v>94</v>
      </c>
      <c r="L1100" s="16">
        <v>24</v>
      </c>
      <c r="M1100" s="2">
        <v>500</v>
      </c>
    </row>
    <row r="1101" spans="1:13" s="16" customFormat="1" ht="12.75">
      <c r="A1101" s="13"/>
      <c r="B1101" s="162">
        <v>1600</v>
      </c>
      <c r="C1101" s="13" t="s">
        <v>55</v>
      </c>
      <c r="D1101" s="13" t="s">
        <v>100</v>
      </c>
      <c r="E1101" s="13" t="s">
        <v>56</v>
      </c>
      <c r="F1101" s="91" t="s">
        <v>375</v>
      </c>
      <c r="G1101" s="30" t="s">
        <v>204</v>
      </c>
      <c r="H1101" s="29">
        <f t="shared" si="60"/>
        <v>-3300</v>
      </c>
      <c r="I1101" s="40">
        <f t="shared" si="59"/>
        <v>3.2</v>
      </c>
      <c r="K1101" s="16" t="s">
        <v>94</v>
      </c>
      <c r="L1101" s="16">
        <v>24</v>
      </c>
      <c r="M1101" s="2">
        <v>500</v>
      </c>
    </row>
    <row r="1102" spans="1:13" s="16" customFormat="1" ht="12.75">
      <c r="A1102" s="13"/>
      <c r="B1102" s="162">
        <v>1900</v>
      </c>
      <c r="C1102" s="13" t="s">
        <v>55</v>
      </c>
      <c r="D1102" s="13" t="s">
        <v>100</v>
      </c>
      <c r="E1102" s="13" t="s">
        <v>56</v>
      </c>
      <c r="F1102" s="91" t="s">
        <v>375</v>
      </c>
      <c r="G1102" s="30" t="s">
        <v>206</v>
      </c>
      <c r="H1102" s="29">
        <f t="shared" si="60"/>
        <v>-5200</v>
      </c>
      <c r="I1102" s="40">
        <f t="shared" si="59"/>
        <v>3.8</v>
      </c>
      <c r="K1102" s="16" t="s">
        <v>94</v>
      </c>
      <c r="L1102" s="16">
        <v>24</v>
      </c>
      <c r="M1102" s="2">
        <v>500</v>
      </c>
    </row>
    <row r="1103" spans="1:13" s="77" customFormat="1" ht="12.75">
      <c r="A1103" s="12"/>
      <c r="B1103" s="316">
        <f>SUM(B1100:B1102)</f>
        <v>5200</v>
      </c>
      <c r="C1103" s="12"/>
      <c r="D1103" s="12"/>
      <c r="E1103" s="12" t="s">
        <v>56</v>
      </c>
      <c r="F1103" s="78"/>
      <c r="G1103" s="19"/>
      <c r="H1103" s="75">
        <v>0</v>
      </c>
      <c r="I1103" s="76">
        <f t="shared" si="59"/>
        <v>10.4</v>
      </c>
      <c r="M1103" s="2">
        <v>500</v>
      </c>
    </row>
    <row r="1104" spans="2:13" ht="12.75">
      <c r="B1104" s="314"/>
      <c r="H1104" s="6">
        <f t="shared" si="60"/>
        <v>0</v>
      </c>
      <c r="I1104" s="23">
        <f t="shared" si="59"/>
        <v>0</v>
      </c>
      <c r="M1104" s="2">
        <v>500</v>
      </c>
    </row>
    <row r="1105" spans="2:13" ht="12.75">
      <c r="B1105" s="314"/>
      <c r="H1105" s="6">
        <f t="shared" si="60"/>
        <v>0</v>
      </c>
      <c r="I1105" s="23">
        <f t="shared" si="59"/>
        <v>0</v>
      </c>
      <c r="M1105" s="2">
        <v>500</v>
      </c>
    </row>
    <row r="1106" spans="1:13" s="16" customFormat="1" ht="12.75">
      <c r="A1106" s="13"/>
      <c r="B1106" s="162">
        <v>5000</v>
      </c>
      <c r="C1106" s="13" t="s">
        <v>57</v>
      </c>
      <c r="D1106" s="13" t="s">
        <v>100</v>
      </c>
      <c r="E1106" s="13" t="s">
        <v>111</v>
      </c>
      <c r="F1106" s="91" t="s">
        <v>1284</v>
      </c>
      <c r="G1106" s="30" t="s">
        <v>202</v>
      </c>
      <c r="H1106" s="29">
        <f t="shared" si="60"/>
        <v>-5000</v>
      </c>
      <c r="I1106" s="40">
        <f t="shared" si="59"/>
        <v>10</v>
      </c>
      <c r="K1106" s="16" t="s">
        <v>94</v>
      </c>
      <c r="L1106" s="16">
        <v>19</v>
      </c>
      <c r="M1106" s="2">
        <v>500</v>
      </c>
    </row>
    <row r="1107" spans="1:13" s="16" customFormat="1" ht="12.75">
      <c r="A1107" s="13"/>
      <c r="B1107" s="162">
        <v>5000</v>
      </c>
      <c r="C1107" s="13" t="s">
        <v>57</v>
      </c>
      <c r="D1107" s="13" t="s">
        <v>100</v>
      </c>
      <c r="E1107" s="13" t="s">
        <v>111</v>
      </c>
      <c r="F1107" s="91" t="s">
        <v>1284</v>
      </c>
      <c r="G1107" s="30" t="s">
        <v>204</v>
      </c>
      <c r="H1107" s="29">
        <f t="shared" si="60"/>
        <v>-10000</v>
      </c>
      <c r="I1107" s="40">
        <f t="shared" si="59"/>
        <v>10</v>
      </c>
      <c r="K1107" s="16" t="s">
        <v>94</v>
      </c>
      <c r="L1107" s="16">
        <v>19</v>
      </c>
      <c r="M1107" s="2">
        <v>500</v>
      </c>
    </row>
    <row r="1108" spans="1:13" s="77" customFormat="1" ht="12.75">
      <c r="A1108" s="12"/>
      <c r="B1108" s="302">
        <f>SUM(B1106:B1107)</f>
        <v>10000</v>
      </c>
      <c r="C1108" s="12" t="s">
        <v>57</v>
      </c>
      <c r="D1108" s="12"/>
      <c r="E1108" s="12"/>
      <c r="F1108" s="78"/>
      <c r="G1108" s="19"/>
      <c r="H1108" s="75">
        <v>0</v>
      </c>
      <c r="I1108" s="76">
        <f t="shared" si="59"/>
        <v>20</v>
      </c>
      <c r="M1108" s="2">
        <v>500</v>
      </c>
    </row>
    <row r="1109" spans="2:13" ht="12.75">
      <c r="B1109" s="314"/>
      <c r="H1109" s="6">
        <f t="shared" si="60"/>
        <v>0</v>
      </c>
      <c r="I1109" s="23">
        <f t="shared" si="59"/>
        <v>0</v>
      </c>
      <c r="M1109" s="2">
        <v>500</v>
      </c>
    </row>
    <row r="1110" spans="2:13" ht="12.75">
      <c r="B1110" s="314"/>
      <c r="H1110" s="6">
        <f t="shared" si="60"/>
        <v>0</v>
      </c>
      <c r="I1110" s="23">
        <f t="shared" si="59"/>
        <v>0</v>
      </c>
      <c r="M1110" s="2">
        <v>500</v>
      </c>
    </row>
    <row r="1111" spans="1:13" s="16" customFormat="1" ht="12.75">
      <c r="A1111" s="13"/>
      <c r="B1111" s="162">
        <v>2000</v>
      </c>
      <c r="C1111" s="13" t="s">
        <v>58</v>
      </c>
      <c r="D1111" s="13" t="s">
        <v>100</v>
      </c>
      <c r="E1111" s="13" t="s">
        <v>111</v>
      </c>
      <c r="F1111" s="91" t="s">
        <v>375</v>
      </c>
      <c r="G1111" s="30" t="s">
        <v>202</v>
      </c>
      <c r="H1111" s="29">
        <f t="shared" si="60"/>
        <v>-2000</v>
      </c>
      <c r="I1111" s="40">
        <f t="shared" si="59"/>
        <v>4</v>
      </c>
      <c r="K1111" s="16" t="s">
        <v>94</v>
      </c>
      <c r="L1111" s="16">
        <v>24</v>
      </c>
      <c r="M1111" s="2">
        <v>500</v>
      </c>
    </row>
    <row r="1112" spans="1:13" s="16" customFormat="1" ht="12.75">
      <c r="A1112" s="13"/>
      <c r="B1112" s="162">
        <v>2000</v>
      </c>
      <c r="C1112" s="13" t="s">
        <v>58</v>
      </c>
      <c r="D1112" s="13" t="s">
        <v>100</v>
      </c>
      <c r="E1112" s="13" t="s">
        <v>111</v>
      </c>
      <c r="F1112" s="91" t="s">
        <v>375</v>
      </c>
      <c r="G1112" s="30" t="s">
        <v>204</v>
      </c>
      <c r="H1112" s="29">
        <f t="shared" si="60"/>
        <v>-4000</v>
      </c>
      <c r="I1112" s="40">
        <f t="shared" si="59"/>
        <v>4</v>
      </c>
      <c r="K1112" s="16" t="s">
        <v>94</v>
      </c>
      <c r="L1112" s="16">
        <v>24</v>
      </c>
      <c r="M1112" s="2">
        <v>500</v>
      </c>
    </row>
    <row r="1113" spans="1:13" s="16" customFormat="1" ht="12.75">
      <c r="A1113" s="13"/>
      <c r="B1113" s="162">
        <v>2000</v>
      </c>
      <c r="C1113" s="13" t="s">
        <v>58</v>
      </c>
      <c r="D1113" s="13" t="s">
        <v>100</v>
      </c>
      <c r="E1113" s="13" t="s">
        <v>111</v>
      </c>
      <c r="F1113" s="91" t="s">
        <v>375</v>
      </c>
      <c r="G1113" s="30" t="s">
        <v>206</v>
      </c>
      <c r="H1113" s="29">
        <f t="shared" si="60"/>
        <v>-6000</v>
      </c>
      <c r="I1113" s="40">
        <f t="shared" si="59"/>
        <v>4</v>
      </c>
      <c r="K1113" s="16" t="s">
        <v>94</v>
      </c>
      <c r="L1113" s="16">
        <v>24</v>
      </c>
      <c r="M1113" s="2">
        <v>500</v>
      </c>
    </row>
    <row r="1114" spans="1:13" s="77" customFormat="1" ht="12.75">
      <c r="A1114" s="12"/>
      <c r="B1114" s="302">
        <f>SUM(B1111:B1113)</f>
        <v>6000</v>
      </c>
      <c r="C1114" s="12" t="s">
        <v>58</v>
      </c>
      <c r="D1114" s="12"/>
      <c r="E1114" s="12"/>
      <c r="F1114" s="78"/>
      <c r="G1114" s="19"/>
      <c r="H1114" s="75">
        <v>0</v>
      </c>
      <c r="I1114" s="76">
        <f t="shared" si="59"/>
        <v>12</v>
      </c>
      <c r="M1114" s="2">
        <v>500</v>
      </c>
    </row>
    <row r="1115" spans="2:13" ht="13.5" customHeight="1">
      <c r="B1115" s="314"/>
      <c r="H1115" s="6">
        <f t="shared" si="60"/>
        <v>0</v>
      </c>
      <c r="I1115" s="23">
        <f>+B1115/M1115</f>
        <v>0</v>
      </c>
      <c r="M1115" s="2">
        <v>500</v>
      </c>
    </row>
    <row r="1116" spans="2:13" ht="13.5" customHeight="1">
      <c r="B1116" s="314"/>
      <c r="H1116" s="6">
        <f t="shared" si="60"/>
        <v>0</v>
      </c>
      <c r="I1116" s="23">
        <f t="shared" si="59"/>
        <v>0</v>
      </c>
      <c r="M1116" s="2">
        <v>500</v>
      </c>
    </row>
    <row r="1117" spans="1:13" s="16" customFormat="1" ht="12.75">
      <c r="A1117" s="13"/>
      <c r="B1117" s="162">
        <v>1000</v>
      </c>
      <c r="C1117" s="13" t="s">
        <v>119</v>
      </c>
      <c r="D1117" s="13" t="s">
        <v>100</v>
      </c>
      <c r="E1117" s="13" t="s">
        <v>117</v>
      </c>
      <c r="F1117" s="91" t="s">
        <v>375</v>
      </c>
      <c r="G1117" s="30" t="s">
        <v>202</v>
      </c>
      <c r="H1117" s="29">
        <f t="shared" si="60"/>
        <v>-1000</v>
      </c>
      <c r="I1117" s="40">
        <f t="shared" si="59"/>
        <v>2</v>
      </c>
      <c r="K1117" s="16" t="s">
        <v>94</v>
      </c>
      <c r="L1117" s="16">
        <v>24</v>
      </c>
      <c r="M1117" s="2">
        <v>500</v>
      </c>
    </row>
    <row r="1118" spans="1:13" s="16" customFormat="1" ht="12.75">
      <c r="A1118" s="13"/>
      <c r="B1118" s="162">
        <v>1000</v>
      </c>
      <c r="C1118" s="13" t="s">
        <v>119</v>
      </c>
      <c r="D1118" s="13" t="s">
        <v>100</v>
      </c>
      <c r="E1118" s="13" t="s">
        <v>117</v>
      </c>
      <c r="F1118" s="91" t="s">
        <v>375</v>
      </c>
      <c r="G1118" s="30" t="s">
        <v>202</v>
      </c>
      <c r="H1118" s="29">
        <f t="shared" si="60"/>
        <v>-2000</v>
      </c>
      <c r="I1118" s="40">
        <f t="shared" si="59"/>
        <v>2</v>
      </c>
      <c r="K1118" s="16" t="s">
        <v>94</v>
      </c>
      <c r="L1118" s="16">
        <v>24</v>
      </c>
      <c r="M1118" s="2">
        <v>500</v>
      </c>
    </row>
    <row r="1119" spans="1:13" s="16" customFormat="1" ht="12.75">
      <c r="A1119" s="13"/>
      <c r="B1119" s="162">
        <v>2000</v>
      </c>
      <c r="C1119" s="13" t="s">
        <v>119</v>
      </c>
      <c r="D1119" s="13" t="s">
        <v>100</v>
      </c>
      <c r="E1119" s="13" t="s">
        <v>117</v>
      </c>
      <c r="F1119" s="91" t="s">
        <v>375</v>
      </c>
      <c r="G1119" s="30" t="s">
        <v>206</v>
      </c>
      <c r="H1119" s="29">
        <f t="shared" si="60"/>
        <v>-4000</v>
      </c>
      <c r="I1119" s="40">
        <f t="shared" si="59"/>
        <v>4</v>
      </c>
      <c r="K1119" s="16" t="s">
        <v>94</v>
      </c>
      <c r="L1119" s="16">
        <v>24</v>
      </c>
      <c r="M1119" s="2">
        <v>500</v>
      </c>
    </row>
    <row r="1120" spans="1:13" s="77" customFormat="1" ht="12.75">
      <c r="A1120" s="12"/>
      <c r="B1120" s="302">
        <f>SUM(B1117:B1119)</f>
        <v>4000</v>
      </c>
      <c r="C1120" s="12"/>
      <c r="D1120" s="12"/>
      <c r="E1120" s="12" t="s">
        <v>242</v>
      </c>
      <c r="F1120" s="78"/>
      <c r="G1120" s="19"/>
      <c r="H1120" s="75">
        <v>0</v>
      </c>
      <c r="I1120" s="76">
        <f t="shared" si="59"/>
        <v>8</v>
      </c>
      <c r="M1120" s="2">
        <v>500</v>
      </c>
    </row>
    <row r="1121" spans="2:13" ht="13.5" customHeight="1">
      <c r="B1121" s="314"/>
      <c r="H1121" s="6">
        <f>+J1123</f>
        <v>0</v>
      </c>
      <c r="I1121" s="23">
        <f aca="true" t="shared" si="61" ref="I1121:I1126">+B1121/M1121</f>
        <v>0</v>
      </c>
      <c r="M1121" s="2">
        <v>500</v>
      </c>
    </row>
    <row r="1122" spans="1:13" s="16" customFormat="1" ht="12.75">
      <c r="A1122" s="13"/>
      <c r="B1122" s="162"/>
      <c r="C1122" s="238"/>
      <c r="D1122" s="239"/>
      <c r="E1122" s="238"/>
      <c r="F1122" s="240"/>
      <c r="G1122" s="241"/>
      <c r="H1122" s="6">
        <f>H1121-B1122</f>
        <v>0</v>
      </c>
      <c r="I1122" s="23">
        <f t="shared" si="61"/>
        <v>0</v>
      </c>
      <c r="J1122" s="40"/>
      <c r="K1122" s="40"/>
      <c r="M1122" s="2">
        <v>500</v>
      </c>
    </row>
    <row r="1123" spans="1:13" s="16" customFormat="1" ht="12.75">
      <c r="A1123" s="13"/>
      <c r="B1123" s="162"/>
      <c r="C1123" s="238"/>
      <c r="D1123" s="239"/>
      <c r="E1123" s="238"/>
      <c r="F1123" s="240"/>
      <c r="G1123" s="241"/>
      <c r="H1123" s="6">
        <f>H1122-B1123</f>
        <v>0</v>
      </c>
      <c r="I1123" s="23">
        <f t="shared" si="61"/>
        <v>0</v>
      </c>
      <c r="J1123" s="40"/>
      <c r="K1123" s="40"/>
      <c r="M1123" s="2">
        <v>500</v>
      </c>
    </row>
    <row r="1124" spans="1:13" s="16" customFormat="1" ht="12.75">
      <c r="A1124" s="13"/>
      <c r="B1124" s="162"/>
      <c r="C1124" s="238"/>
      <c r="D1124" s="239"/>
      <c r="E1124" s="238"/>
      <c r="F1124" s="240"/>
      <c r="G1124" s="241"/>
      <c r="H1124" s="6">
        <f>H1123-B1124</f>
        <v>0</v>
      </c>
      <c r="I1124" s="23">
        <f t="shared" si="61"/>
        <v>0</v>
      </c>
      <c r="J1124" s="40"/>
      <c r="K1124" s="40"/>
      <c r="M1124" s="2">
        <v>500</v>
      </c>
    </row>
    <row r="1125" spans="1:13" s="77" customFormat="1" ht="12.75">
      <c r="A1125" s="12"/>
      <c r="B1125" s="302">
        <f>+B1128+B1133+B1137+B1141</f>
        <v>11000</v>
      </c>
      <c r="C1125" s="71" t="s">
        <v>1294</v>
      </c>
      <c r="D1125" s="72" t="s">
        <v>1300</v>
      </c>
      <c r="E1125" s="71" t="s">
        <v>349</v>
      </c>
      <c r="F1125" s="73" t="s">
        <v>1301</v>
      </c>
      <c r="G1125" s="74" t="s">
        <v>231</v>
      </c>
      <c r="H1125" s="75">
        <v>0</v>
      </c>
      <c r="I1125" s="76">
        <f t="shared" si="61"/>
        <v>22</v>
      </c>
      <c r="J1125" s="76"/>
      <c r="K1125" s="76"/>
      <c r="M1125" s="2">
        <v>500</v>
      </c>
    </row>
    <row r="1126" spans="1:13" s="16" customFormat="1" ht="12.75">
      <c r="A1126" s="13"/>
      <c r="B1126" s="162"/>
      <c r="C1126" s="238"/>
      <c r="D1126" s="239"/>
      <c r="E1126" s="238"/>
      <c r="F1126" s="240"/>
      <c r="G1126" s="241"/>
      <c r="H1126" s="6">
        <f>H1125-B1126</f>
        <v>0</v>
      </c>
      <c r="I1126" s="23">
        <f t="shared" si="61"/>
        <v>0</v>
      </c>
      <c r="J1126" s="40"/>
      <c r="K1126" s="40"/>
      <c r="M1126" s="2">
        <v>500</v>
      </c>
    </row>
    <row r="1127" spans="1:13" s="16" customFormat="1" ht="12.75">
      <c r="A1127" s="13"/>
      <c r="B1127" s="162">
        <v>2000</v>
      </c>
      <c r="C1127" s="13" t="s">
        <v>34</v>
      </c>
      <c r="D1127" s="13" t="s">
        <v>17</v>
      </c>
      <c r="E1127" s="13" t="s">
        <v>1298</v>
      </c>
      <c r="F1127" s="91" t="s">
        <v>1295</v>
      </c>
      <c r="G1127" s="30" t="s">
        <v>340</v>
      </c>
      <c r="H1127" s="29">
        <f>H1126-B1127</f>
        <v>-2000</v>
      </c>
      <c r="I1127" s="40">
        <v>4</v>
      </c>
      <c r="K1127" s="16" t="s">
        <v>34</v>
      </c>
      <c r="L1127" s="16">
        <v>25</v>
      </c>
      <c r="M1127" s="2">
        <v>500</v>
      </c>
    </row>
    <row r="1128" spans="1:13" s="77" customFormat="1" ht="12.75">
      <c r="A1128" s="12"/>
      <c r="B1128" s="302">
        <f>SUM(B1127)</f>
        <v>2000</v>
      </c>
      <c r="C1128" s="71" t="s">
        <v>34</v>
      </c>
      <c r="D1128" s="72"/>
      <c r="E1128" s="71"/>
      <c r="F1128" s="73"/>
      <c r="G1128" s="74"/>
      <c r="H1128" s="75">
        <v>0</v>
      </c>
      <c r="I1128" s="76">
        <f>+B1128/M1128</f>
        <v>4</v>
      </c>
      <c r="J1128" s="76"/>
      <c r="K1128" s="76"/>
      <c r="M1128" s="2">
        <v>500</v>
      </c>
    </row>
    <row r="1129" spans="1:13" s="16" customFormat="1" ht="12.75">
      <c r="A1129" s="13"/>
      <c r="B1129" s="162"/>
      <c r="C1129" s="238"/>
      <c r="D1129" s="239"/>
      <c r="E1129" s="238"/>
      <c r="F1129" s="240"/>
      <c r="G1129" s="241"/>
      <c r="H1129" s="6">
        <f>H1128-B1129</f>
        <v>0</v>
      </c>
      <c r="I1129" s="23">
        <f>+B1129/M1129</f>
        <v>0</v>
      </c>
      <c r="J1129" s="40"/>
      <c r="K1129" s="40"/>
      <c r="M1129" s="2">
        <v>500</v>
      </c>
    </row>
    <row r="1130" spans="1:13" s="16" customFormat="1" ht="12.75">
      <c r="A1130" s="13"/>
      <c r="B1130" s="162"/>
      <c r="C1130" s="238"/>
      <c r="D1130" s="239"/>
      <c r="E1130" s="238"/>
      <c r="F1130" s="240"/>
      <c r="G1130" s="241"/>
      <c r="H1130" s="6">
        <f aca="true" t="shared" si="62" ref="H1130:H1138">H1129-B1130</f>
        <v>0</v>
      </c>
      <c r="I1130" s="23">
        <f aca="true" t="shared" si="63" ref="I1130:I1138">+B1130/M1130</f>
        <v>0</v>
      </c>
      <c r="J1130" s="40"/>
      <c r="K1130" s="40"/>
      <c r="M1130" s="2">
        <v>500</v>
      </c>
    </row>
    <row r="1131" spans="2:13" ht="12.75">
      <c r="B1131" s="162">
        <v>3000</v>
      </c>
      <c r="C1131" s="1" t="s">
        <v>1296</v>
      </c>
      <c r="D1131" s="13" t="s">
        <v>17</v>
      </c>
      <c r="E1131" s="1" t="s">
        <v>47</v>
      </c>
      <c r="F1131" s="66" t="s">
        <v>1297</v>
      </c>
      <c r="G1131" s="31" t="s">
        <v>340</v>
      </c>
      <c r="H1131" s="6">
        <f t="shared" si="62"/>
        <v>-3000</v>
      </c>
      <c r="I1131" s="23">
        <f t="shared" si="63"/>
        <v>6</v>
      </c>
      <c r="K1131" t="s">
        <v>1298</v>
      </c>
      <c r="L1131">
        <v>25</v>
      </c>
      <c r="M1131" s="2">
        <v>500</v>
      </c>
    </row>
    <row r="1132" spans="2:13" ht="12.75">
      <c r="B1132" s="162">
        <v>3000</v>
      </c>
      <c r="C1132" s="33" t="s">
        <v>369</v>
      </c>
      <c r="D1132" s="13" t="s">
        <v>17</v>
      </c>
      <c r="E1132" s="33" t="s">
        <v>47</v>
      </c>
      <c r="F1132" s="66" t="s">
        <v>1297</v>
      </c>
      <c r="G1132" s="31" t="s">
        <v>340</v>
      </c>
      <c r="H1132" s="6">
        <f t="shared" si="62"/>
        <v>-6000</v>
      </c>
      <c r="I1132" s="23">
        <f t="shared" si="63"/>
        <v>6</v>
      </c>
      <c r="K1132" t="s">
        <v>1298</v>
      </c>
      <c r="L1132">
        <v>25</v>
      </c>
      <c r="M1132" s="2">
        <v>500</v>
      </c>
    </row>
    <row r="1133" spans="1:13" s="77" customFormat="1" ht="12.75">
      <c r="A1133" s="12"/>
      <c r="B1133" s="302">
        <f>SUM(B1131:B1132)</f>
        <v>6000</v>
      </c>
      <c r="C1133" s="242" t="s">
        <v>1299</v>
      </c>
      <c r="D1133" s="72"/>
      <c r="E1133" s="71"/>
      <c r="F1133" s="73"/>
      <c r="G1133" s="74"/>
      <c r="H1133" s="75">
        <v>0</v>
      </c>
      <c r="I1133" s="76">
        <f t="shared" si="63"/>
        <v>12</v>
      </c>
      <c r="J1133" s="76"/>
      <c r="K1133" s="76"/>
      <c r="M1133" s="2">
        <v>500</v>
      </c>
    </row>
    <row r="1134" spans="1:13" s="16" customFormat="1" ht="12.75">
      <c r="A1134" s="13"/>
      <c r="B1134" s="162"/>
      <c r="C1134" s="238"/>
      <c r="D1134" s="239"/>
      <c r="E1134" s="238"/>
      <c r="F1134" s="240"/>
      <c r="G1134" s="241"/>
      <c r="H1134" s="6">
        <f t="shared" si="62"/>
        <v>0</v>
      </c>
      <c r="I1134" s="23">
        <f t="shared" si="63"/>
        <v>0</v>
      </c>
      <c r="J1134" s="40"/>
      <c r="K1134" s="40"/>
      <c r="M1134" s="2">
        <v>500</v>
      </c>
    </row>
    <row r="1135" spans="1:13" s="16" customFormat="1" ht="12.75">
      <c r="A1135" s="13"/>
      <c r="B1135" s="162"/>
      <c r="C1135" s="238"/>
      <c r="D1135" s="239"/>
      <c r="E1135" s="238"/>
      <c r="F1135" s="240"/>
      <c r="G1135" s="241"/>
      <c r="H1135" s="6">
        <f t="shared" si="62"/>
        <v>0</v>
      </c>
      <c r="I1135" s="23">
        <f t="shared" si="63"/>
        <v>0</v>
      </c>
      <c r="J1135" s="40"/>
      <c r="K1135" s="40"/>
      <c r="M1135" s="2">
        <v>500</v>
      </c>
    </row>
    <row r="1136" spans="2:13" ht="12.75">
      <c r="B1136" s="162">
        <v>1000</v>
      </c>
      <c r="C1136" s="13" t="s">
        <v>55</v>
      </c>
      <c r="D1136" s="13" t="s">
        <v>17</v>
      </c>
      <c r="E1136" s="35" t="s">
        <v>56</v>
      </c>
      <c r="F1136" s="66" t="s">
        <v>1297</v>
      </c>
      <c r="G1136" s="36" t="s">
        <v>340</v>
      </c>
      <c r="H1136" s="6">
        <f>H1135-B1136</f>
        <v>-1000</v>
      </c>
      <c r="I1136" s="23">
        <f t="shared" si="63"/>
        <v>2</v>
      </c>
      <c r="K1136" t="s">
        <v>1298</v>
      </c>
      <c r="L1136">
        <v>25</v>
      </c>
      <c r="M1136" s="2">
        <v>500</v>
      </c>
    </row>
    <row r="1137" spans="1:13" s="77" customFormat="1" ht="12.75">
      <c r="A1137" s="12"/>
      <c r="B1137" s="302">
        <f>SUM(B1136)</f>
        <v>1000</v>
      </c>
      <c r="C1137" s="71"/>
      <c r="D1137" s="72"/>
      <c r="E1137" s="242" t="s">
        <v>56</v>
      </c>
      <c r="F1137" s="73"/>
      <c r="G1137" s="74"/>
      <c r="H1137" s="75">
        <v>0</v>
      </c>
      <c r="I1137" s="76">
        <f>+B1137/M1137</f>
        <v>2</v>
      </c>
      <c r="J1137" s="76"/>
      <c r="K1137" s="76"/>
      <c r="M1137" s="2">
        <v>500</v>
      </c>
    </row>
    <row r="1138" spans="1:13" s="16" customFormat="1" ht="12.75">
      <c r="A1138" s="13"/>
      <c r="B1138" s="162"/>
      <c r="C1138" s="238"/>
      <c r="D1138" s="239"/>
      <c r="E1138" s="238"/>
      <c r="F1138" s="240"/>
      <c r="G1138" s="241"/>
      <c r="H1138" s="6">
        <f t="shared" si="62"/>
        <v>0</v>
      </c>
      <c r="I1138" s="23">
        <f t="shared" si="63"/>
        <v>0</v>
      </c>
      <c r="J1138" s="40"/>
      <c r="K1138" s="40"/>
      <c r="M1138" s="2">
        <v>500</v>
      </c>
    </row>
    <row r="1139" spans="1:13" s="16" customFormat="1" ht="12.75">
      <c r="A1139" s="13"/>
      <c r="B1139" s="162"/>
      <c r="C1139" s="238"/>
      <c r="D1139" s="239"/>
      <c r="E1139" s="238"/>
      <c r="F1139" s="240"/>
      <c r="G1139" s="241"/>
      <c r="H1139" s="6">
        <f>H1138-B1139</f>
        <v>0</v>
      </c>
      <c r="I1139" s="23">
        <f>+B1139/M1139</f>
        <v>0</v>
      </c>
      <c r="J1139" s="40"/>
      <c r="K1139" s="40"/>
      <c r="M1139" s="2">
        <v>500</v>
      </c>
    </row>
    <row r="1140" spans="2:13" ht="12.75">
      <c r="B1140" s="162">
        <v>2000</v>
      </c>
      <c r="C1140" s="13" t="s">
        <v>58</v>
      </c>
      <c r="D1140" s="13" t="s">
        <v>17</v>
      </c>
      <c r="E1140" s="13" t="s">
        <v>47</v>
      </c>
      <c r="F1140" s="66" t="s">
        <v>1297</v>
      </c>
      <c r="G1140" s="30" t="s">
        <v>340</v>
      </c>
      <c r="H1140" s="6">
        <f>H1139-B1140</f>
        <v>-2000</v>
      </c>
      <c r="I1140" s="23">
        <f>+B1140/M1140</f>
        <v>4</v>
      </c>
      <c r="K1140" t="s">
        <v>1298</v>
      </c>
      <c r="L1140">
        <v>25</v>
      </c>
      <c r="M1140" s="2">
        <v>500</v>
      </c>
    </row>
    <row r="1141" spans="1:13" s="77" customFormat="1" ht="12.75">
      <c r="A1141" s="12"/>
      <c r="B1141" s="302">
        <f>SUM(B1140)</f>
        <v>2000</v>
      </c>
      <c r="C1141" s="242" t="s">
        <v>722</v>
      </c>
      <c r="D1141" s="72"/>
      <c r="E1141" s="71"/>
      <c r="F1141" s="73"/>
      <c r="G1141" s="74"/>
      <c r="H1141" s="75"/>
      <c r="I1141" s="76"/>
      <c r="J1141" s="76"/>
      <c r="K1141" s="76"/>
      <c r="M1141" s="2">
        <v>500</v>
      </c>
    </row>
    <row r="1142" spans="1:13" s="16" customFormat="1" ht="12.75">
      <c r="A1142" s="13"/>
      <c r="B1142" s="32"/>
      <c r="C1142" s="238"/>
      <c r="D1142" s="239"/>
      <c r="E1142" s="238"/>
      <c r="F1142" s="240"/>
      <c r="G1142" s="241"/>
      <c r="H1142" s="6">
        <f>H1138-B1142</f>
        <v>0</v>
      </c>
      <c r="I1142" s="23">
        <f aca="true" t="shared" si="64" ref="I1142:I1155">+B1142/M1142</f>
        <v>0</v>
      </c>
      <c r="J1142" s="40"/>
      <c r="K1142" s="40"/>
      <c r="M1142" s="2">
        <v>500</v>
      </c>
    </row>
    <row r="1143" spans="1:13" s="16" customFormat="1" ht="12.75">
      <c r="A1143" s="13"/>
      <c r="B1143" s="32"/>
      <c r="C1143" s="238"/>
      <c r="D1143" s="239"/>
      <c r="E1143" s="238"/>
      <c r="F1143" s="240"/>
      <c r="G1143" s="241"/>
      <c r="H1143" s="6">
        <f aca="true" t="shared" si="65" ref="H1143:H1150">H1142-B1143</f>
        <v>0</v>
      </c>
      <c r="I1143" s="23">
        <f t="shared" si="64"/>
        <v>0</v>
      </c>
      <c r="J1143" s="40"/>
      <c r="K1143" s="40"/>
      <c r="M1143" s="2">
        <v>500</v>
      </c>
    </row>
    <row r="1144" spans="1:13" ht="12.75">
      <c r="A1144" s="13"/>
      <c r="B1144" s="310">
        <v>170000</v>
      </c>
      <c r="C1144" s="1" t="s">
        <v>94</v>
      </c>
      <c r="D1144" s="1" t="s">
        <v>17</v>
      </c>
      <c r="E1144" s="13"/>
      <c r="F1144" s="56" t="s">
        <v>440</v>
      </c>
      <c r="G1144" s="30" t="s">
        <v>125</v>
      </c>
      <c r="H1144" s="6">
        <f t="shared" si="65"/>
        <v>-170000</v>
      </c>
      <c r="I1144" s="23">
        <f t="shared" si="64"/>
        <v>340</v>
      </c>
      <c r="J1144" s="16"/>
      <c r="K1144" s="16"/>
      <c r="L1144" s="16"/>
      <c r="M1144" s="2">
        <v>500</v>
      </c>
    </row>
    <row r="1145" spans="1:13" ht="12.75">
      <c r="A1145" s="13"/>
      <c r="B1145" s="285">
        <v>22015</v>
      </c>
      <c r="C1145" s="1" t="s">
        <v>94</v>
      </c>
      <c r="D1145" s="1" t="s">
        <v>17</v>
      </c>
      <c r="E1145" s="13" t="s">
        <v>1370</v>
      </c>
      <c r="F1145" s="56"/>
      <c r="G1145" s="30" t="s">
        <v>125</v>
      </c>
      <c r="H1145" s="6">
        <f t="shared" si="65"/>
        <v>-192015</v>
      </c>
      <c r="I1145" s="23">
        <f t="shared" si="64"/>
        <v>44.03</v>
      </c>
      <c r="J1145" s="16"/>
      <c r="K1145" s="16"/>
      <c r="L1145" s="16"/>
      <c r="M1145" s="2">
        <v>500</v>
      </c>
    </row>
    <row r="1146" spans="1:13" ht="12.75">
      <c r="A1146" s="13"/>
      <c r="B1146" s="310">
        <v>120000</v>
      </c>
      <c r="C1146" s="13" t="s">
        <v>66</v>
      </c>
      <c r="D1146" s="1" t="s">
        <v>17</v>
      </c>
      <c r="E1146" s="13"/>
      <c r="F1146" s="84" t="s">
        <v>440</v>
      </c>
      <c r="G1146" s="30" t="s">
        <v>125</v>
      </c>
      <c r="H1146" s="6">
        <f t="shared" si="65"/>
        <v>-312015</v>
      </c>
      <c r="I1146" s="23">
        <f t="shared" si="64"/>
        <v>240</v>
      </c>
      <c r="J1146" s="16"/>
      <c r="K1146" s="16"/>
      <c r="L1146" s="16"/>
      <c r="M1146" s="2">
        <v>500</v>
      </c>
    </row>
    <row r="1147" spans="1:13" ht="12.75">
      <c r="A1147" s="13"/>
      <c r="B1147" s="285">
        <v>15540</v>
      </c>
      <c r="C1147" s="13" t="s">
        <v>66</v>
      </c>
      <c r="D1147" s="1" t="s">
        <v>17</v>
      </c>
      <c r="E1147" s="13" t="s">
        <v>1370</v>
      </c>
      <c r="F1147" s="84"/>
      <c r="G1147" s="30" t="s">
        <v>125</v>
      </c>
      <c r="H1147" s="6">
        <f t="shared" si="65"/>
        <v>-327555</v>
      </c>
      <c r="I1147" s="23">
        <f t="shared" si="64"/>
        <v>31.08</v>
      </c>
      <c r="J1147" s="16"/>
      <c r="K1147" s="16"/>
      <c r="L1147" s="16"/>
      <c r="M1147" s="2">
        <v>500</v>
      </c>
    </row>
    <row r="1148" spans="1:13" ht="12.75">
      <c r="A1148" s="13"/>
      <c r="B1148" s="310">
        <v>25000</v>
      </c>
      <c r="C1148" s="13" t="s">
        <v>161</v>
      </c>
      <c r="D1148" s="1" t="s">
        <v>17</v>
      </c>
      <c r="E1148" s="13" t="s">
        <v>330</v>
      </c>
      <c r="F1148" s="84"/>
      <c r="G1148" s="30" t="s">
        <v>125</v>
      </c>
      <c r="H1148" s="6">
        <f t="shared" si="65"/>
        <v>-352555</v>
      </c>
      <c r="I1148" s="23">
        <f t="shared" si="64"/>
        <v>50</v>
      </c>
      <c r="J1148" s="16"/>
      <c r="K1148" s="16"/>
      <c r="L1148" s="16"/>
      <c r="M1148" s="2">
        <v>500</v>
      </c>
    </row>
    <row r="1149" spans="1:13" ht="12.75">
      <c r="A1149" s="13"/>
      <c r="B1149" s="310">
        <v>100000</v>
      </c>
      <c r="C1149" s="13" t="s">
        <v>443</v>
      </c>
      <c r="D1149" s="1" t="s">
        <v>17</v>
      </c>
      <c r="E1149" s="13" t="s">
        <v>330</v>
      </c>
      <c r="F1149" s="84"/>
      <c r="G1149" s="30" t="s">
        <v>125</v>
      </c>
      <c r="H1149" s="6">
        <f t="shared" si="65"/>
        <v>-452555</v>
      </c>
      <c r="I1149" s="23">
        <f t="shared" si="64"/>
        <v>200</v>
      </c>
      <c r="J1149" s="16"/>
      <c r="K1149" s="16"/>
      <c r="L1149" s="16"/>
      <c r="M1149" s="2">
        <v>500</v>
      </c>
    </row>
    <row r="1150" spans="1:13" ht="12.75">
      <c r="A1150" s="13"/>
      <c r="B1150" s="310">
        <v>20000</v>
      </c>
      <c r="C1150" s="13" t="s">
        <v>35</v>
      </c>
      <c r="D1150" s="1" t="s">
        <v>17</v>
      </c>
      <c r="E1150" s="13" t="s">
        <v>330</v>
      </c>
      <c r="F1150" s="84"/>
      <c r="G1150" s="30" t="s">
        <v>125</v>
      </c>
      <c r="H1150" s="6">
        <f t="shared" si="65"/>
        <v>-472555</v>
      </c>
      <c r="I1150" s="23">
        <f t="shared" si="64"/>
        <v>40</v>
      </c>
      <c r="J1150" s="16"/>
      <c r="K1150" s="16"/>
      <c r="L1150" s="16"/>
      <c r="M1150" s="2">
        <v>500</v>
      </c>
    </row>
    <row r="1151" spans="1:13" s="77" customFormat="1" ht="12.75">
      <c r="A1151" s="12"/>
      <c r="B1151" s="70">
        <f>SUM(B1144:B1150)</f>
        <v>472555</v>
      </c>
      <c r="C1151" s="12" t="s">
        <v>442</v>
      </c>
      <c r="D1151" s="12"/>
      <c r="E1151" s="12"/>
      <c r="F1151" s="96"/>
      <c r="G1151" s="19"/>
      <c r="H1151" s="75">
        <v>0</v>
      </c>
      <c r="I1151" s="76">
        <f t="shared" si="64"/>
        <v>945.11</v>
      </c>
      <c r="M1151" s="2">
        <v>500</v>
      </c>
    </row>
    <row r="1152" spans="2:13" ht="12.75">
      <c r="B1152" s="7"/>
      <c r="H1152" s="6">
        <f aca="true" t="shared" si="66" ref="H1152:H1157">H1151-B1152</f>
        <v>0</v>
      </c>
      <c r="I1152" s="23">
        <f t="shared" si="64"/>
        <v>0</v>
      </c>
      <c r="M1152" s="2">
        <v>500</v>
      </c>
    </row>
    <row r="1153" spans="1:13" s="77" customFormat="1" ht="12.75">
      <c r="A1153" s="1"/>
      <c r="B1153" s="7"/>
      <c r="C1153" s="1"/>
      <c r="D1153" s="1"/>
      <c r="E1153" s="1"/>
      <c r="F1153" s="66"/>
      <c r="G1153" s="28"/>
      <c r="H1153" s="6">
        <f t="shared" si="66"/>
        <v>0</v>
      </c>
      <c r="I1153" s="23">
        <f t="shared" si="64"/>
        <v>0</v>
      </c>
      <c r="J1153"/>
      <c r="K1153"/>
      <c r="L1153"/>
      <c r="M1153" s="2">
        <v>500</v>
      </c>
    </row>
    <row r="1154" spans="8:13" ht="12.75">
      <c r="H1154" s="6">
        <f t="shared" si="66"/>
        <v>0</v>
      </c>
      <c r="I1154" s="23">
        <f t="shared" si="64"/>
        <v>0</v>
      </c>
      <c r="M1154" s="2">
        <v>500</v>
      </c>
    </row>
    <row r="1155" spans="2:13" ht="12.75">
      <c r="B1155" s="8"/>
      <c r="H1155" s="6">
        <f t="shared" si="66"/>
        <v>0</v>
      </c>
      <c r="I1155" s="23">
        <f t="shared" si="64"/>
        <v>0</v>
      </c>
      <c r="M1155" s="2">
        <v>500</v>
      </c>
    </row>
    <row r="1156" spans="2:13" ht="12.75">
      <c r="B1156" s="8"/>
      <c r="H1156" s="6">
        <f t="shared" si="66"/>
        <v>0</v>
      </c>
      <c r="I1156" s="23">
        <f aca="true" t="shared" si="67" ref="I1156:I1161">+B1156/M1156</f>
        <v>0</v>
      </c>
      <c r="M1156" s="2">
        <v>500</v>
      </c>
    </row>
    <row r="1157" spans="1:13" s="77" customFormat="1" ht="13.5" thickBot="1">
      <c r="A1157" s="57"/>
      <c r="B1157" s="67">
        <f>+B1160+B1207+B1213</f>
        <v>932300</v>
      </c>
      <c r="C1157" s="57"/>
      <c r="D1157" s="68" t="s">
        <v>425</v>
      </c>
      <c r="E1157" s="60"/>
      <c r="F1157" s="61"/>
      <c r="G1157" s="62"/>
      <c r="H1157" s="63">
        <f t="shared" si="66"/>
        <v>-932300</v>
      </c>
      <c r="I1157" s="64">
        <f t="shared" si="67"/>
        <v>1864.6</v>
      </c>
      <c r="J1157" s="65"/>
      <c r="K1157" s="65"/>
      <c r="L1157" s="65"/>
      <c r="M1157" s="2">
        <v>500</v>
      </c>
    </row>
    <row r="1158" spans="2:13" ht="12.75">
      <c r="B1158" s="8"/>
      <c r="H1158" s="6">
        <v>0</v>
      </c>
      <c r="I1158" s="23">
        <f t="shared" si="67"/>
        <v>0</v>
      </c>
      <c r="M1158" s="2">
        <v>500</v>
      </c>
    </row>
    <row r="1159" spans="2:13" ht="12.75">
      <c r="B1159" s="8"/>
      <c r="H1159" s="6">
        <f>H1158-B1159</f>
        <v>0</v>
      </c>
      <c r="I1159" s="23">
        <f t="shared" si="67"/>
        <v>0</v>
      </c>
      <c r="M1159" s="2">
        <v>500</v>
      </c>
    </row>
    <row r="1160" spans="1:13" ht="12.75">
      <c r="A1160" s="12"/>
      <c r="B1160" s="70">
        <f>+B1165+B1173+B1180+B1184+B1192+B1198</f>
        <v>140800</v>
      </c>
      <c r="C1160" s="71" t="s">
        <v>267</v>
      </c>
      <c r="D1160" s="72" t="s">
        <v>268</v>
      </c>
      <c r="E1160" s="71" t="s">
        <v>31</v>
      </c>
      <c r="F1160" s="73" t="s">
        <v>32</v>
      </c>
      <c r="G1160" s="74" t="s">
        <v>33</v>
      </c>
      <c r="H1160" s="93"/>
      <c r="I1160" s="76">
        <f t="shared" si="67"/>
        <v>281.6</v>
      </c>
      <c r="J1160" s="76"/>
      <c r="K1160" s="76"/>
      <c r="L1160" s="77"/>
      <c r="M1160" s="2">
        <v>500</v>
      </c>
    </row>
    <row r="1161" spans="2:13" ht="12.75">
      <c r="B1161" s="8"/>
      <c r="H1161" s="6">
        <f aca="true" t="shared" si="68" ref="H1161:H1217">H1160-B1161</f>
        <v>0</v>
      </c>
      <c r="I1161" s="23">
        <f t="shared" si="67"/>
        <v>0</v>
      </c>
      <c r="M1161" s="2">
        <v>500</v>
      </c>
    </row>
    <row r="1162" spans="2:13" ht="12.75">
      <c r="B1162" s="293">
        <v>5000</v>
      </c>
      <c r="C1162" s="13" t="s">
        <v>34</v>
      </c>
      <c r="D1162" s="1" t="s">
        <v>425</v>
      </c>
      <c r="E1162" s="1" t="s">
        <v>35</v>
      </c>
      <c r="F1162" s="66" t="s">
        <v>426</v>
      </c>
      <c r="G1162" s="28" t="s">
        <v>260</v>
      </c>
      <c r="H1162" s="6">
        <f t="shared" si="68"/>
        <v>-5000</v>
      </c>
      <c r="I1162" s="23">
        <v>10</v>
      </c>
      <c r="K1162" t="s">
        <v>34</v>
      </c>
      <c r="L1162">
        <v>14</v>
      </c>
      <c r="M1162" s="2">
        <v>500</v>
      </c>
    </row>
    <row r="1163" spans="2:13" ht="12.75">
      <c r="B1163" s="293">
        <v>10000</v>
      </c>
      <c r="C1163" s="13" t="s">
        <v>34</v>
      </c>
      <c r="D1163" s="1" t="s">
        <v>425</v>
      </c>
      <c r="E1163" s="1" t="s">
        <v>35</v>
      </c>
      <c r="F1163" s="66" t="s">
        <v>427</v>
      </c>
      <c r="G1163" s="28" t="s">
        <v>261</v>
      </c>
      <c r="H1163" s="6">
        <f t="shared" si="68"/>
        <v>-15000</v>
      </c>
      <c r="I1163" s="23">
        <v>20</v>
      </c>
      <c r="K1163" t="s">
        <v>34</v>
      </c>
      <c r="L1163">
        <v>14</v>
      </c>
      <c r="M1163" s="2">
        <v>500</v>
      </c>
    </row>
    <row r="1164" spans="1:13" s="16" customFormat="1" ht="12.75">
      <c r="A1164" s="13"/>
      <c r="B1164" s="296">
        <v>5000</v>
      </c>
      <c r="C1164" s="13" t="s">
        <v>34</v>
      </c>
      <c r="D1164" s="1" t="s">
        <v>425</v>
      </c>
      <c r="E1164" s="13" t="s">
        <v>35</v>
      </c>
      <c r="F1164" s="91" t="s">
        <v>272</v>
      </c>
      <c r="G1164" s="30" t="s">
        <v>273</v>
      </c>
      <c r="H1164" s="29">
        <f t="shared" si="68"/>
        <v>-20000</v>
      </c>
      <c r="I1164" s="40">
        <v>10</v>
      </c>
      <c r="K1164" s="16" t="s">
        <v>34</v>
      </c>
      <c r="L1164" s="16">
        <v>14</v>
      </c>
      <c r="M1164" s="2">
        <v>500</v>
      </c>
    </row>
    <row r="1165" spans="1:13" s="77" customFormat="1" ht="12.75">
      <c r="A1165" s="12"/>
      <c r="B1165" s="295">
        <f>SUM(B1162:B1164)</f>
        <v>20000</v>
      </c>
      <c r="C1165" s="12"/>
      <c r="D1165" s="12"/>
      <c r="E1165" s="12"/>
      <c r="F1165" s="78"/>
      <c r="G1165" s="19"/>
      <c r="H1165" s="75">
        <v>0</v>
      </c>
      <c r="I1165" s="76">
        <f aca="true" t="shared" si="69" ref="I1165:I1175">+B1165/M1165</f>
        <v>40</v>
      </c>
      <c r="M1165" s="2">
        <v>500</v>
      </c>
    </row>
    <row r="1166" spans="2:13" ht="12.75">
      <c r="B1166" s="293"/>
      <c r="H1166" s="6">
        <f t="shared" si="68"/>
        <v>0</v>
      </c>
      <c r="I1166" s="23">
        <f t="shared" si="69"/>
        <v>0</v>
      </c>
      <c r="M1166" s="2">
        <v>500</v>
      </c>
    </row>
    <row r="1167" spans="2:13" ht="12.75">
      <c r="B1167" s="293"/>
      <c r="H1167" s="6">
        <f t="shared" si="68"/>
        <v>0</v>
      </c>
      <c r="I1167" s="23">
        <f t="shared" si="69"/>
        <v>0</v>
      </c>
      <c r="M1167" s="2">
        <v>500</v>
      </c>
    </row>
    <row r="1168" spans="2:13" ht="12.75">
      <c r="B1168" s="293">
        <v>3000</v>
      </c>
      <c r="C1168" s="1" t="s">
        <v>46</v>
      </c>
      <c r="D1168" s="13" t="s">
        <v>18</v>
      </c>
      <c r="E1168" s="1" t="s">
        <v>237</v>
      </c>
      <c r="F1168" s="66" t="s">
        <v>428</v>
      </c>
      <c r="G1168" s="28" t="s">
        <v>260</v>
      </c>
      <c r="H1168" s="6">
        <f t="shared" si="68"/>
        <v>-3000</v>
      </c>
      <c r="I1168" s="23">
        <f t="shared" si="69"/>
        <v>6</v>
      </c>
      <c r="K1168" t="s">
        <v>35</v>
      </c>
      <c r="L1168">
        <v>14</v>
      </c>
      <c r="M1168" s="2">
        <v>500</v>
      </c>
    </row>
    <row r="1169" spans="2:13" ht="12.75">
      <c r="B1169" s="296">
        <v>4000</v>
      </c>
      <c r="C1169" s="1" t="s">
        <v>274</v>
      </c>
      <c r="D1169" s="13" t="s">
        <v>18</v>
      </c>
      <c r="E1169" s="1" t="s">
        <v>237</v>
      </c>
      <c r="F1169" s="66" t="s">
        <v>429</v>
      </c>
      <c r="G1169" s="28" t="s">
        <v>260</v>
      </c>
      <c r="H1169" s="6">
        <f t="shared" si="68"/>
        <v>-7000</v>
      </c>
      <c r="I1169" s="23">
        <f t="shared" si="69"/>
        <v>8</v>
      </c>
      <c r="K1169" t="s">
        <v>35</v>
      </c>
      <c r="L1169">
        <v>14</v>
      </c>
      <c r="M1169" s="2">
        <v>500</v>
      </c>
    </row>
    <row r="1170" spans="2:13" ht="12.75">
      <c r="B1170" s="293">
        <v>4000</v>
      </c>
      <c r="C1170" s="1" t="s">
        <v>275</v>
      </c>
      <c r="D1170" s="13" t="s">
        <v>18</v>
      </c>
      <c r="E1170" s="1" t="s">
        <v>237</v>
      </c>
      <c r="F1170" s="66" t="s">
        <v>430</v>
      </c>
      <c r="G1170" s="28" t="s">
        <v>261</v>
      </c>
      <c r="H1170" s="6">
        <f t="shared" si="68"/>
        <v>-11000</v>
      </c>
      <c r="I1170" s="23">
        <f t="shared" si="69"/>
        <v>8</v>
      </c>
      <c r="K1170" t="s">
        <v>35</v>
      </c>
      <c r="L1170">
        <v>14</v>
      </c>
      <c r="M1170" s="2">
        <v>500</v>
      </c>
    </row>
    <row r="1171" spans="2:13" ht="12.75">
      <c r="B1171" s="293">
        <v>3000</v>
      </c>
      <c r="C1171" s="1" t="s">
        <v>195</v>
      </c>
      <c r="D1171" s="13" t="s">
        <v>18</v>
      </c>
      <c r="E1171" s="1" t="s">
        <v>237</v>
      </c>
      <c r="F1171" s="66" t="s">
        <v>431</v>
      </c>
      <c r="G1171" s="28" t="s">
        <v>273</v>
      </c>
      <c r="H1171" s="6">
        <f t="shared" si="68"/>
        <v>-14000</v>
      </c>
      <c r="I1171" s="23">
        <f t="shared" si="69"/>
        <v>6</v>
      </c>
      <c r="K1171" t="s">
        <v>35</v>
      </c>
      <c r="L1171">
        <v>14</v>
      </c>
      <c r="M1171" s="2">
        <v>500</v>
      </c>
    </row>
    <row r="1172" spans="1:13" s="16" customFormat="1" ht="12.75">
      <c r="A1172" s="13"/>
      <c r="B1172" s="296">
        <v>29600</v>
      </c>
      <c r="C1172" s="13" t="s">
        <v>620</v>
      </c>
      <c r="D1172" s="13" t="s">
        <v>18</v>
      </c>
      <c r="E1172" s="13" t="s">
        <v>589</v>
      </c>
      <c r="F1172" s="91" t="s">
        <v>1333</v>
      </c>
      <c r="G1172" s="30" t="s">
        <v>294</v>
      </c>
      <c r="H1172" s="29">
        <f t="shared" si="68"/>
        <v>-43600</v>
      </c>
      <c r="I1172" s="40">
        <f t="shared" si="69"/>
        <v>59.2</v>
      </c>
      <c r="K1172" s="16" t="s">
        <v>587</v>
      </c>
      <c r="M1172" s="2">
        <v>500</v>
      </c>
    </row>
    <row r="1173" spans="1:13" s="77" customFormat="1" ht="12" customHeight="1">
      <c r="A1173" s="12"/>
      <c r="B1173" s="295">
        <f>SUM(B1168:B1172)</f>
        <v>43600</v>
      </c>
      <c r="C1173" s="12" t="s">
        <v>54</v>
      </c>
      <c r="D1173" s="12"/>
      <c r="E1173" s="12"/>
      <c r="F1173" s="78"/>
      <c r="G1173" s="19"/>
      <c r="H1173" s="75">
        <v>0</v>
      </c>
      <c r="I1173" s="76">
        <f t="shared" si="69"/>
        <v>87.2</v>
      </c>
      <c r="M1173" s="2">
        <v>500</v>
      </c>
    </row>
    <row r="1174" spans="2:13" ht="12.75">
      <c r="B1174" s="293"/>
      <c r="H1174" s="6">
        <f t="shared" si="68"/>
        <v>0</v>
      </c>
      <c r="I1174" s="23">
        <f t="shared" si="69"/>
        <v>0</v>
      </c>
      <c r="M1174" s="2">
        <v>500</v>
      </c>
    </row>
    <row r="1175" spans="2:13" ht="12.75">
      <c r="B1175" s="293"/>
      <c r="H1175" s="6">
        <f t="shared" si="68"/>
        <v>0</v>
      </c>
      <c r="I1175" s="23">
        <f t="shared" si="69"/>
        <v>0</v>
      </c>
      <c r="M1175" s="2">
        <v>500</v>
      </c>
    </row>
    <row r="1176" spans="2:13" ht="12.75">
      <c r="B1176" s="293">
        <v>2000</v>
      </c>
      <c r="C1176" s="1" t="s">
        <v>55</v>
      </c>
      <c r="D1176" s="13" t="s">
        <v>18</v>
      </c>
      <c r="E1176" s="1" t="s">
        <v>56</v>
      </c>
      <c r="F1176" s="66" t="s">
        <v>432</v>
      </c>
      <c r="G1176" s="28" t="s">
        <v>260</v>
      </c>
      <c r="H1176" s="6">
        <f t="shared" si="68"/>
        <v>-2000</v>
      </c>
      <c r="I1176" s="23">
        <v>4</v>
      </c>
      <c r="K1176" t="s">
        <v>35</v>
      </c>
      <c r="L1176">
        <v>14</v>
      </c>
      <c r="M1176" s="2">
        <v>500</v>
      </c>
    </row>
    <row r="1177" spans="1:13" s="77" customFormat="1" ht="12.75">
      <c r="A1177" s="1"/>
      <c r="B1177" s="293">
        <v>2000</v>
      </c>
      <c r="C1177" s="1" t="s">
        <v>55</v>
      </c>
      <c r="D1177" s="13" t="s">
        <v>18</v>
      </c>
      <c r="E1177" s="1" t="s">
        <v>56</v>
      </c>
      <c r="F1177" s="66" t="s">
        <v>432</v>
      </c>
      <c r="G1177" s="28" t="s">
        <v>261</v>
      </c>
      <c r="H1177" s="6">
        <f t="shared" si="68"/>
        <v>-4000</v>
      </c>
      <c r="I1177" s="23">
        <v>4</v>
      </c>
      <c r="J1177"/>
      <c r="K1177" t="s">
        <v>35</v>
      </c>
      <c r="L1177">
        <v>14</v>
      </c>
      <c r="M1177" s="2">
        <v>500</v>
      </c>
    </row>
    <row r="1178" spans="2:13" ht="12.75">
      <c r="B1178" s="293">
        <v>10000</v>
      </c>
      <c r="C1178" s="1" t="s">
        <v>444</v>
      </c>
      <c r="D1178" s="13" t="s">
        <v>18</v>
      </c>
      <c r="E1178" s="1" t="s">
        <v>56</v>
      </c>
      <c r="F1178" s="66" t="s">
        <v>433</v>
      </c>
      <c r="G1178" s="28" t="s">
        <v>261</v>
      </c>
      <c r="H1178" s="6">
        <f t="shared" si="68"/>
        <v>-14000</v>
      </c>
      <c r="I1178" s="23">
        <v>20</v>
      </c>
      <c r="K1178" t="s">
        <v>35</v>
      </c>
      <c r="L1178">
        <v>14</v>
      </c>
      <c r="M1178" s="2">
        <v>500</v>
      </c>
    </row>
    <row r="1179" spans="2:13" ht="12.75">
      <c r="B1179" s="293">
        <v>1000</v>
      </c>
      <c r="C1179" s="1" t="s">
        <v>55</v>
      </c>
      <c r="D1179" s="13" t="s">
        <v>18</v>
      </c>
      <c r="E1179" s="1" t="s">
        <v>56</v>
      </c>
      <c r="F1179" s="66" t="s">
        <v>432</v>
      </c>
      <c r="G1179" s="28" t="s">
        <v>273</v>
      </c>
      <c r="H1179" s="6">
        <f t="shared" si="68"/>
        <v>-15000</v>
      </c>
      <c r="I1179" s="23">
        <v>2</v>
      </c>
      <c r="K1179" t="s">
        <v>35</v>
      </c>
      <c r="L1179">
        <v>14</v>
      </c>
      <c r="M1179" s="2">
        <v>500</v>
      </c>
    </row>
    <row r="1180" spans="1:13" ht="12.75">
      <c r="A1180" s="12"/>
      <c r="B1180" s="295">
        <f>SUM(B1176:B1179)</f>
        <v>15000</v>
      </c>
      <c r="C1180" s="12"/>
      <c r="D1180" s="12"/>
      <c r="E1180" s="12" t="s">
        <v>56</v>
      </c>
      <c r="F1180" s="78"/>
      <c r="G1180" s="19"/>
      <c r="H1180" s="75">
        <v>0</v>
      </c>
      <c r="I1180" s="76">
        <f aca="true" t="shared" si="70" ref="I1180:I1186">+B1180/M1180</f>
        <v>30</v>
      </c>
      <c r="J1180" s="77"/>
      <c r="K1180" s="77"/>
      <c r="L1180" s="77"/>
      <c r="M1180" s="2">
        <v>500</v>
      </c>
    </row>
    <row r="1181" spans="8:13" ht="12.75">
      <c r="H1181" s="6">
        <f t="shared" si="68"/>
        <v>0</v>
      </c>
      <c r="I1181" s="23">
        <f t="shared" si="70"/>
        <v>0</v>
      </c>
      <c r="M1181" s="2">
        <v>500</v>
      </c>
    </row>
    <row r="1182" spans="8:13" ht="12.75">
      <c r="H1182" s="6">
        <f t="shared" si="68"/>
        <v>0</v>
      </c>
      <c r="I1182" s="23">
        <f t="shared" si="70"/>
        <v>0</v>
      </c>
      <c r="M1182" s="2">
        <v>500</v>
      </c>
    </row>
    <row r="1183" spans="1:13" s="77" customFormat="1" ht="12.75">
      <c r="A1183" s="1"/>
      <c r="B1183" s="300">
        <v>5000</v>
      </c>
      <c r="C1183" s="1" t="s">
        <v>57</v>
      </c>
      <c r="D1183" s="13" t="s">
        <v>18</v>
      </c>
      <c r="E1183" s="1" t="s">
        <v>237</v>
      </c>
      <c r="F1183" s="66" t="s">
        <v>434</v>
      </c>
      <c r="G1183" s="28" t="s">
        <v>260</v>
      </c>
      <c r="H1183" s="6">
        <f t="shared" si="68"/>
        <v>-5000</v>
      </c>
      <c r="I1183" s="23">
        <f t="shared" si="70"/>
        <v>10</v>
      </c>
      <c r="J1183"/>
      <c r="K1183" t="s">
        <v>35</v>
      </c>
      <c r="L1183">
        <v>14</v>
      </c>
      <c r="M1183" s="2">
        <v>500</v>
      </c>
    </row>
    <row r="1184" spans="1:13" ht="12.75">
      <c r="A1184" s="12"/>
      <c r="B1184" s="301">
        <f>SUM(B1183)</f>
        <v>5000</v>
      </c>
      <c r="C1184" s="12" t="s">
        <v>57</v>
      </c>
      <c r="D1184" s="12"/>
      <c r="E1184" s="12"/>
      <c r="F1184" s="78"/>
      <c r="G1184" s="19"/>
      <c r="H1184" s="75">
        <v>0</v>
      </c>
      <c r="I1184" s="76">
        <f t="shared" si="70"/>
        <v>10</v>
      </c>
      <c r="J1184" s="77"/>
      <c r="K1184" s="77"/>
      <c r="L1184" s="77"/>
      <c r="M1184" s="2">
        <v>500</v>
      </c>
    </row>
    <row r="1185" spans="2:13" ht="12.75">
      <c r="B1185" s="300"/>
      <c r="H1185" s="6">
        <f t="shared" si="68"/>
        <v>0</v>
      </c>
      <c r="I1185" s="23">
        <f t="shared" si="70"/>
        <v>0</v>
      </c>
      <c r="M1185" s="2">
        <v>500</v>
      </c>
    </row>
    <row r="1186" spans="2:13" ht="12.75">
      <c r="B1186" s="300"/>
      <c r="H1186" s="6">
        <f t="shared" si="68"/>
        <v>0</v>
      </c>
      <c r="I1186" s="23">
        <f t="shared" si="70"/>
        <v>0</v>
      </c>
      <c r="M1186" s="2">
        <v>500</v>
      </c>
    </row>
    <row r="1187" spans="2:13" ht="12.75">
      <c r="B1187" s="300">
        <v>2000</v>
      </c>
      <c r="C1187" s="1" t="s">
        <v>58</v>
      </c>
      <c r="D1187" s="13" t="s">
        <v>18</v>
      </c>
      <c r="E1187" s="1" t="s">
        <v>237</v>
      </c>
      <c r="F1187" s="66" t="s">
        <v>432</v>
      </c>
      <c r="G1187" s="28" t="s">
        <v>260</v>
      </c>
      <c r="H1187" s="6">
        <f t="shared" si="68"/>
        <v>-2000</v>
      </c>
      <c r="I1187" s="23">
        <v>4</v>
      </c>
      <c r="K1187" t="s">
        <v>35</v>
      </c>
      <c r="L1187">
        <v>14</v>
      </c>
      <c r="M1187" s="2">
        <v>500</v>
      </c>
    </row>
    <row r="1188" spans="2:13" ht="12.75">
      <c r="B1188" s="300">
        <v>2000</v>
      </c>
      <c r="C1188" s="1" t="s">
        <v>58</v>
      </c>
      <c r="D1188" s="13" t="s">
        <v>18</v>
      </c>
      <c r="E1188" s="1" t="s">
        <v>237</v>
      </c>
      <c r="F1188" s="66" t="s">
        <v>432</v>
      </c>
      <c r="G1188" s="28" t="s">
        <v>261</v>
      </c>
      <c r="H1188" s="6">
        <f t="shared" si="68"/>
        <v>-4000</v>
      </c>
      <c r="I1188" s="23">
        <v>4</v>
      </c>
      <c r="K1188" t="s">
        <v>35</v>
      </c>
      <c r="L1188">
        <v>14</v>
      </c>
      <c r="M1188" s="2">
        <v>500</v>
      </c>
    </row>
    <row r="1189" spans="1:13" s="16" customFormat="1" ht="12.75">
      <c r="A1189" s="13"/>
      <c r="B1189" s="306">
        <v>200</v>
      </c>
      <c r="C1189" s="13" t="s">
        <v>722</v>
      </c>
      <c r="D1189" s="13" t="s">
        <v>18</v>
      </c>
      <c r="E1189" s="13" t="s">
        <v>589</v>
      </c>
      <c r="F1189" s="91" t="s">
        <v>1291</v>
      </c>
      <c r="G1189" s="30" t="s">
        <v>261</v>
      </c>
      <c r="H1189" s="29">
        <f t="shared" si="68"/>
        <v>-4200</v>
      </c>
      <c r="I1189" s="40">
        <f>+B1189/M1189</f>
        <v>0.4</v>
      </c>
      <c r="K1189" s="16" t="s">
        <v>587</v>
      </c>
      <c r="L1189" s="16">
        <v>14</v>
      </c>
      <c r="M1189" s="2">
        <v>500</v>
      </c>
    </row>
    <row r="1190" spans="1:13" s="16" customFormat="1" ht="12.75">
      <c r="A1190" s="13"/>
      <c r="B1190" s="306">
        <v>1000</v>
      </c>
      <c r="C1190" s="13" t="s">
        <v>723</v>
      </c>
      <c r="D1190" s="13" t="s">
        <v>18</v>
      </c>
      <c r="E1190" s="13" t="s">
        <v>589</v>
      </c>
      <c r="F1190" s="91" t="s">
        <v>1292</v>
      </c>
      <c r="G1190" s="30" t="s">
        <v>261</v>
      </c>
      <c r="H1190" s="29">
        <f t="shared" si="68"/>
        <v>-5200</v>
      </c>
      <c r="I1190" s="40">
        <f>+B1190/M1190</f>
        <v>2</v>
      </c>
      <c r="K1190" s="16" t="s">
        <v>587</v>
      </c>
      <c r="L1190" s="16">
        <v>14</v>
      </c>
      <c r="M1190" s="2">
        <v>500</v>
      </c>
    </row>
    <row r="1191" spans="1:13" s="77" customFormat="1" ht="12.75">
      <c r="A1191" s="1"/>
      <c r="B1191" s="300">
        <v>2000</v>
      </c>
      <c r="C1191" s="1" t="s">
        <v>58</v>
      </c>
      <c r="D1191" s="13" t="s">
        <v>18</v>
      </c>
      <c r="E1191" s="1" t="s">
        <v>237</v>
      </c>
      <c r="F1191" s="66" t="s">
        <v>432</v>
      </c>
      <c r="G1191" s="28" t="s">
        <v>273</v>
      </c>
      <c r="H1191" s="6">
        <f>H1188-B1191</f>
        <v>-6000</v>
      </c>
      <c r="I1191" s="23">
        <v>4</v>
      </c>
      <c r="J1191"/>
      <c r="K1191" t="s">
        <v>35</v>
      </c>
      <c r="L1191">
        <v>14</v>
      </c>
      <c r="M1191" s="2">
        <v>500</v>
      </c>
    </row>
    <row r="1192" spans="1:13" ht="12.75">
      <c r="A1192" s="12"/>
      <c r="B1192" s="301">
        <f>SUM(B1187:B1191)</f>
        <v>7200</v>
      </c>
      <c r="C1192" s="12" t="s">
        <v>58</v>
      </c>
      <c r="D1192" s="12"/>
      <c r="E1192" s="12"/>
      <c r="F1192" s="78"/>
      <c r="G1192" s="19"/>
      <c r="H1192" s="75">
        <v>0</v>
      </c>
      <c r="I1192" s="76">
        <f aca="true" t="shared" si="71" ref="I1192:I1205">+B1192/M1192</f>
        <v>14.4</v>
      </c>
      <c r="J1192" s="77"/>
      <c r="K1192" s="77"/>
      <c r="L1192" s="77"/>
      <c r="M1192" s="2">
        <v>500</v>
      </c>
    </row>
    <row r="1193" spans="2:13" ht="12.75">
      <c r="B1193" s="300"/>
      <c r="H1193" s="6">
        <f t="shared" si="68"/>
        <v>0</v>
      </c>
      <c r="I1193" s="23">
        <f t="shared" si="71"/>
        <v>0</v>
      </c>
      <c r="M1193" s="2">
        <v>500</v>
      </c>
    </row>
    <row r="1194" spans="1:13" s="16" customFormat="1" ht="12.75">
      <c r="A1194" s="1"/>
      <c r="B1194" s="300"/>
      <c r="C1194" s="1"/>
      <c r="D1194" s="1"/>
      <c r="E1194" s="1"/>
      <c r="F1194" s="66"/>
      <c r="G1194" s="28"/>
      <c r="H1194" s="6">
        <f t="shared" si="68"/>
        <v>0</v>
      </c>
      <c r="I1194" s="23">
        <f t="shared" si="71"/>
        <v>0</v>
      </c>
      <c r="J1194"/>
      <c r="K1194"/>
      <c r="L1194"/>
      <c r="M1194" s="2">
        <v>500</v>
      </c>
    </row>
    <row r="1195" spans="2:13" ht="12.75">
      <c r="B1195" s="300">
        <v>20000</v>
      </c>
      <c r="C1195" s="1" t="s">
        <v>435</v>
      </c>
      <c r="D1195" s="13" t="s">
        <v>18</v>
      </c>
      <c r="E1195" s="1" t="s">
        <v>330</v>
      </c>
      <c r="F1195" s="66" t="s">
        <v>436</v>
      </c>
      <c r="G1195" s="28" t="s">
        <v>261</v>
      </c>
      <c r="H1195" s="6">
        <f t="shared" si="68"/>
        <v>-20000</v>
      </c>
      <c r="I1195" s="23">
        <f t="shared" si="71"/>
        <v>40</v>
      </c>
      <c r="K1195" t="s">
        <v>35</v>
      </c>
      <c r="L1195">
        <v>14</v>
      </c>
      <c r="M1195" s="2">
        <v>500</v>
      </c>
    </row>
    <row r="1196" spans="2:13" ht="12.75">
      <c r="B1196" s="300">
        <v>20000</v>
      </c>
      <c r="C1196" s="1" t="s">
        <v>1346</v>
      </c>
      <c r="D1196" s="13" t="s">
        <v>18</v>
      </c>
      <c r="E1196" s="1" t="s">
        <v>330</v>
      </c>
      <c r="F1196" s="66" t="s">
        <v>437</v>
      </c>
      <c r="G1196" s="28" t="s">
        <v>261</v>
      </c>
      <c r="H1196" s="6">
        <f t="shared" si="68"/>
        <v>-40000</v>
      </c>
      <c r="I1196" s="23">
        <f t="shared" si="71"/>
        <v>40</v>
      </c>
      <c r="K1196" t="s">
        <v>35</v>
      </c>
      <c r="L1196">
        <v>14</v>
      </c>
      <c r="M1196" s="2">
        <v>500</v>
      </c>
    </row>
    <row r="1197" spans="2:13" ht="12.75">
      <c r="B1197" s="300">
        <v>10000</v>
      </c>
      <c r="C1197" s="1" t="s">
        <v>438</v>
      </c>
      <c r="D1197" s="13" t="s">
        <v>18</v>
      </c>
      <c r="E1197" s="1" t="s">
        <v>330</v>
      </c>
      <c r="F1197" s="66" t="s">
        <v>439</v>
      </c>
      <c r="G1197" s="28" t="s">
        <v>261</v>
      </c>
      <c r="H1197" s="6">
        <f t="shared" si="68"/>
        <v>-50000</v>
      </c>
      <c r="I1197" s="23">
        <f t="shared" si="71"/>
        <v>20</v>
      </c>
      <c r="K1197" t="s">
        <v>35</v>
      </c>
      <c r="L1197">
        <v>14</v>
      </c>
      <c r="M1197" s="2">
        <v>500</v>
      </c>
    </row>
    <row r="1198" spans="1:13" ht="12.75">
      <c r="A1198" s="12"/>
      <c r="B1198" s="301">
        <f>SUM(B1195:B1197)</f>
        <v>50000</v>
      </c>
      <c r="C1198" s="12"/>
      <c r="D1198" s="12"/>
      <c r="E1198" s="12" t="s">
        <v>330</v>
      </c>
      <c r="F1198" s="78"/>
      <c r="G1198" s="19"/>
      <c r="H1198" s="75">
        <v>0</v>
      </c>
      <c r="I1198" s="76">
        <f t="shared" si="71"/>
        <v>100</v>
      </c>
      <c r="J1198" s="77"/>
      <c r="K1198" s="77"/>
      <c r="L1198" s="77"/>
      <c r="M1198" s="2">
        <v>500</v>
      </c>
    </row>
    <row r="1199" spans="1:13" s="77" customFormat="1" ht="12.75">
      <c r="A1199" s="1"/>
      <c r="B1199" s="300"/>
      <c r="C1199" s="1"/>
      <c r="D1199" s="1"/>
      <c r="E1199" s="1"/>
      <c r="F1199" s="66"/>
      <c r="G1199" s="28"/>
      <c r="H1199" s="6">
        <f t="shared" si="68"/>
        <v>0</v>
      </c>
      <c r="I1199" s="23">
        <f t="shared" si="71"/>
        <v>0</v>
      </c>
      <c r="J1199"/>
      <c r="K1199"/>
      <c r="L1199"/>
      <c r="M1199" s="2">
        <v>500</v>
      </c>
    </row>
    <row r="1200" spans="2:13" ht="12.75">
      <c r="B1200" s="300"/>
      <c r="H1200" s="6">
        <f t="shared" si="68"/>
        <v>0</v>
      </c>
      <c r="I1200" s="23">
        <f t="shared" si="71"/>
        <v>0</v>
      </c>
      <c r="M1200" s="2">
        <v>500</v>
      </c>
    </row>
    <row r="1201" spans="2:13" ht="12.75">
      <c r="B1201" s="300"/>
      <c r="H1201" s="6">
        <f aca="true" t="shared" si="72" ref="H1201:H1206">H1200-B1201</f>
        <v>0</v>
      </c>
      <c r="I1201" s="23">
        <f>+B1201/M1201</f>
        <v>0</v>
      </c>
      <c r="M1201" s="2">
        <v>500</v>
      </c>
    </row>
    <row r="1202" spans="1:13" ht="12.75">
      <c r="A1202" s="13"/>
      <c r="B1202" s="306">
        <v>62500</v>
      </c>
      <c r="C1202" s="13" t="s">
        <v>445</v>
      </c>
      <c r="D1202" s="13" t="s">
        <v>425</v>
      </c>
      <c r="E1202" s="13" t="s">
        <v>446</v>
      </c>
      <c r="F1202" s="91" t="s">
        <v>447</v>
      </c>
      <c r="G1202" s="30" t="s">
        <v>448</v>
      </c>
      <c r="H1202" s="6">
        <f t="shared" si="72"/>
        <v>-62500</v>
      </c>
      <c r="I1202" s="40">
        <f t="shared" si="71"/>
        <v>125</v>
      </c>
      <c r="J1202" s="16"/>
      <c r="K1202" s="16" t="s">
        <v>94</v>
      </c>
      <c r="L1202" s="16"/>
      <c r="M1202" s="2">
        <v>500</v>
      </c>
    </row>
    <row r="1203" spans="2:13" ht="12.75">
      <c r="B1203" s="300">
        <v>45000</v>
      </c>
      <c r="C1203" s="1" t="s">
        <v>449</v>
      </c>
      <c r="D1203" s="13" t="s">
        <v>425</v>
      </c>
      <c r="E1203" s="1" t="s">
        <v>446</v>
      </c>
      <c r="F1203" s="66" t="s">
        <v>450</v>
      </c>
      <c r="G1203" s="28" t="s">
        <v>448</v>
      </c>
      <c r="H1203" s="6">
        <f t="shared" si="72"/>
        <v>-107500</v>
      </c>
      <c r="I1203" s="23">
        <f t="shared" si="71"/>
        <v>90</v>
      </c>
      <c r="K1203" s="16" t="s">
        <v>94</v>
      </c>
      <c r="M1203" s="2">
        <v>500</v>
      </c>
    </row>
    <row r="1204" spans="2:13" ht="12.75">
      <c r="B1204" s="300">
        <v>204000</v>
      </c>
      <c r="C1204" s="1" t="s">
        <v>451</v>
      </c>
      <c r="D1204" s="13" t="s">
        <v>425</v>
      </c>
      <c r="E1204" s="1" t="s">
        <v>446</v>
      </c>
      <c r="F1204" s="66" t="s">
        <v>452</v>
      </c>
      <c r="G1204" s="28" t="s">
        <v>448</v>
      </c>
      <c r="H1204" s="6">
        <f t="shared" si="72"/>
        <v>-311500</v>
      </c>
      <c r="I1204" s="23">
        <f t="shared" si="71"/>
        <v>408</v>
      </c>
      <c r="K1204" s="16" t="s">
        <v>94</v>
      </c>
      <c r="M1204" s="2">
        <v>500</v>
      </c>
    </row>
    <row r="1205" spans="2:13" ht="12.75">
      <c r="B1205" s="300">
        <v>60000</v>
      </c>
      <c r="C1205" s="1" t="s">
        <v>453</v>
      </c>
      <c r="D1205" s="13" t="s">
        <v>425</v>
      </c>
      <c r="E1205" s="1" t="s">
        <v>446</v>
      </c>
      <c r="F1205" s="66" t="s">
        <v>452</v>
      </c>
      <c r="G1205" s="28" t="s">
        <v>448</v>
      </c>
      <c r="H1205" s="6">
        <f t="shared" si="72"/>
        <v>-371500</v>
      </c>
      <c r="I1205" s="23">
        <f t="shared" si="71"/>
        <v>120</v>
      </c>
      <c r="K1205" s="16" t="s">
        <v>94</v>
      </c>
      <c r="M1205" s="2">
        <v>500</v>
      </c>
    </row>
    <row r="1206" spans="2:13" ht="12.75">
      <c r="B1206" s="300">
        <v>60000</v>
      </c>
      <c r="C1206" s="1" t="s">
        <v>454</v>
      </c>
      <c r="D1206" s="13" t="s">
        <v>425</v>
      </c>
      <c r="E1206" s="1" t="s">
        <v>446</v>
      </c>
      <c r="F1206" s="66" t="s">
        <v>455</v>
      </c>
      <c r="G1206" s="28" t="s">
        <v>448</v>
      </c>
      <c r="H1206" s="6">
        <f t="shared" si="72"/>
        <v>-431500</v>
      </c>
      <c r="I1206" s="23">
        <f aca="true" t="shared" si="73" ref="I1206:I1220">+B1206/M1206</f>
        <v>120</v>
      </c>
      <c r="K1206" s="16" t="s">
        <v>94</v>
      </c>
      <c r="M1206" s="2">
        <v>500</v>
      </c>
    </row>
    <row r="1207" spans="1:13" ht="12.75">
      <c r="A1207" s="12"/>
      <c r="B1207" s="301">
        <f>SUM(B1202:B1206)</f>
        <v>431500</v>
      </c>
      <c r="C1207" s="12"/>
      <c r="D1207" s="12"/>
      <c r="E1207" s="12" t="s">
        <v>456</v>
      </c>
      <c r="F1207" s="78"/>
      <c r="G1207" s="19"/>
      <c r="H1207" s="75">
        <v>0</v>
      </c>
      <c r="I1207" s="76">
        <f t="shared" si="73"/>
        <v>863</v>
      </c>
      <c r="J1207" s="77"/>
      <c r="K1207" s="77"/>
      <c r="L1207" s="77"/>
      <c r="M1207" s="2">
        <v>500</v>
      </c>
    </row>
    <row r="1208" spans="2:13" ht="12.75">
      <c r="B1208" s="300"/>
      <c r="H1208" s="6">
        <f t="shared" si="68"/>
        <v>0</v>
      </c>
      <c r="I1208" s="23">
        <f t="shared" si="73"/>
        <v>0</v>
      </c>
      <c r="M1208" s="2">
        <v>500</v>
      </c>
    </row>
    <row r="1209" spans="2:13" ht="12.75">
      <c r="B1209" s="300"/>
      <c r="H1209" s="6">
        <f t="shared" si="68"/>
        <v>0</v>
      </c>
      <c r="I1209" s="23">
        <f t="shared" si="73"/>
        <v>0</v>
      </c>
      <c r="M1209" s="2">
        <v>500</v>
      </c>
    </row>
    <row r="1210" spans="2:13" ht="12.75">
      <c r="B1210" s="300"/>
      <c r="H1210" s="6">
        <f>H1209-B1210</f>
        <v>0</v>
      </c>
      <c r="I1210" s="23">
        <f>+B1210/M1210</f>
        <v>0</v>
      </c>
      <c r="M1210" s="2">
        <v>500</v>
      </c>
    </row>
    <row r="1211" spans="1:13" ht="12.75">
      <c r="A1211" s="13"/>
      <c r="B1211" s="223">
        <v>180000</v>
      </c>
      <c r="C1211" s="1" t="s">
        <v>35</v>
      </c>
      <c r="D1211" s="1" t="s">
        <v>425</v>
      </c>
      <c r="F1211" s="56" t="s">
        <v>440</v>
      </c>
      <c r="G1211" s="30" t="s">
        <v>125</v>
      </c>
      <c r="H1211" s="6">
        <f>H1210-B1211</f>
        <v>-180000</v>
      </c>
      <c r="I1211" s="23">
        <f>+B1211/M1211</f>
        <v>360</v>
      </c>
      <c r="J1211" s="16"/>
      <c r="K1211" s="16"/>
      <c r="L1211" s="16"/>
      <c r="M1211" s="2">
        <v>500</v>
      </c>
    </row>
    <row r="1212" spans="1:13" ht="12.75">
      <c r="A1212" s="13"/>
      <c r="B1212" s="223">
        <v>180000</v>
      </c>
      <c r="C1212" s="13" t="s">
        <v>457</v>
      </c>
      <c r="D1212" s="13" t="s">
        <v>425</v>
      </c>
      <c r="E1212" s="13" t="s">
        <v>330</v>
      </c>
      <c r="F1212" s="84"/>
      <c r="G1212" s="30" t="s">
        <v>125</v>
      </c>
      <c r="H1212" s="6">
        <f>H1211-B1212</f>
        <v>-360000</v>
      </c>
      <c r="I1212" s="85">
        <f t="shared" si="73"/>
        <v>360</v>
      </c>
      <c r="J1212" s="16"/>
      <c r="K1212" s="16"/>
      <c r="L1212" s="16"/>
      <c r="M1212" s="2">
        <v>500</v>
      </c>
    </row>
    <row r="1213" spans="1:13" ht="12.75">
      <c r="A1213" s="12"/>
      <c r="B1213" s="229">
        <f>SUM(B1211:B1212)</f>
        <v>360000</v>
      </c>
      <c r="C1213" s="12" t="s">
        <v>458</v>
      </c>
      <c r="D1213" s="12"/>
      <c r="E1213" s="12"/>
      <c r="F1213" s="96"/>
      <c r="G1213" s="19"/>
      <c r="H1213" s="97">
        <v>0</v>
      </c>
      <c r="I1213" s="98">
        <f t="shared" si="73"/>
        <v>720</v>
      </c>
      <c r="J1213" s="77"/>
      <c r="K1213" s="77"/>
      <c r="L1213" s="77"/>
      <c r="M1213" s="2">
        <v>500</v>
      </c>
    </row>
    <row r="1214" spans="8:13" ht="12.75">
      <c r="H1214" s="6">
        <f t="shared" si="68"/>
        <v>0</v>
      </c>
      <c r="I1214" s="23">
        <f t="shared" si="73"/>
        <v>0</v>
      </c>
      <c r="M1214" s="2">
        <v>500</v>
      </c>
    </row>
    <row r="1215" spans="1:13" s="16" customFormat="1" ht="12.75">
      <c r="A1215" s="1"/>
      <c r="B1215" s="6"/>
      <c r="C1215" s="1"/>
      <c r="D1215" s="1"/>
      <c r="E1215" s="1"/>
      <c r="F1215" s="66"/>
      <c r="G1215" s="28"/>
      <c r="H1215" s="6">
        <f t="shared" si="68"/>
        <v>0</v>
      </c>
      <c r="I1215" s="23">
        <f t="shared" si="73"/>
        <v>0</v>
      </c>
      <c r="J1215"/>
      <c r="K1215"/>
      <c r="L1215"/>
      <c r="M1215" s="2">
        <v>500</v>
      </c>
    </row>
    <row r="1216" spans="8:13" ht="12.75">
      <c r="H1216" s="6">
        <f t="shared" si="68"/>
        <v>0</v>
      </c>
      <c r="I1216" s="23">
        <f t="shared" si="73"/>
        <v>0</v>
      </c>
      <c r="M1216" s="2">
        <v>500</v>
      </c>
    </row>
    <row r="1217" spans="8:13" ht="12.75">
      <c r="H1217" s="6">
        <f t="shared" si="68"/>
        <v>0</v>
      </c>
      <c r="I1217" s="23">
        <f t="shared" si="73"/>
        <v>0</v>
      </c>
      <c r="M1217" s="2">
        <v>500</v>
      </c>
    </row>
    <row r="1218" spans="1:13" ht="13.5" thickBot="1">
      <c r="A1218" s="57"/>
      <c r="B1218" s="58">
        <f>+B1339+B1347+B1427+B1587+B1629+B1698+B1721+B1738+B1743+B1753</f>
        <v>2485450</v>
      </c>
      <c r="C1218" s="60"/>
      <c r="D1218" s="99" t="s">
        <v>459</v>
      </c>
      <c r="E1218" s="57"/>
      <c r="F1218" s="100"/>
      <c r="G1218" s="62"/>
      <c r="H1218" s="63">
        <f>H1217-B1218</f>
        <v>-2485450</v>
      </c>
      <c r="I1218" s="64">
        <f t="shared" si="73"/>
        <v>4970.9</v>
      </c>
      <c r="J1218" s="65"/>
      <c r="K1218" s="65"/>
      <c r="L1218" s="65"/>
      <c r="M1218" s="2">
        <v>500</v>
      </c>
    </row>
    <row r="1219" spans="2:14" ht="12.75">
      <c r="B1219" s="32"/>
      <c r="C1219" s="33"/>
      <c r="D1219" s="13"/>
      <c r="E1219" s="33"/>
      <c r="G1219" s="31"/>
      <c r="H1219" s="6">
        <v>0</v>
      </c>
      <c r="I1219" s="23">
        <f t="shared" si="73"/>
        <v>0</v>
      </c>
      <c r="M1219" s="2">
        <v>500</v>
      </c>
      <c r="N1219" s="39">
        <v>500</v>
      </c>
    </row>
    <row r="1220" spans="2:13" ht="12.75">
      <c r="B1220" s="34"/>
      <c r="C1220" s="13"/>
      <c r="D1220" s="13"/>
      <c r="E1220" s="35"/>
      <c r="G1220" s="36"/>
      <c r="H1220" s="6">
        <f>H1219-B1220</f>
        <v>0</v>
      </c>
      <c r="I1220" s="23">
        <f t="shared" si="73"/>
        <v>0</v>
      </c>
      <c r="M1220" s="2">
        <v>500</v>
      </c>
    </row>
    <row r="1221" spans="2:13" ht="12.75">
      <c r="B1221" s="296">
        <v>3000</v>
      </c>
      <c r="C1221" s="1" t="s">
        <v>34</v>
      </c>
      <c r="D1221" s="13" t="s">
        <v>459</v>
      </c>
      <c r="E1221" s="1" t="s">
        <v>460</v>
      </c>
      <c r="F1221" s="66" t="s">
        <v>461</v>
      </c>
      <c r="G1221" s="31" t="s">
        <v>37</v>
      </c>
      <c r="H1221" s="6">
        <f aca="true" t="shared" si="74" ref="H1221:H1284">H1220-B1221</f>
        <v>-3000</v>
      </c>
      <c r="I1221" s="23">
        <v>6</v>
      </c>
      <c r="K1221" t="s">
        <v>34</v>
      </c>
      <c r="M1221" s="2">
        <v>500</v>
      </c>
    </row>
    <row r="1222" spans="2:13" ht="12.75">
      <c r="B1222" s="293">
        <v>5000</v>
      </c>
      <c r="C1222" s="13" t="s">
        <v>34</v>
      </c>
      <c r="D1222" s="1" t="s">
        <v>459</v>
      </c>
      <c r="E1222" s="1" t="s">
        <v>460</v>
      </c>
      <c r="F1222" s="66" t="s">
        <v>462</v>
      </c>
      <c r="G1222" s="28" t="s">
        <v>42</v>
      </c>
      <c r="H1222" s="6">
        <f t="shared" si="74"/>
        <v>-8000</v>
      </c>
      <c r="I1222" s="23">
        <v>10</v>
      </c>
      <c r="K1222" t="s">
        <v>34</v>
      </c>
      <c r="M1222" s="2">
        <v>500</v>
      </c>
    </row>
    <row r="1223" spans="2:13" ht="12.75">
      <c r="B1223" s="293">
        <v>5000</v>
      </c>
      <c r="C1223" s="13" t="s">
        <v>34</v>
      </c>
      <c r="D1223" s="1" t="s">
        <v>459</v>
      </c>
      <c r="E1223" s="1" t="s">
        <v>460</v>
      </c>
      <c r="F1223" s="66" t="s">
        <v>463</v>
      </c>
      <c r="G1223" s="28" t="s">
        <v>45</v>
      </c>
      <c r="H1223" s="6">
        <f t="shared" si="74"/>
        <v>-13000</v>
      </c>
      <c r="I1223" s="23">
        <v>10</v>
      </c>
      <c r="K1223" t="s">
        <v>34</v>
      </c>
      <c r="M1223" s="2">
        <v>500</v>
      </c>
    </row>
    <row r="1224" spans="2:13" ht="12.75">
      <c r="B1224" s="293">
        <v>5000</v>
      </c>
      <c r="C1224" s="13" t="s">
        <v>34</v>
      </c>
      <c r="D1224" s="1" t="s">
        <v>459</v>
      </c>
      <c r="E1224" s="1" t="s">
        <v>460</v>
      </c>
      <c r="F1224" s="66" t="s">
        <v>464</v>
      </c>
      <c r="G1224" s="28" t="s">
        <v>75</v>
      </c>
      <c r="H1224" s="6">
        <f t="shared" si="74"/>
        <v>-18000</v>
      </c>
      <c r="I1224" s="23">
        <v>10</v>
      </c>
      <c r="K1224" t="s">
        <v>34</v>
      </c>
      <c r="M1224" s="2">
        <v>500</v>
      </c>
    </row>
    <row r="1225" spans="2:13" ht="12.75">
      <c r="B1225" s="293">
        <v>5000</v>
      </c>
      <c r="C1225" s="13" t="s">
        <v>34</v>
      </c>
      <c r="D1225" s="1" t="s">
        <v>459</v>
      </c>
      <c r="E1225" s="1" t="s">
        <v>460</v>
      </c>
      <c r="F1225" s="66" t="s">
        <v>465</v>
      </c>
      <c r="G1225" s="28" t="s">
        <v>127</v>
      </c>
      <c r="H1225" s="6">
        <f t="shared" si="74"/>
        <v>-23000</v>
      </c>
      <c r="I1225" s="23">
        <v>10</v>
      </c>
      <c r="K1225" t="s">
        <v>34</v>
      </c>
      <c r="M1225" s="2">
        <v>500</v>
      </c>
    </row>
    <row r="1226" spans="2:13" ht="12.75">
      <c r="B1226" s="293">
        <v>5000</v>
      </c>
      <c r="C1226" s="13" t="s">
        <v>34</v>
      </c>
      <c r="D1226" s="1" t="s">
        <v>459</v>
      </c>
      <c r="E1226" s="1" t="s">
        <v>460</v>
      </c>
      <c r="F1226" s="66" t="s">
        <v>466</v>
      </c>
      <c r="G1226" s="28" t="s">
        <v>125</v>
      </c>
      <c r="H1226" s="6">
        <f t="shared" si="74"/>
        <v>-28000</v>
      </c>
      <c r="I1226" s="23">
        <v>10</v>
      </c>
      <c r="K1226" t="s">
        <v>34</v>
      </c>
      <c r="M1226" s="2">
        <v>500</v>
      </c>
    </row>
    <row r="1227" spans="2:13" ht="12.75">
      <c r="B1227" s="293">
        <v>5000</v>
      </c>
      <c r="C1227" s="13" t="s">
        <v>34</v>
      </c>
      <c r="D1227" s="1" t="s">
        <v>459</v>
      </c>
      <c r="E1227" s="1" t="s">
        <v>460</v>
      </c>
      <c r="F1227" s="66" t="s">
        <v>467</v>
      </c>
      <c r="G1227" s="28" t="s">
        <v>139</v>
      </c>
      <c r="H1227" s="6">
        <f t="shared" si="74"/>
        <v>-33000</v>
      </c>
      <c r="I1227" s="23">
        <v>10</v>
      </c>
      <c r="K1227" t="s">
        <v>34</v>
      </c>
      <c r="M1227" s="2">
        <v>500</v>
      </c>
    </row>
    <row r="1228" spans="2:13" ht="12.75">
      <c r="B1228" s="293">
        <v>5000</v>
      </c>
      <c r="C1228" s="13" t="s">
        <v>34</v>
      </c>
      <c r="D1228" s="1" t="s">
        <v>459</v>
      </c>
      <c r="E1228" s="1" t="s">
        <v>460</v>
      </c>
      <c r="F1228" s="66" t="s">
        <v>468</v>
      </c>
      <c r="G1228" s="28" t="s">
        <v>141</v>
      </c>
      <c r="H1228" s="6">
        <f t="shared" si="74"/>
        <v>-38000</v>
      </c>
      <c r="I1228" s="23">
        <v>10</v>
      </c>
      <c r="K1228" t="s">
        <v>34</v>
      </c>
      <c r="M1228" s="2">
        <v>500</v>
      </c>
    </row>
    <row r="1229" spans="2:13" ht="12.75">
      <c r="B1229" s="293">
        <v>5000</v>
      </c>
      <c r="C1229" s="13" t="s">
        <v>34</v>
      </c>
      <c r="D1229" s="1" t="s">
        <v>459</v>
      </c>
      <c r="E1229" s="1" t="s">
        <v>460</v>
      </c>
      <c r="F1229" s="66" t="s">
        <v>469</v>
      </c>
      <c r="G1229" s="28" t="s">
        <v>144</v>
      </c>
      <c r="H1229" s="6">
        <f t="shared" si="74"/>
        <v>-43000</v>
      </c>
      <c r="I1229" s="23">
        <v>10</v>
      </c>
      <c r="K1229" t="s">
        <v>34</v>
      </c>
      <c r="M1229" s="2">
        <v>500</v>
      </c>
    </row>
    <row r="1230" spans="2:13" ht="12.75">
      <c r="B1230" s="293">
        <v>3000</v>
      </c>
      <c r="C1230" s="13" t="s">
        <v>34</v>
      </c>
      <c r="D1230" s="1" t="s">
        <v>459</v>
      </c>
      <c r="E1230" s="1" t="s">
        <v>460</v>
      </c>
      <c r="F1230" s="66" t="s">
        <v>470</v>
      </c>
      <c r="G1230" s="28" t="s">
        <v>184</v>
      </c>
      <c r="H1230" s="6">
        <f t="shared" si="74"/>
        <v>-46000</v>
      </c>
      <c r="I1230" s="23">
        <v>6</v>
      </c>
      <c r="K1230" t="s">
        <v>34</v>
      </c>
      <c r="M1230" s="2">
        <v>500</v>
      </c>
    </row>
    <row r="1231" spans="2:13" ht="12.75">
      <c r="B1231" s="294">
        <v>5000</v>
      </c>
      <c r="C1231" s="13" t="s">
        <v>34</v>
      </c>
      <c r="D1231" s="1" t="s">
        <v>459</v>
      </c>
      <c r="E1231" s="1" t="s">
        <v>460</v>
      </c>
      <c r="F1231" s="66" t="s">
        <v>471</v>
      </c>
      <c r="G1231" s="28" t="s">
        <v>202</v>
      </c>
      <c r="H1231" s="6">
        <f t="shared" si="74"/>
        <v>-51000</v>
      </c>
      <c r="I1231" s="23">
        <v>10</v>
      </c>
      <c r="K1231" t="s">
        <v>34</v>
      </c>
      <c r="M1231" s="2">
        <v>500</v>
      </c>
    </row>
    <row r="1232" spans="2:13" ht="12.75">
      <c r="B1232" s="293">
        <v>5000</v>
      </c>
      <c r="C1232" s="13" t="s">
        <v>34</v>
      </c>
      <c r="D1232" s="1" t="s">
        <v>459</v>
      </c>
      <c r="E1232" s="1" t="s">
        <v>460</v>
      </c>
      <c r="F1232" s="66" t="s">
        <v>472</v>
      </c>
      <c r="G1232" s="28" t="s">
        <v>204</v>
      </c>
      <c r="H1232" s="6">
        <f t="shared" si="74"/>
        <v>-56000</v>
      </c>
      <c r="I1232" s="23">
        <v>10</v>
      </c>
      <c r="K1232" t="s">
        <v>34</v>
      </c>
      <c r="M1232" s="2">
        <v>500</v>
      </c>
    </row>
    <row r="1233" spans="2:13" ht="12.75">
      <c r="B1233" s="293">
        <v>5000</v>
      </c>
      <c r="C1233" s="13" t="s">
        <v>34</v>
      </c>
      <c r="D1233" s="1" t="s">
        <v>459</v>
      </c>
      <c r="E1233" s="1" t="s">
        <v>460</v>
      </c>
      <c r="F1233" s="66" t="s">
        <v>473</v>
      </c>
      <c r="G1233" s="28" t="s">
        <v>206</v>
      </c>
      <c r="H1233" s="6">
        <f t="shared" si="74"/>
        <v>-61000</v>
      </c>
      <c r="I1233" s="23">
        <v>10</v>
      </c>
      <c r="K1233" t="s">
        <v>34</v>
      </c>
      <c r="M1233" s="2">
        <v>500</v>
      </c>
    </row>
    <row r="1234" spans="2:13" ht="12.75">
      <c r="B1234" s="293">
        <v>5000</v>
      </c>
      <c r="C1234" s="13" t="s">
        <v>34</v>
      </c>
      <c r="D1234" s="1" t="s">
        <v>459</v>
      </c>
      <c r="E1234" s="1" t="s">
        <v>460</v>
      </c>
      <c r="F1234" s="66" t="s">
        <v>474</v>
      </c>
      <c r="G1234" s="28" t="s">
        <v>208</v>
      </c>
      <c r="H1234" s="6">
        <f t="shared" si="74"/>
        <v>-66000</v>
      </c>
      <c r="I1234" s="23">
        <v>10</v>
      </c>
      <c r="K1234" t="s">
        <v>34</v>
      </c>
      <c r="M1234" s="2">
        <v>500</v>
      </c>
    </row>
    <row r="1235" spans="2:13" ht="12.75">
      <c r="B1235" s="293">
        <v>3000</v>
      </c>
      <c r="C1235" s="13" t="s">
        <v>34</v>
      </c>
      <c r="D1235" s="1" t="s">
        <v>459</v>
      </c>
      <c r="E1235" s="1" t="s">
        <v>460</v>
      </c>
      <c r="F1235" s="66" t="s">
        <v>475</v>
      </c>
      <c r="G1235" s="28" t="s">
        <v>226</v>
      </c>
      <c r="H1235" s="6">
        <f t="shared" si="74"/>
        <v>-69000</v>
      </c>
      <c r="I1235" s="23">
        <v>6</v>
      </c>
      <c r="K1235" t="s">
        <v>34</v>
      </c>
      <c r="M1235" s="2">
        <v>500</v>
      </c>
    </row>
    <row r="1236" spans="2:13" ht="12.75">
      <c r="B1236" s="293">
        <v>5000</v>
      </c>
      <c r="C1236" s="13" t="s">
        <v>34</v>
      </c>
      <c r="D1236" s="1" t="s">
        <v>459</v>
      </c>
      <c r="E1236" s="1" t="s">
        <v>460</v>
      </c>
      <c r="F1236" s="66" t="s">
        <v>476</v>
      </c>
      <c r="G1236" s="28" t="s">
        <v>227</v>
      </c>
      <c r="H1236" s="6">
        <f t="shared" si="74"/>
        <v>-74000</v>
      </c>
      <c r="I1236" s="23">
        <v>10</v>
      </c>
      <c r="K1236" t="s">
        <v>34</v>
      </c>
      <c r="M1236" s="2">
        <v>500</v>
      </c>
    </row>
    <row r="1237" spans="2:13" ht="12.75">
      <c r="B1237" s="293">
        <v>5000</v>
      </c>
      <c r="C1237" s="13" t="s">
        <v>34</v>
      </c>
      <c r="D1237" s="1" t="s">
        <v>459</v>
      </c>
      <c r="E1237" s="1" t="s">
        <v>460</v>
      </c>
      <c r="F1237" s="66" t="s">
        <v>477</v>
      </c>
      <c r="G1237" s="28" t="s">
        <v>258</v>
      </c>
      <c r="H1237" s="6">
        <f t="shared" si="74"/>
        <v>-79000</v>
      </c>
      <c r="I1237" s="23">
        <v>10</v>
      </c>
      <c r="K1237" t="s">
        <v>34</v>
      </c>
      <c r="M1237" s="2">
        <v>500</v>
      </c>
    </row>
    <row r="1238" spans="2:13" ht="12.75">
      <c r="B1238" s="293">
        <v>5000</v>
      </c>
      <c r="C1238" s="13" t="s">
        <v>34</v>
      </c>
      <c r="D1238" s="1" t="s">
        <v>459</v>
      </c>
      <c r="E1238" s="1" t="s">
        <v>460</v>
      </c>
      <c r="F1238" s="66" t="s">
        <v>478</v>
      </c>
      <c r="G1238" s="28" t="s">
        <v>260</v>
      </c>
      <c r="H1238" s="6">
        <f t="shared" si="74"/>
        <v>-84000</v>
      </c>
      <c r="I1238" s="23">
        <v>10</v>
      </c>
      <c r="K1238" t="s">
        <v>34</v>
      </c>
      <c r="M1238" s="2">
        <v>500</v>
      </c>
    </row>
    <row r="1239" spans="2:13" ht="12.75">
      <c r="B1239" s="293">
        <v>11000</v>
      </c>
      <c r="C1239" s="13" t="s">
        <v>34</v>
      </c>
      <c r="D1239" s="1" t="s">
        <v>459</v>
      </c>
      <c r="E1239" s="1" t="s">
        <v>460</v>
      </c>
      <c r="F1239" s="66" t="s">
        <v>479</v>
      </c>
      <c r="G1239" s="28" t="s">
        <v>261</v>
      </c>
      <c r="H1239" s="6">
        <f t="shared" si="74"/>
        <v>-95000</v>
      </c>
      <c r="I1239" s="23">
        <v>22</v>
      </c>
      <c r="K1239" t="s">
        <v>34</v>
      </c>
      <c r="M1239" s="2">
        <v>500</v>
      </c>
    </row>
    <row r="1240" spans="2:13" ht="12.75">
      <c r="B1240" s="293">
        <v>6000</v>
      </c>
      <c r="C1240" s="13" t="s">
        <v>34</v>
      </c>
      <c r="D1240" s="1" t="s">
        <v>459</v>
      </c>
      <c r="E1240" s="1" t="s">
        <v>460</v>
      </c>
      <c r="F1240" s="66" t="s">
        <v>480</v>
      </c>
      <c r="G1240" s="28" t="s">
        <v>273</v>
      </c>
      <c r="H1240" s="6">
        <f t="shared" si="74"/>
        <v>-101000</v>
      </c>
      <c r="I1240" s="23">
        <v>12</v>
      </c>
      <c r="K1240" t="s">
        <v>34</v>
      </c>
      <c r="M1240" s="2">
        <v>500</v>
      </c>
    </row>
    <row r="1241" spans="2:13" ht="12.75">
      <c r="B1241" s="293">
        <v>5000</v>
      </c>
      <c r="C1241" s="13" t="s">
        <v>34</v>
      </c>
      <c r="D1241" s="1" t="s">
        <v>459</v>
      </c>
      <c r="E1241" s="1" t="s">
        <v>460</v>
      </c>
      <c r="F1241" s="66" t="s">
        <v>481</v>
      </c>
      <c r="G1241" s="28" t="s">
        <v>294</v>
      </c>
      <c r="H1241" s="6">
        <f t="shared" si="74"/>
        <v>-106000</v>
      </c>
      <c r="I1241" s="23">
        <v>10</v>
      </c>
      <c r="K1241" t="s">
        <v>34</v>
      </c>
      <c r="M1241" s="2">
        <v>500</v>
      </c>
    </row>
    <row r="1242" spans="2:13" ht="12.75">
      <c r="B1242" s="293">
        <v>5000</v>
      </c>
      <c r="C1242" s="13" t="s">
        <v>34</v>
      </c>
      <c r="D1242" s="1" t="s">
        <v>459</v>
      </c>
      <c r="E1242" s="1" t="s">
        <v>460</v>
      </c>
      <c r="F1242" s="66" t="s">
        <v>482</v>
      </c>
      <c r="G1242" s="28" t="s">
        <v>297</v>
      </c>
      <c r="H1242" s="6">
        <f t="shared" si="74"/>
        <v>-111000</v>
      </c>
      <c r="I1242" s="23">
        <v>10</v>
      </c>
      <c r="K1242" t="s">
        <v>34</v>
      </c>
      <c r="M1242" s="2">
        <v>500</v>
      </c>
    </row>
    <row r="1243" spans="2:13" ht="12.75">
      <c r="B1243" s="293">
        <v>8000</v>
      </c>
      <c r="C1243" s="13" t="s">
        <v>34</v>
      </c>
      <c r="D1243" s="1" t="s">
        <v>459</v>
      </c>
      <c r="E1243" s="1" t="s">
        <v>460</v>
      </c>
      <c r="F1243" s="66" t="s">
        <v>483</v>
      </c>
      <c r="G1243" s="28" t="s">
        <v>300</v>
      </c>
      <c r="H1243" s="6">
        <f t="shared" si="74"/>
        <v>-119000</v>
      </c>
      <c r="I1243" s="23">
        <v>16</v>
      </c>
      <c r="K1243" t="s">
        <v>34</v>
      </c>
      <c r="M1243" s="2">
        <v>500</v>
      </c>
    </row>
    <row r="1244" spans="2:13" ht="12.75">
      <c r="B1244" s="293">
        <v>5000</v>
      </c>
      <c r="C1244" s="13" t="s">
        <v>34</v>
      </c>
      <c r="D1244" s="1" t="s">
        <v>459</v>
      </c>
      <c r="E1244" s="1" t="s">
        <v>460</v>
      </c>
      <c r="F1244" s="66" t="s">
        <v>484</v>
      </c>
      <c r="G1244" s="28" t="s">
        <v>340</v>
      </c>
      <c r="H1244" s="6">
        <f t="shared" si="74"/>
        <v>-124000</v>
      </c>
      <c r="I1244" s="23">
        <v>10</v>
      </c>
      <c r="K1244" t="s">
        <v>34</v>
      </c>
      <c r="M1244" s="2">
        <v>500</v>
      </c>
    </row>
    <row r="1245" spans="2:13" ht="12.75">
      <c r="B1245" s="293">
        <v>5000</v>
      </c>
      <c r="C1245" s="13" t="s">
        <v>34</v>
      </c>
      <c r="D1245" s="1" t="s">
        <v>459</v>
      </c>
      <c r="E1245" s="1" t="s">
        <v>460</v>
      </c>
      <c r="F1245" s="66" t="s">
        <v>485</v>
      </c>
      <c r="G1245" s="28" t="s">
        <v>344</v>
      </c>
      <c r="H1245" s="6">
        <f t="shared" si="74"/>
        <v>-129000</v>
      </c>
      <c r="I1245" s="23">
        <v>10</v>
      </c>
      <c r="K1245" t="s">
        <v>34</v>
      </c>
      <c r="M1245" s="2">
        <v>500</v>
      </c>
    </row>
    <row r="1246" spans="2:13" ht="12.75">
      <c r="B1246" s="293">
        <v>6000</v>
      </c>
      <c r="C1246" s="13" t="s">
        <v>34</v>
      </c>
      <c r="D1246" s="1" t="s">
        <v>459</v>
      </c>
      <c r="E1246" s="1" t="s">
        <v>460</v>
      </c>
      <c r="F1246" s="66" t="s">
        <v>486</v>
      </c>
      <c r="G1246" s="28" t="s">
        <v>366</v>
      </c>
      <c r="H1246" s="6">
        <f t="shared" si="74"/>
        <v>-135000</v>
      </c>
      <c r="I1246" s="23">
        <v>12</v>
      </c>
      <c r="K1246" t="s">
        <v>34</v>
      </c>
      <c r="M1246" s="2">
        <v>500</v>
      </c>
    </row>
    <row r="1247" spans="2:13" ht="12.75">
      <c r="B1247" s="293">
        <v>3000</v>
      </c>
      <c r="C1247" s="13" t="s">
        <v>34</v>
      </c>
      <c r="D1247" s="13" t="s">
        <v>459</v>
      </c>
      <c r="E1247" s="1" t="s">
        <v>487</v>
      </c>
      <c r="F1247" s="66" t="s">
        <v>488</v>
      </c>
      <c r="G1247" s="28" t="s">
        <v>37</v>
      </c>
      <c r="H1247" s="6">
        <f t="shared" si="74"/>
        <v>-138000</v>
      </c>
      <c r="I1247" s="23">
        <v>6</v>
      </c>
      <c r="K1247" t="s">
        <v>34</v>
      </c>
      <c r="M1247" s="2">
        <v>500</v>
      </c>
    </row>
    <row r="1248" spans="2:13" ht="12.75">
      <c r="B1248" s="293">
        <v>3000</v>
      </c>
      <c r="C1248" s="13" t="s">
        <v>34</v>
      </c>
      <c r="D1248" s="1" t="s">
        <v>459</v>
      </c>
      <c r="E1248" s="1" t="s">
        <v>487</v>
      </c>
      <c r="F1248" s="66" t="s">
        <v>489</v>
      </c>
      <c r="G1248" s="28" t="s">
        <v>39</v>
      </c>
      <c r="H1248" s="6">
        <f t="shared" si="74"/>
        <v>-141000</v>
      </c>
      <c r="I1248" s="23">
        <v>6</v>
      </c>
      <c r="K1248" t="s">
        <v>34</v>
      </c>
      <c r="M1248" s="2">
        <v>500</v>
      </c>
    </row>
    <row r="1249" spans="2:13" ht="12.75">
      <c r="B1249" s="293">
        <v>3000</v>
      </c>
      <c r="C1249" s="13" t="s">
        <v>34</v>
      </c>
      <c r="D1249" s="1" t="s">
        <v>459</v>
      </c>
      <c r="E1249" s="1" t="s">
        <v>487</v>
      </c>
      <c r="F1249" s="66" t="s">
        <v>490</v>
      </c>
      <c r="G1249" s="28" t="s">
        <v>42</v>
      </c>
      <c r="H1249" s="6">
        <f t="shared" si="74"/>
        <v>-144000</v>
      </c>
      <c r="I1249" s="23">
        <v>6</v>
      </c>
      <c r="K1249" t="s">
        <v>34</v>
      </c>
      <c r="M1249" s="2">
        <v>500</v>
      </c>
    </row>
    <row r="1250" spans="2:13" ht="12.75">
      <c r="B1250" s="293">
        <v>3000</v>
      </c>
      <c r="C1250" s="13" t="s">
        <v>34</v>
      </c>
      <c r="D1250" s="1" t="s">
        <v>459</v>
      </c>
      <c r="E1250" s="1" t="s">
        <v>487</v>
      </c>
      <c r="F1250" s="66" t="s">
        <v>491</v>
      </c>
      <c r="G1250" s="28" t="s">
        <v>75</v>
      </c>
      <c r="H1250" s="6">
        <f t="shared" si="74"/>
        <v>-147000</v>
      </c>
      <c r="I1250" s="23">
        <v>6</v>
      </c>
      <c r="K1250" t="s">
        <v>34</v>
      </c>
      <c r="M1250" s="2">
        <v>500</v>
      </c>
    </row>
    <row r="1251" spans="2:13" ht="12.75">
      <c r="B1251" s="293">
        <v>3000</v>
      </c>
      <c r="C1251" s="13" t="s">
        <v>34</v>
      </c>
      <c r="D1251" s="1" t="s">
        <v>459</v>
      </c>
      <c r="E1251" s="1" t="s">
        <v>487</v>
      </c>
      <c r="F1251" s="66" t="s">
        <v>492</v>
      </c>
      <c r="G1251" s="28" t="s">
        <v>127</v>
      </c>
      <c r="H1251" s="6">
        <f t="shared" si="74"/>
        <v>-150000</v>
      </c>
      <c r="I1251" s="23">
        <v>6</v>
      </c>
      <c r="K1251" t="s">
        <v>34</v>
      </c>
      <c r="M1251" s="2">
        <v>500</v>
      </c>
    </row>
    <row r="1252" spans="2:13" ht="12.75">
      <c r="B1252" s="293">
        <v>3000</v>
      </c>
      <c r="C1252" s="13" t="s">
        <v>34</v>
      </c>
      <c r="D1252" s="1" t="s">
        <v>459</v>
      </c>
      <c r="E1252" s="1" t="s">
        <v>487</v>
      </c>
      <c r="F1252" s="66" t="s">
        <v>493</v>
      </c>
      <c r="G1252" s="28" t="s">
        <v>125</v>
      </c>
      <c r="H1252" s="6">
        <f t="shared" si="74"/>
        <v>-153000</v>
      </c>
      <c r="I1252" s="23">
        <v>6</v>
      </c>
      <c r="K1252" t="s">
        <v>34</v>
      </c>
      <c r="M1252" s="2">
        <v>500</v>
      </c>
    </row>
    <row r="1253" spans="2:13" ht="12.75">
      <c r="B1253" s="293">
        <v>3000</v>
      </c>
      <c r="C1253" s="13" t="s">
        <v>34</v>
      </c>
      <c r="D1253" s="1" t="s">
        <v>459</v>
      </c>
      <c r="E1253" s="1" t="s">
        <v>487</v>
      </c>
      <c r="F1253" s="66" t="s">
        <v>494</v>
      </c>
      <c r="G1253" s="28" t="s">
        <v>139</v>
      </c>
      <c r="H1253" s="6">
        <f t="shared" si="74"/>
        <v>-156000</v>
      </c>
      <c r="I1253" s="23">
        <v>6</v>
      </c>
      <c r="K1253" t="s">
        <v>34</v>
      </c>
      <c r="M1253" s="2">
        <v>500</v>
      </c>
    </row>
    <row r="1254" spans="2:13" ht="12.75">
      <c r="B1254" s="293">
        <v>3000</v>
      </c>
      <c r="C1254" s="13" t="s">
        <v>34</v>
      </c>
      <c r="D1254" s="1" t="s">
        <v>459</v>
      </c>
      <c r="E1254" s="1" t="s">
        <v>487</v>
      </c>
      <c r="F1254" s="66" t="s">
        <v>495</v>
      </c>
      <c r="G1254" s="28" t="s">
        <v>141</v>
      </c>
      <c r="H1254" s="6">
        <f t="shared" si="74"/>
        <v>-159000</v>
      </c>
      <c r="I1254" s="23">
        <v>6</v>
      </c>
      <c r="K1254" t="s">
        <v>34</v>
      </c>
      <c r="M1254" s="2">
        <v>500</v>
      </c>
    </row>
    <row r="1255" spans="2:13" ht="12.75">
      <c r="B1255" s="293">
        <v>3000</v>
      </c>
      <c r="C1255" s="13" t="s">
        <v>34</v>
      </c>
      <c r="D1255" s="1" t="s">
        <v>459</v>
      </c>
      <c r="E1255" s="1" t="s">
        <v>487</v>
      </c>
      <c r="F1255" s="66" t="s">
        <v>496</v>
      </c>
      <c r="G1255" s="28" t="s">
        <v>144</v>
      </c>
      <c r="H1255" s="6">
        <f t="shared" si="74"/>
        <v>-162000</v>
      </c>
      <c r="I1255" s="23">
        <v>6</v>
      </c>
      <c r="K1255" t="s">
        <v>34</v>
      </c>
      <c r="M1255" s="2">
        <v>500</v>
      </c>
    </row>
    <row r="1256" spans="2:13" ht="12.75">
      <c r="B1256" s="293">
        <v>3000</v>
      </c>
      <c r="C1256" s="13" t="s">
        <v>34</v>
      </c>
      <c r="D1256" s="1" t="s">
        <v>459</v>
      </c>
      <c r="E1256" s="1" t="s">
        <v>487</v>
      </c>
      <c r="F1256" s="66" t="s">
        <v>497</v>
      </c>
      <c r="G1256" s="28" t="s">
        <v>184</v>
      </c>
      <c r="H1256" s="6">
        <f t="shared" si="74"/>
        <v>-165000</v>
      </c>
      <c r="I1256" s="23">
        <v>6</v>
      </c>
      <c r="K1256" t="s">
        <v>34</v>
      </c>
      <c r="M1256" s="2">
        <v>500</v>
      </c>
    </row>
    <row r="1257" spans="2:13" ht="12.75">
      <c r="B1257" s="294">
        <v>3000</v>
      </c>
      <c r="C1257" s="13" t="s">
        <v>34</v>
      </c>
      <c r="D1257" s="1" t="s">
        <v>459</v>
      </c>
      <c r="E1257" s="1" t="s">
        <v>487</v>
      </c>
      <c r="F1257" s="66" t="s">
        <v>498</v>
      </c>
      <c r="G1257" s="28" t="s">
        <v>202</v>
      </c>
      <c r="H1257" s="6">
        <f t="shared" si="74"/>
        <v>-168000</v>
      </c>
      <c r="I1257" s="23">
        <v>6</v>
      </c>
      <c r="K1257" t="s">
        <v>34</v>
      </c>
      <c r="M1257" s="2">
        <v>500</v>
      </c>
    </row>
    <row r="1258" spans="2:13" ht="12.75">
      <c r="B1258" s="293">
        <v>3000</v>
      </c>
      <c r="C1258" s="13" t="s">
        <v>34</v>
      </c>
      <c r="D1258" s="1" t="s">
        <v>459</v>
      </c>
      <c r="E1258" s="1" t="s">
        <v>487</v>
      </c>
      <c r="F1258" s="66" t="s">
        <v>499</v>
      </c>
      <c r="G1258" s="28" t="s">
        <v>204</v>
      </c>
      <c r="H1258" s="6">
        <f t="shared" si="74"/>
        <v>-171000</v>
      </c>
      <c r="I1258" s="23">
        <v>6</v>
      </c>
      <c r="K1258" t="s">
        <v>34</v>
      </c>
      <c r="M1258" s="2">
        <v>500</v>
      </c>
    </row>
    <row r="1259" spans="2:13" ht="12.75">
      <c r="B1259" s="293">
        <v>3000</v>
      </c>
      <c r="C1259" s="13" t="s">
        <v>34</v>
      </c>
      <c r="D1259" s="1" t="s">
        <v>459</v>
      </c>
      <c r="E1259" s="1" t="s">
        <v>487</v>
      </c>
      <c r="F1259" s="66" t="s">
        <v>500</v>
      </c>
      <c r="G1259" s="28" t="s">
        <v>206</v>
      </c>
      <c r="H1259" s="6">
        <f t="shared" si="74"/>
        <v>-174000</v>
      </c>
      <c r="I1259" s="23">
        <v>6</v>
      </c>
      <c r="K1259" t="s">
        <v>34</v>
      </c>
      <c r="M1259" s="2">
        <v>500</v>
      </c>
    </row>
    <row r="1260" spans="2:13" ht="12.75">
      <c r="B1260" s="293">
        <v>6000</v>
      </c>
      <c r="C1260" s="13" t="s">
        <v>34</v>
      </c>
      <c r="D1260" s="1" t="s">
        <v>459</v>
      </c>
      <c r="E1260" s="1" t="s">
        <v>487</v>
      </c>
      <c r="F1260" s="66" t="s">
        <v>501</v>
      </c>
      <c r="G1260" s="28" t="s">
        <v>208</v>
      </c>
      <c r="H1260" s="6">
        <f t="shared" si="74"/>
        <v>-180000</v>
      </c>
      <c r="I1260" s="23">
        <v>12</v>
      </c>
      <c r="K1260" t="s">
        <v>34</v>
      </c>
      <c r="M1260" s="2">
        <v>500</v>
      </c>
    </row>
    <row r="1261" spans="2:13" ht="12.75">
      <c r="B1261" s="293">
        <v>5000</v>
      </c>
      <c r="C1261" s="13" t="s">
        <v>34</v>
      </c>
      <c r="D1261" s="1" t="s">
        <v>459</v>
      </c>
      <c r="E1261" s="1" t="s">
        <v>487</v>
      </c>
      <c r="F1261" s="66" t="s">
        <v>502</v>
      </c>
      <c r="G1261" s="28" t="s">
        <v>226</v>
      </c>
      <c r="H1261" s="6">
        <f t="shared" si="74"/>
        <v>-185000</v>
      </c>
      <c r="I1261" s="23">
        <v>10</v>
      </c>
      <c r="K1261" t="s">
        <v>34</v>
      </c>
      <c r="M1261" s="2">
        <v>500</v>
      </c>
    </row>
    <row r="1262" spans="2:13" ht="12.75">
      <c r="B1262" s="293">
        <v>3000</v>
      </c>
      <c r="C1262" s="13" t="s">
        <v>34</v>
      </c>
      <c r="D1262" s="1" t="s">
        <v>459</v>
      </c>
      <c r="E1262" s="1" t="s">
        <v>487</v>
      </c>
      <c r="F1262" s="66" t="s">
        <v>503</v>
      </c>
      <c r="G1262" s="28" t="s">
        <v>227</v>
      </c>
      <c r="H1262" s="6">
        <f t="shared" si="74"/>
        <v>-188000</v>
      </c>
      <c r="I1262" s="23">
        <v>6</v>
      </c>
      <c r="K1262" t="s">
        <v>34</v>
      </c>
      <c r="M1262" s="2">
        <v>500</v>
      </c>
    </row>
    <row r="1263" spans="2:13" ht="12.75">
      <c r="B1263" s="293">
        <v>3000</v>
      </c>
      <c r="C1263" s="13" t="s">
        <v>34</v>
      </c>
      <c r="D1263" s="1" t="s">
        <v>459</v>
      </c>
      <c r="E1263" s="1" t="s">
        <v>487</v>
      </c>
      <c r="F1263" s="66" t="s">
        <v>504</v>
      </c>
      <c r="G1263" s="28" t="s">
        <v>258</v>
      </c>
      <c r="H1263" s="6">
        <f t="shared" si="74"/>
        <v>-191000</v>
      </c>
      <c r="I1263" s="23">
        <v>6</v>
      </c>
      <c r="K1263" t="s">
        <v>34</v>
      </c>
      <c r="M1263" s="2">
        <v>500</v>
      </c>
    </row>
    <row r="1264" spans="2:13" ht="12.75">
      <c r="B1264" s="293">
        <v>3000</v>
      </c>
      <c r="C1264" s="13" t="s">
        <v>34</v>
      </c>
      <c r="D1264" s="1" t="s">
        <v>459</v>
      </c>
      <c r="E1264" s="1" t="s">
        <v>487</v>
      </c>
      <c r="F1264" s="66" t="s">
        <v>505</v>
      </c>
      <c r="G1264" s="28" t="s">
        <v>260</v>
      </c>
      <c r="H1264" s="6">
        <f t="shared" si="74"/>
        <v>-194000</v>
      </c>
      <c r="I1264" s="23">
        <v>6</v>
      </c>
      <c r="K1264" t="s">
        <v>34</v>
      </c>
      <c r="M1264" s="2">
        <v>500</v>
      </c>
    </row>
    <row r="1265" spans="2:13" ht="12.75">
      <c r="B1265" s="293">
        <v>8000</v>
      </c>
      <c r="C1265" s="13" t="s">
        <v>34</v>
      </c>
      <c r="D1265" s="1" t="s">
        <v>459</v>
      </c>
      <c r="E1265" s="1" t="s">
        <v>487</v>
      </c>
      <c r="F1265" s="66" t="s">
        <v>506</v>
      </c>
      <c r="G1265" s="28" t="s">
        <v>261</v>
      </c>
      <c r="H1265" s="6">
        <f t="shared" si="74"/>
        <v>-202000</v>
      </c>
      <c r="I1265" s="23">
        <v>16</v>
      </c>
      <c r="K1265" t="s">
        <v>34</v>
      </c>
      <c r="M1265" s="2">
        <v>500</v>
      </c>
    </row>
    <row r="1266" spans="2:13" ht="12.75">
      <c r="B1266" s="293">
        <v>3000</v>
      </c>
      <c r="C1266" s="13" t="s">
        <v>34</v>
      </c>
      <c r="D1266" s="1" t="s">
        <v>459</v>
      </c>
      <c r="E1266" s="1" t="s">
        <v>487</v>
      </c>
      <c r="F1266" s="66" t="s">
        <v>507</v>
      </c>
      <c r="G1266" s="28" t="s">
        <v>273</v>
      </c>
      <c r="H1266" s="6">
        <f t="shared" si="74"/>
        <v>-205000</v>
      </c>
      <c r="I1266" s="23">
        <v>6</v>
      </c>
      <c r="K1266" t="s">
        <v>34</v>
      </c>
      <c r="M1266" s="2">
        <v>500</v>
      </c>
    </row>
    <row r="1267" spans="2:13" ht="12.75">
      <c r="B1267" s="293">
        <v>3000</v>
      </c>
      <c r="C1267" s="13" t="s">
        <v>34</v>
      </c>
      <c r="D1267" s="1" t="s">
        <v>459</v>
      </c>
      <c r="E1267" s="1" t="s">
        <v>487</v>
      </c>
      <c r="F1267" s="66" t="s">
        <v>508</v>
      </c>
      <c r="G1267" s="28" t="s">
        <v>294</v>
      </c>
      <c r="H1267" s="6">
        <f t="shared" si="74"/>
        <v>-208000</v>
      </c>
      <c r="I1267" s="23">
        <v>6</v>
      </c>
      <c r="K1267" t="s">
        <v>34</v>
      </c>
      <c r="M1267" s="2">
        <v>500</v>
      </c>
    </row>
    <row r="1268" spans="2:13" ht="12.75">
      <c r="B1268" s="293">
        <v>3000</v>
      </c>
      <c r="C1268" s="13" t="s">
        <v>34</v>
      </c>
      <c r="D1268" s="1" t="s">
        <v>459</v>
      </c>
      <c r="E1268" s="1" t="s">
        <v>487</v>
      </c>
      <c r="F1268" s="66" t="s">
        <v>509</v>
      </c>
      <c r="G1268" s="28" t="s">
        <v>297</v>
      </c>
      <c r="H1268" s="6">
        <f t="shared" si="74"/>
        <v>-211000</v>
      </c>
      <c r="I1268" s="23">
        <v>6</v>
      </c>
      <c r="K1268" t="s">
        <v>34</v>
      </c>
      <c r="M1268" s="2">
        <v>500</v>
      </c>
    </row>
    <row r="1269" spans="2:13" ht="12.75">
      <c r="B1269" s="293">
        <v>6000</v>
      </c>
      <c r="C1269" s="13" t="s">
        <v>34</v>
      </c>
      <c r="D1269" s="1" t="s">
        <v>459</v>
      </c>
      <c r="E1269" s="1" t="s">
        <v>487</v>
      </c>
      <c r="F1269" s="66" t="s">
        <v>510</v>
      </c>
      <c r="G1269" s="28" t="s">
        <v>300</v>
      </c>
      <c r="H1269" s="6">
        <f t="shared" si="74"/>
        <v>-217000</v>
      </c>
      <c r="I1269" s="23">
        <v>12</v>
      </c>
      <c r="K1269" t="s">
        <v>34</v>
      </c>
      <c r="M1269" s="2">
        <v>500</v>
      </c>
    </row>
    <row r="1270" spans="2:13" ht="12.75">
      <c r="B1270" s="293">
        <v>3000</v>
      </c>
      <c r="C1270" s="13" t="s">
        <v>34</v>
      </c>
      <c r="D1270" s="1" t="s">
        <v>459</v>
      </c>
      <c r="E1270" s="1" t="s">
        <v>487</v>
      </c>
      <c r="F1270" s="66" t="s">
        <v>511</v>
      </c>
      <c r="G1270" s="28" t="s">
        <v>340</v>
      </c>
      <c r="H1270" s="6">
        <f t="shared" si="74"/>
        <v>-220000</v>
      </c>
      <c r="I1270" s="23">
        <v>6</v>
      </c>
      <c r="K1270" t="s">
        <v>34</v>
      </c>
      <c r="M1270" s="2">
        <v>500</v>
      </c>
    </row>
    <row r="1271" spans="2:13" ht="12.75">
      <c r="B1271" s="293">
        <v>5000</v>
      </c>
      <c r="C1271" s="13" t="s">
        <v>34</v>
      </c>
      <c r="D1271" s="1" t="s">
        <v>459</v>
      </c>
      <c r="E1271" s="1" t="s">
        <v>487</v>
      </c>
      <c r="F1271" s="66" t="s">
        <v>512</v>
      </c>
      <c r="G1271" s="28" t="s">
        <v>344</v>
      </c>
      <c r="H1271" s="6">
        <f t="shared" si="74"/>
        <v>-225000</v>
      </c>
      <c r="I1271" s="23">
        <v>10</v>
      </c>
      <c r="K1271" t="s">
        <v>34</v>
      </c>
      <c r="M1271" s="2">
        <v>500</v>
      </c>
    </row>
    <row r="1272" spans="2:13" ht="12.75">
      <c r="B1272" s="293">
        <v>6000</v>
      </c>
      <c r="C1272" s="13" t="s">
        <v>34</v>
      </c>
      <c r="D1272" s="1" t="s">
        <v>459</v>
      </c>
      <c r="E1272" s="1" t="s">
        <v>487</v>
      </c>
      <c r="F1272" s="66" t="s">
        <v>513</v>
      </c>
      <c r="G1272" s="28" t="s">
        <v>366</v>
      </c>
      <c r="H1272" s="6">
        <f t="shared" si="74"/>
        <v>-231000</v>
      </c>
      <c r="I1272" s="23">
        <v>12</v>
      </c>
      <c r="K1272" t="s">
        <v>34</v>
      </c>
      <c r="M1272" s="2">
        <v>500</v>
      </c>
    </row>
    <row r="1273" spans="2:13" ht="12.75">
      <c r="B1273" s="293">
        <v>2500</v>
      </c>
      <c r="C1273" s="13" t="s">
        <v>34</v>
      </c>
      <c r="D1273" s="13" t="s">
        <v>459</v>
      </c>
      <c r="E1273" s="38" t="s">
        <v>514</v>
      </c>
      <c r="F1273" s="66" t="s">
        <v>515</v>
      </c>
      <c r="G1273" s="28" t="s">
        <v>37</v>
      </c>
      <c r="H1273" s="6">
        <f t="shared" si="74"/>
        <v>-233500</v>
      </c>
      <c r="I1273" s="23">
        <v>5</v>
      </c>
      <c r="J1273" s="37"/>
      <c r="K1273" t="s">
        <v>34</v>
      </c>
      <c r="L1273" s="37"/>
      <c r="M1273" s="2">
        <v>500</v>
      </c>
    </row>
    <row r="1274" spans="2:13" ht="12.75">
      <c r="B1274" s="293">
        <v>2500</v>
      </c>
      <c r="C1274" s="13" t="s">
        <v>34</v>
      </c>
      <c r="D1274" s="1" t="s">
        <v>459</v>
      </c>
      <c r="E1274" s="1" t="s">
        <v>514</v>
      </c>
      <c r="F1274" s="66" t="s">
        <v>516</v>
      </c>
      <c r="G1274" s="28" t="s">
        <v>39</v>
      </c>
      <c r="H1274" s="6">
        <f t="shared" si="74"/>
        <v>-236000</v>
      </c>
      <c r="I1274" s="23">
        <v>5</v>
      </c>
      <c r="K1274" t="s">
        <v>34</v>
      </c>
      <c r="M1274" s="2">
        <v>500</v>
      </c>
    </row>
    <row r="1275" spans="2:13" ht="12.75">
      <c r="B1275" s="293">
        <v>2500</v>
      </c>
      <c r="C1275" s="13" t="s">
        <v>34</v>
      </c>
      <c r="D1275" s="1" t="s">
        <v>459</v>
      </c>
      <c r="E1275" s="1" t="s">
        <v>514</v>
      </c>
      <c r="F1275" s="66" t="s">
        <v>517</v>
      </c>
      <c r="G1275" s="28" t="s">
        <v>42</v>
      </c>
      <c r="H1275" s="6">
        <f t="shared" si="74"/>
        <v>-238500</v>
      </c>
      <c r="I1275" s="23">
        <v>5</v>
      </c>
      <c r="K1275" t="s">
        <v>34</v>
      </c>
      <c r="M1275" s="2">
        <v>500</v>
      </c>
    </row>
    <row r="1276" spans="2:13" ht="12.75">
      <c r="B1276" s="293">
        <v>2500</v>
      </c>
      <c r="C1276" s="13" t="s">
        <v>34</v>
      </c>
      <c r="D1276" s="1" t="s">
        <v>459</v>
      </c>
      <c r="E1276" s="1" t="s">
        <v>514</v>
      </c>
      <c r="F1276" s="66" t="s">
        <v>518</v>
      </c>
      <c r="G1276" s="28" t="s">
        <v>45</v>
      </c>
      <c r="H1276" s="6">
        <f t="shared" si="74"/>
        <v>-241000</v>
      </c>
      <c r="I1276" s="23">
        <v>5</v>
      </c>
      <c r="K1276" t="s">
        <v>34</v>
      </c>
      <c r="M1276" s="2">
        <v>500</v>
      </c>
    </row>
    <row r="1277" spans="2:13" ht="12.75">
      <c r="B1277" s="293">
        <v>2500</v>
      </c>
      <c r="C1277" s="13" t="s">
        <v>34</v>
      </c>
      <c r="D1277" s="1" t="s">
        <v>459</v>
      </c>
      <c r="E1277" s="1" t="s">
        <v>514</v>
      </c>
      <c r="F1277" s="66" t="s">
        <v>519</v>
      </c>
      <c r="G1277" s="28" t="s">
        <v>52</v>
      </c>
      <c r="H1277" s="6">
        <f t="shared" si="74"/>
        <v>-243500</v>
      </c>
      <c r="I1277" s="23">
        <v>5</v>
      </c>
      <c r="K1277" t="s">
        <v>34</v>
      </c>
      <c r="M1277" s="2">
        <v>500</v>
      </c>
    </row>
    <row r="1278" spans="2:13" ht="12.75">
      <c r="B1278" s="293">
        <v>2500</v>
      </c>
      <c r="C1278" s="13" t="s">
        <v>34</v>
      </c>
      <c r="D1278" s="1" t="s">
        <v>459</v>
      </c>
      <c r="E1278" s="1" t="s">
        <v>514</v>
      </c>
      <c r="F1278" s="66" t="s">
        <v>520</v>
      </c>
      <c r="G1278" s="28" t="s">
        <v>75</v>
      </c>
      <c r="H1278" s="6">
        <f t="shared" si="74"/>
        <v>-246000</v>
      </c>
      <c r="I1278" s="23">
        <v>5</v>
      </c>
      <c r="K1278" t="s">
        <v>34</v>
      </c>
      <c r="M1278" s="2">
        <v>500</v>
      </c>
    </row>
    <row r="1279" spans="2:13" ht="12.75">
      <c r="B1279" s="293">
        <v>2500</v>
      </c>
      <c r="C1279" s="13" t="s">
        <v>34</v>
      </c>
      <c r="D1279" s="1" t="s">
        <v>459</v>
      </c>
      <c r="E1279" s="1" t="s">
        <v>514</v>
      </c>
      <c r="F1279" s="66" t="s">
        <v>521</v>
      </c>
      <c r="G1279" s="28" t="s">
        <v>127</v>
      </c>
      <c r="H1279" s="6">
        <f t="shared" si="74"/>
        <v>-248500</v>
      </c>
      <c r="I1279" s="23">
        <v>5</v>
      </c>
      <c r="K1279" t="s">
        <v>34</v>
      </c>
      <c r="M1279" s="2">
        <v>500</v>
      </c>
    </row>
    <row r="1280" spans="2:13" ht="12.75">
      <c r="B1280" s="293">
        <v>2500</v>
      </c>
      <c r="C1280" s="13" t="s">
        <v>34</v>
      </c>
      <c r="D1280" s="1" t="s">
        <v>459</v>
      </c>
      <c r="E1280" s="1" t="s">
        <v>514</v>
      </c>
      <c r="F1280" s="66" t="s">
        <v>522</v>
      </c>
      <c r="G1280" s="28" t="s">
        <v>139</v>
      </c>
      <c r="H1280" s="6">
        <f t="shared" si="74"/>
        <v>-251000</v>
      </c>
      <c r="I1280" s="23">
        <v>5</v>
      </c>
      <c r="K1280" t="s">
        <v>34</v>
      </c>
      <c r="M1280" s="2">
        <v>500</v>
      </c>
    </row>
    <row r="1281" spans="2:13" ht="12.75">
      <c r="B1281" s="293">
        <v>2500</v>
      </c>
      <c r="C1281" s="13" t="s">
        <v>34</v>
      </c>
      <c r="D1281" s="1" t="s">
        <v>459</v>
      </c>
      <c r="E1281" s="1" t="s">
        <v>514</v>
      </c>
      <c r="F1281" s="66" t="s">
        <v>523</v>
      </c>
      <c r="G1281" s="28" t="s">
        <v>141</v>
      </c>
      <c r="H1281" s="6">
        <f t="shared" si="74"/>
        <v>-253500</v>
      </c>
      <c r="I1281" s="23">
        <v>5</v>
      </c>
      <c r="K1281" t="s">
        <v>34</v>
      </c>
      <c r="M1281" s="2">
        <v>500</v>
      </c>
    </row>
    <row r="1282" spans="2:13" ht="12.75">
      <c r="B1282" s="293">
        <v>2500</v>
      </c>
      <c r="C1282" s="13" t="s">
        <v>34</v>
      </c>
      <c r="D1282" s="1" t="s">
        <v>459</v>
      </c>
      <c r="E1282" s="1" t="s">
        <v>514</v>
      </c>
      <c r="F1282" s="66" t="s">
        <v>524</v>
      </c>
      <c r="G1282" s="28" t="s">
        <v>144</v>
      </c>
      <c r="H1282" s="6">
        <f t="shared" si="74"/>
        <v>-256000</v>
      </c>
      <c r="I1282" s="23">
        <v>5</v>
      </c>
      <c r="K1282" t="s">
        <v>34</v>
      </c>
      <c r="M1282" s="2">
        <v>500</v>
      </c>
    </row>
    <row r="1283" spans="2:13" ht="12.75">
      <c r="B1283" s="293">
        <v>2500</v>
      </c>
      <c r="C1283" s="13" t="s">
        <v>34</v>
      </c>
      <c r="D1283" s="1" t="s">
        <v>459</v>
      </c>
      <c r="E1283" s="1" t="s">
        <v>514</v>
      </c>
      <c r="F1283" s="66" t="s">
        <v>525</v>
      </c>
      <c r="G1283" s="28" t="s">
        <v>184</v>
      </c>
      <c r="H1283" s="6">
        <f t="shared" si="74"/>
        <v>-258500</v>
      </c>
      <c r="I1283" s="23">
        <v>5</v>
      </c>
      <c r="K1283" t="s">
        <v>34</v>
      </c>
      <c r="M1283" s="2">
        <v>500</v>
      </c>
    </row>
    <row r="1284" spans="2:13" ht="12.75">
      <c r="B1284" s="293">
        <v>2500</v>
      </c>
      <c r="C1284" s="13" t="s">
        <v>34</v>
      </c>
      <c r="D1284" s="1" t="s">
        <v>459</v>
      </c>
      <c r="E1284" s="1" t="s">
        <v>514</v>
      </c>
      <c r="F1284" s="66" t="s">
        <v>526</v>
      </c>
      <c r="G1284" s="28" t="s">
        <v>202</v>
      </c>
      <c r="H1284" s="6">
        <f t="shared" si="74"/>
        <v>-261000</v>
      </c>
      <c r="I1284" s="23">
        <v>5</v>
      </c>
      <c r="K1284" t="s">
        <v>34</v>
      </c>
      <c r="M1284" s="2">
        <v>500</v>
      </c>
    </row>
    <row r="1285" spans="2:13" ht="12.75">
      <c r="B1285" s="293">
        <v>2500</v>
      </c>
      <c r="C1285" s="13" t="s">
        <v>34</v>
      </c>
      <c r="D1285" s="1" t="s">
        <v>459</v>
      </c>
      <c r="E1285" s="1" t="s">
        <v>514</v>
      </c>
      <c r="F1285" s="66" t="s">
        <v>527</v>
      </c>
      <c r="G1285" s="28" t="s">
        <v>204</v>
      </c>
      <c r="H1285" s="6">
        <f aca="true" t="shared" si="75" ref="H1285:H1350">H1284-B1285</f>
        <v>-263500</v>
      </c>
      <c r="I1285" s="23">
        <v>5</v>
      </c>
      <c r="K1285" t="s">
        <v>34</v>
      </c>
      <c r="M1285" s="2">
        <v>500</v>
      </c>
    </row>
    <row r="1286" spans="2:13" ht="12.75">
      <c r="B1286" s="293">
        <v>2500</v>
      </c>
      <c r="C1286" s="13" t="s">
        <v>34</v>
      </c>
      <c r="D1286" s="1" t="s">
        <v>459</v>
      </c>
      <c r="E1286" s="1" t="s">
        <v>514</v>
      </c>
      <c r="F1286" s="66" t="s">
        <v>528</v>
      </c>
      <c r="G1286" s="28" t="s">
        <v>206</v>
      </c>
      <c r="H1286" s="6">
        <f t="shared" si="75"/>
        <v>-266000</v>
      </c>
      <c r="I1286" s="23">
        <v>5</v>
      </c>
      <c r="K1286" t="s">
        <v>34</v>
      </c>
      <c r="M1286" s="2">
        <v>500</v>
      </c>
    </row>
    <row r="1287" spans="2:13" ht="12.75">
      <c r="B1287" s="293">
        <v>2500</v>
      </c>
      <c r="C1287" s="13" t="s">
        <v>34</v>
      </c>
      <c r="D1287" s="1" t="s">
        <v>459</v>
      </c>
      <c r="E1287" s="1" t="s">
        <v>514</v>
      </c>
      <c r="F1287" s="66" t="s">
        <v>529</v>
      </c>
      <c r="G1287" s="28" t="s">
        <v>208</v>
      </c>
      <c r="H1287" s="6">
        <f t="shared" si="75"/>
        <v>-268500</v>
      </c>
      <c r="I1287" s="23">
        <v>5</v>
      </c>
      <c r="K1287" t="s">
        <v>34</v>
      </c>
      <c r="M1287" s="2">
        <v>500</v>
      </c>
    </row>
    <row r="1288" spans="2:13" ht="12.75">
      <c r="B1288" s="293">
        <v>2500</v>
      </c>
      <c r="C1288" s="13" t="s">
        <v>34</v>
      </c>
      <c r="D1288" s="1" t="s">
        <v>459</v>
      </c>
      <c r="E1288" s="1" t="s">
        <v>514</v>
      </c>
      <c r="F1288" s="66" t="s">
        <v>530</v>
      </c>
      <c r="G1288" s="28" t="s">
        <v>226</v>
      </c>
      <c r="H1288" s="6">
        <f t="shared" si="75"/>
        <v>-271000</v>
      </c>
      <c r="I1288" s="23">
        <v>5</v>
      </c>
      <c r="K1288" t="s">
        <v>34</v>
      </c>
      <c r="M1288" s="2">
        <v>500</v>
      </c>
    </row>
    <row r="1289" spans="2:13" ht="12.75">
      <c r="B1289" s="293">
        <v>2500</v>
      </c>
      <c r="C1289" s="13" t="s">
        <v>34</v>
      </c>
      <c r="D1289" s="1" t="s">
        <v>459</v>
      </c>
      <c r="E1289" s="1" t="s">
        <v>514</v>
      </c>
      <c r="F1289" s="66" t="s">
        <v>531</v>
      </c>
      <c r="G1289" s="28" t="s">
        <v>227</v>
      </c>
      <c r="H1289" s="6">
        <f t="shared" si="75"/>
        <v>-273500</v>
      </c>
      <c r="I1289" s="23">
        <v>5</v>
      </c>
      <c r="K1289" t="s">
        <v>34</v>
      </c>
      <c r="M1289" s="2">
        <v>500</v>
      </c>
    </row>
    <row r="1290" spans="2:13" ht="12.75">
      <c r="B1290" s="293">
        <v>2500</v>
      </c>
      <c r="C1290" s="13" t="s">
        <v>34</v>
      </c>
      <c r="D1290" s="1" t="s">
        <v>459</v>
      </c>
      <c r="E1290" s="1" t="s">
        <v>514</v>
      </c>
      <c r="F1290" s="66" t="s">
        <v>532</v>
      </c>
      <c r="G1290" s="28" t="s">
        <v>258</v>
      </c>
      <c r="H1290" s="6">
        <f t="shared" si="75"/>
        <v>-276000</v>
      </c>
      <c r="I1290" s="23">
        <v>5</v>
      </c>
      <c r="K1290" t="s">
        <v>34</v>
      </c>
      <c r="M1290" s="2">
        <v>500</v>
      </c>
    </row>
    <row r="1291" spans="2:13" ht="12.75">
      <c r="B1291" s="293">
        <v>2500</v>
      </c>
      <c r="C1291" s="13" t="s">
        <v>34</v>
      </c>
      <c r="D1291" s="1" t="s">
        <v>459</v>
      </c>
      <c r="E1291" s="1" t="s">
        <v>514</v>
      </c>
      <c r="F1291" s="66" t="s">
        <v>533</v>
      </c>
      <c r="G1291" s="28" t="s">
        <v>260</v>
      </c>
      <c r="H1291" s="6">
        <f t="shared" si="75"/>
        <v>-278500</v>
      </c>
      <c r="I1291" s="23">
        <v>5</v>
      </c>
      <c r="K1291" t="s">
        <v>34</v>
      </c>
      <c r="M1291" s="2">
        <v>500</v>
      </c>
    </row>
    <row r="1292" spans="2:13" ht="12.75">
      <c r="B1292" s="293">
        <v>2500</v>
      </c>
      <c r="C1292" s="13" t="s">
        <v>34</v>
      </c>
      <c r="D1292" s="1" t="s">
        <v>459</v>
      </c>
      <c r="E1292" s="1" t="s">
        <v>514</v>
      </c>
      <c r="F1292" s="66" t="s">
        <v>534</v>
      </c>
      <c r="G1292" s="28" t="s">
        <v>261</v>
      </c>
      <c r="H1292" s="6">
        <f t="shared" si="75"/>
        <v>-281000</v>
      </c>
      <c r="I1292" s="23">
        <v>5</v>
      </c>
      <c r="K1292" t="s">
        <v>34</v>
      </c>
      <c r="M1292" s="2">
        <v>500</v>
      </c>
    </row>
    <row r="1293" spans="2:13" ht="12.75">
      <c r="B1293" s="293">
        <v>2500</v>
      </c>
      <c r="C1293" s="13" t="s">
        <v>34</v>
      </c>
      <c r="D1293" s="1" t="s">
        <v>459</v>
      </c>
      <c r="E1293" s="1" t="s">
        <v>514</v>
      </c>
      <c r="F1293" s="66" t="s">
        <v>535</v>
      </c>
      <c r="G1293" s="28" t="s">
        <v>273</v>
      </c>
      <c r="H1293" s="6">
        <f t="shared" si="75"/>
        <v>-283500</v>
      </c>
      <c r="I1293" s="23">
        <v>5</v>
      </c>
      <c r="K1293" t="s">
        <v>34</v>
      </c>
      <c r="M1293" s="2">
        <v>500</v>
      </c>
    </row>
    <row r="1294" spans="2:13" ht="12.75">
      <c r="B1294" s="293">
        <v>2500</v>
      </c>
      <c r="C1294" s="13" t="s">
        <v>34</v>
      </c>
      <c r="D1294" s="1" t="s">
        <v>459</v>
      </c>
      <c r="E1294" s="1" t="s">
        <v>514</v>
      </c>
      <c r="F1294" s="66" t="s">
        <v>536</v>
      </c>
      <c r="G1294" s="28" t="s">
        <v>294</v>
      </c>
      <c r="H1294" s="6">
        <f t="shared" si="75"/>
        <v>-286000</v>
      </c>
      <c r="I1294" s="23">
        <v>5</v>
      </c>
      <c r="K1294" t="s">
        <v>34</v>
      </c>
      <c r="M1294" s="2">
        <v>500</v>
      </c>
    </row>
    <row r="1295" spans="2:13" ht="12.75">
      <c r="B1295" s="293">
        <v>2500</v>
      </c>
      <c r="C1295" s="13" t="s">
        <v>34</v>
      </c>
      <c r="D1295" s="1" t="s">
        <v>459</v>
      </c>
      <c r="E1295" s="1" t="s">
        <v>514</v>
      </c>
      <c r="F1295" s="66" t="s">
        <v>537</v>
      </c>
      <c r="G1295" s="28" t="s">
        <v>297</v>
      </c>
      <c r="H1295" s="6">
        <f t="shared" si="75"/>
        <v>-288500</v>
      </c>
      <c r="I1295" s="23">
        <v>5</v>
      </c>
      <c r="K1295" t="s">
        <v>34</v>
      </c>
      <c r="M1295" s="2">
        <v>500</v>
      </c>
    </row>
    <row r="1296" spans="2:13" ht="12.75">
      <c r="B1296" s="293">
        <v>2500</v>
      </c>
      <c r="C1296" s="13" t="s">
        <v>34</v>
      </c>
      <c r="D1296" s="1" t="s">
        <v>459</v>
      </c>
      <c r="E1296" s="1" t="s">
        <v>514</v>
      </c>
      <c r="F1296" s="66" t="s">
        <v>538</v>
      </c>
      <c r="G1296" s="28" t="s">
        <v>300</v>
      </c>
      <c r="H1296" s="6">
        <f t="shared" si="75"/>
        <v>-291000</v>
      </c>
      <c r="I1296" s="23">
        <v>5</v>
      </c>
      <c r="K1296" t="s">
        <v>34</v>
      </c>
      <c r="M1296" s="2">
        <v>500</v>
      </c>
    </row>
    <row r="1297" spans="2:13" ht="12.75">
      <c r="B1297" s="293">
        <v>2500</v>
      </c>
      <c r="C1297" s="13" t="s">
        <v>34</v>
      </c>
      <c r="D1297" s="1" t="s">
        <v>459</v>
      </c>
      <c r="E1297" s="1" t="s">
        <v>514</v>
      </c>
      <c r="F1297" s="66" t="s">
        <v>539</v>
      </c>
      <c r="G1297" s="28" t="s">
        <v>340</v>
      </c>
      <c r="H1297" s="6">
        <f t="shared" si="75"/>
        <v>-293500</v>
      </c>
      <c r="I1297" s="23">
        <v>5</v>
      </c>
      <c r="K1297" t="s">
        <v>34</v>
      </c>
      <c r="M1297" s="2">
        <v>500</v>
      </c>
    </row>
    <row r="1298" spans="2:13" ht="12.75">
      <c r="B1298" s="293">
        <v>2500</v>
      </c>
      <c r="C1298" s="13" t="s">
        <v>34</v>
      </c>
      <c r="D1298" s="1" t="s">
        <v>459</v>
      </c>
      <c r="E1298" s="1" t="s">
        <v>514</v>
      </c>
      <c r="F1298" s="66" t="s">
        <v>540</v>
      </c>
      <c r="G1298" s="28" t="s">
        <v>344</v>
      </c>
      <c r="H1298" s="6">
        <f t="shared" si="75"/>
        <v>-296000</v>
      </c>
      <c r="I1298" s="23">
        <v>5</v>
      </c>
      <c r="K1298" t="s">
        <v>34</v>
      </c>
      <c r="M1298" s="2">
        <v>500</v>
      </c>
    </row>
    <row r="1299" spans="2:13" ht="12.75">
      <c r="B1299" s="293">
        <v>2500</v>
      </c>
      <c r="C1299" s="13" t="s">
        <v>34</v>
      </c>
      <c r="D1299" s="1" t="s">
        <v>459</v>
      </c>
      <c r="E1299" s="1" t="s">
        <v>514</v>
      </c>
      <c r="F1299" s="66" t="s">
        <v>541</v>
      </c>
      <c r="G1299" s="28" t="s">
        <v>366</v>
      </c>
      <c r="H1299" s="6">
        <f t="shared" si="75"/>
        <v>-298500</v>
      </c>
      <c r="I1299" s="23">
        <v>5</v>
      </c>
      <c r="K1299" t="s">
        <v>34</v>
      </c>
      <c r="M1299" s="2">
        <v>500</v>
      </c>
    </row>
    <row r="1300" spans="2:13" ht="12.75">
      <c r="B1300" s="293">
        <v>2500</v>
      </c>
      <c r="C1300" s="13" t="s">
        <v>34</v>
      </c>
      <c r="D1300" s="13" t="s">
        <v>459</v>
      </c>
      <c r="E1300" s="1" t="s">
        <v>542</v>
      </c>
      <c r="F1300" s="66" t="s">
        <v>543</v>
      </c>
      <c r="G1300" s="28" t="s">
        <v>37</v>
      </c>
      <c r="H1300" s="6">
        <f t="shared" si="75"/>
        <v>-301000</v>
      </c>
      <c r="I1300" s="23">
        <v>5</v>
      </c>
      <c r="K1300" t="s">
        <v>34</v>
      </c>
      <c r="M1300" s="2">
        <v>500</v>
      </c>
    </row>
    <row r="1301" spans="2:13" ht="12.75">
      <c r="B1301" s="293">
        <v>2500</v>
      </c>
      <c r="C1301" s="13" t="s">
        <v>34</v>
      </c>
      <c r="D1301" s="1" t="s">
        <v>459</v>
      </c>
      <c r="E1301" s="1" t="s">
        <v>542</v>
      </c>
      <c r="F1301" s="66" t="s">
        <v>544</v>
      </c>
      <c r="G1301" s="28" t="s">
        <v>39</v>
      </c>
      <c r="H1301" s="6">
        <f t="shared" si="75"/>
        <v>-303500</v>
      </c>
      <c r="I1301" s="23">
        <v>5</v>
      </c>
      <c r="K1301" t="s">
        <v>34</v>
      </c>
      <c r="M1301" s="2">
        <v>500</v>
      </c>
    </row>
    <row r="1302" spans="2:13" ht="12.75">
      <c r="B1302" s="293">
        <v>2500</v>
      </c>
      <c r="C1302" s="13" t="s">
        <v>34</v>
      </c>
      <c r="D1302" s="1" t="s">
        <v>459</v>
      </c>
      <c r="E1302" s="1" t="s">
        <v>542</v>
      </c>
      <c r="F1302" s="66" t="s">
        <v>545</v>
      </c>
      <c r="G1302" s="28" t="s">
        <v>42</v>
      </c>
      <c r="H1302" s="6">
        <f t="shared" si="75"/>
        <v>-306000</v>
      </c>
      <c r="I1302" s="23">
        <v>5</v>
      </c>
      <c r="K1302" t="s">
        <v>34</v>
      </c>
      <c r="M1302" s="2">
        <v>500</v>
      </c>
    </row>
    <row r="1303" spans="2:13" ht="12.75">
      <c r="B1303" s="293">
        <v>2500</v>
      </c>
      <c r="C1303" s="13" t="s">
        <v>34</v>
      </c>
      <c r="D1303" s="1" t="s">
        <v>459</v>
      </c>
      <c r="E1303" s="1" t="s">
        <v>542</v>
      </c>
      <c r="F1303" s="66" t="s">
        <v>546</v>
      </c>
      <c r="G1303" s="28" t="s">
        <v>75</v>
      </c>
      <c r="H1303" s="6">
        <f t="shared" si="75"/>
        <v>-308500</v>
      </c>
      <c r="I1303" s="23">
        <v>5</v>
      </c>
      <c r="K1303" t="s">
        <v>34</v>
      </c>
      <c r="M1303" s="2">
        <v>500</v>
      </c>
    </row>
    <row r="1304" spans="2:13" ht="12.75">
      <c r="B1304" s="293">
        <v>2500</v>
      </c>
      <c r="C1304" s="13" t="s">
        <v>34</v>
      </c>
      <c r="D1304" s="1" t="s">
        <v>459</v>
      </c>
      <c r="E1304" s="1" t="s">
        <v>542</v>
      </c>
      <c r="F1304" s="66" t="s">
        <v>547</v>
      </c>
      <c r="G1304" s="28" t="s">
        <v>141</v>
      </c>
      <c r="H1304" s="6">
        <f t="shared" si="75"/>
        <v>-311000</v>
      </c>
      <c r="I1304" s="23">
        <v>5</v>
      </c>
      <c r="K1304" t="s">
        <v>34</v>
      </c>
      <c r="M1304" s="2">
        <v>500</v>
      </c>
    </row>
    <row r="1305" spans="2:13" ht="12.75">
      <c r="B1305" s="293">
        <v>2500</v>
      </c>
      <c r="C1305" s="13" t="s">
        <v>34</v>
      </c>
      <c r="D1305" s="1" t="s">
        <v>459</v>
      </c>
      <c r="E1305" s="1" t="s">
        <v>542</v>
      </c>
      <c r="F1305" s="66" t="s">
        <v>548</v>
      </c>
      <c r="G1305" s="28" t="s">
        <v>184</v>
      </c>
      <c r="H1305" s="6">
        <f t="shared" si="75"/>
        <v>-313500</v>
      </c>
      <c r="I1305" s="23">
        <v>5</v>
      </c>
      <c r="K1305" t="s">
        <v>34</v>
      </c>
      <c r="M1305" s="2">
        <v>500</v>
      </c>
    </row>
    <row r="1306" spans="2:13" ht="12.75">
      <c r="B1306" s="293">
        <v>2500</v>
      </c>
      <c r="C1306" s="13" t="s">
        <v>34</v>
      </c>
      <c r="D1306" s="1" t="s">
        <v>459</v>
      </c>
      <c r="E1306" s="1" t="s">
        <v>542</v>
      </c>
      <c r="F1306" s="66" t="s">
        <v>549</v>
      </c>
      <c r="G1306" s="28" t="s">
        <v>202</v>
      </c>
      <c r="H1306" s="6">
        <f t="shared" si="75"/>
        <v>-316000</v>
      </c>
      <c r="I1306" s="23">
        <v>5</v>
      </c>
      <c r="K1306" t="s">
        <v>34</v>
      </c>
      <c r="M1306" s="2">
        <v>500</v>
      </c>
    </row>
    <row r="1307" spans="2:13" ht="12.75">
      <c r="B1307" s="293">
        <v>2500</v>
      </c>
      <c r="C1307" s="13" t="s">
        <v>34</v>
      </c>
      <c r="D1307" s="1" t="s">
        <v>459</v>
      </c>
      <c r="E1307" s="1" t="s">
        <v>542</v>
      </c>
      <c r="F1307" s="66" t="s">
        <v>550</v>
      </c>
      <c r="G1307" s="28" t="s">
        <v>206</v>
      </c>
      <c r="H1307" s="6">
        <f t="shared" si="75"/>
        <v>-318500</v>
      </c>
      <c r="I1307" s="23">
        <v>5</v>
      </c>
      <c r="K1307" t="s">
        <v>34</v>
      </c>
      <c r="M1307" s="2">
        <v>500</v>
      </c>
    </row>
    <row r="1308" spans="2:13" ht="12.75">
      <c r="B1308" s="293">
        <v>2500</v>
      </c>
      <c r="C1308" s="13" t="s">
        <v>34</v>
      </c>
      <c r="D1308" s="1" t="s">
        <v>459</v>
      </c>
      <c r="E1308" s="1" t="s">
        <v>542</v>
      </c>
      <c r="F1308" s="66" t="s">
        <v>551</v>
      </c>
      <c r="G1308" s="28" t="s">
        <v>208</v>
      </c>
      <c r="H1308" s="6">
        <f t="shared" si="75"/>
        <v>-321000</v>
      </c>
      <c r="I1308" s="23">
        <v>5</v>
      </c>
      <c r="K1308" t="s">
        <v>34</v>
      </c>
      <c r="M1308" s="2">
        <v>500</v>
      </c>
    </row>
    <row r="1309" spans="2:13" ht="12.75">
      <c r="B1309" s="293">
        <v>2500</v>
      </c>
      <c r="C1309" s="13" t="s">
        <v>34</v>
      </c>
      <c r="D1309" s="1" t="s">
        <v>459</v>
      </c>
      <c r="E1309" s="1" t="s">
        <v>542</v>
      </c>
      <c r="F1309" s="66" t="s">
        <v>552</v>
      </c>
      <c r="G1309" s="28" t="s">
        <v>226</v>
      </c>
      <c r="H1309" s="6">
        <f t="shared" si="75"/>
        <v>-323500</v>
      </c>
      <c r="I1309" s="23">
        <v>5</v>
      </c>
      <c r="K1309" t="s">
        <v>34</v>
      </c>
      <c r="M1309" s="2">
        <v>500</v>
      </c>
    </row>
    <row r="1310" spans="2:13" ht="12.75">
      <c r="B1310" s="293">
        <v>2500</v>
      </c>
      <c r="C1310" s="13" t="s">
        <v>34</v>
      </c>
      <c r="D1310" s="1" t="s">
        <v>459</v>
      </c>
      <c r="E1310" s="1" t="s">
        <v>542</v>
      </c>
      <c r="F1310" s="66" t="s">
        <v>553</v>
      </c>
      <c r="G1310" s="28" t="s">
        <v>247</v>
      </c>
      <c r="H1310" s="6">
        <f t="shared" si="75"/>
        <v>-326000</v>
      </c>
      <c r="I1310" s="23">
        <v>5</v>
      </c>
      <c r="K1310" t="s">
        <v>34</v>
      </c>
      <c r="M1310" s="2">
        <v>500</v>
      </c>
    </row>
    <row r="1311" spans="2:13" ht="12.75">
      <c r="B1311" s="293">
        <v>2500</v>
      </c>
      <c r="C1311" s="13" t="s">
        <v>34</v>
      </c>
      <c r="D1311" s="1" t="s">
        <v>459</v>
      </c>
      <c r="E1311" s="1" t="s">
        <v>542</v>
      </c>
      <c r="F1311" s="66" t="s">
        <v>554</v>
      </c>
      <c r="G1311" s="28" t="s">
        <v>227</v>
      </c>
      <c r="H1311" s="6">
        <f t="shared" si="75"/>
        <v>-328500</v>
      </c>
      <c r="I1311" s="23">
        <v>5</v>
      </c>
      <c r="K1311" t="s">
        <v>34</v>
      </c>
      <c r="M1311" s="2">
        <v>500</v>
      </c>
    </row>
    <row r="1312" spans="2:13" ht="12.75">
      <c r="B1312" s="293">
        <v>2500</v>
      </c>
      <c r="C1312" s="13" t="s">
        <v>34</v>
      </c>
      <c r="D1312" s="1" t="s">
        <v>459</v>
      </c>
      <c r="E1312" s="1" t="s">
        <v>542</v>
      </c>
      <c r="F1312" s="66" t="s">
        <v>555</v>
      </c>
      <c r="G1312" s="28" t="s">
        <v>260</v>
      </c>
      <c r="H1312" s="6">
        <f t="shared" si="75"/>
        <v>-331000</v>
      </c>
      <c r="I1312" s="23">
        <v>5</v>
      </c>
      <c r="K1312" t="s">
        <v>34</v>
      </c>
      <c r="M1312" s="2">
        <v>500</v>
      </c>
    </row>
    <row r="1313" spans="2:13" ht="12.75">
      <c r="B1313" s="293">
        <v>5000</v>
      </c>
      <c r="C1313" s="13" t="s">
        <v>34</v>
      </c>
      <c r="D1313" s="1" t="s">
        <v>459</v>
      </c>
      <c r="E1313" s="1" t="s">
        <v>542</v>
      </c>
      <c r="F1313" s="66" t="s">
        <v>556</v>
      </c>
      <c r="G1313" s="28" t="s">
        <v>261</v>
      </c>
      <c r="H1313" s="6">
        <f t="shared" si="75"/>
        <v>-336000</v>
      </c>
      <c r="I1313" s="23">
        <v>10</v>
      </c>
      <c r="K1313" t="s">
        <v>34</v>
      </c>
      <c r="M1313" s="2">
        <v>500</v>
      </c>
    </row>
    <row r="1314" spans="2:13" ht="12.75">
      <c r="B1314" s="293">
        <v>5000</v>
      </c>
      <c r="C1314" s="13" t="s">
        <v>34</v>
      </c>
      <c r="D1314" s="1" t="s">
        <v>459</v>
      </c>
      <c r="E1314" s="1" t="s">
        <v>542</v>
      </c>
      <c r="F1314" s="66" t="s">
        <v>557</v>
      </c>
      <c r="G1314" s="28" t="s">
        <v>273</v>
      </c>
      <c r="H1314" s="6">
        <f t="shared" si="75"/>
        <v>-341000</v>
      </c>
      <c r="I1314" s="23">
        <v>10</v>
      </c>
      <c r="K1314" t="s">
        <v>34</v>
      </c>
      <c r="M1314" s="2">
        <v>500</v>
      </c>
    </row>
    <row r="1315" spans="2:13" ht="12.75">
      <c r="B1315" s="293">
        <v>7500</v>
      </c>
      <c r="C1315" s="13" t="s">
        <v>34</v>
      </c>
      <c r="D1315" s="1" t="s">
        <v>459</v>
      </c>
      <c r="E1315" s="1" t="s">
        <v>542</v>
      </c>
      <c r="F1315" s="66" t="s">
        <v>558</v>
      </c>
      <c r="G1315" s="28" t="s">
        <v>294</v>
      </c>
      <c r="H1315" s="6">
        <f t="shared" si="75"/>
        <v>-348500</v>
      </c>
      <c r="I1315" s="23">
        <v>15</v>
      </c>
      <c r="K1315" t="s">
        <v>34</v>
      </c>
      <c r="M1315" s="2">
        <v>500</v>
      </c>
    </row>
    <row r="1316" spans="2:13" ht="12.75">
      <c r="B1316" s="293">
        <v>2500</v>
      </c>
      <c r="C1316" s="13" t="s">
        <v>34</v>
      </c>
      <c r="D1316" s="1" t="s">
        <v>459</v>
      </c>
      <c r="E1316" s="1" t="s">
        <v>542</v>
      </c>
      <c r="F1316" s="66" t="s">
        <v>559</v>
      </c>
      <c r="G1316" s="28" t="s">
        <v>300</v>
      </c>
      <c r="H1316" s="6">
        <f t="shared" si="75"/>
        <v>-351000</v>
      </c>
      <c r="I1316" s="23">
        <v>5</v>
      </c>
      <c r="K1316" t="s">
        <v>34</v>
      </c>
      <c r="M1316" s="2">
        <v>500</v>
      </c>
    </row>
    <row r="1317" spans="2:13" ht="12.75">
      <c r="B1317" s="293">
        <v>2500</v>
      </c>
      <c r="C1317" s="13" t="s">
        <v>34</v>
      </c>
      <c r="D1317" s="1" t="s">
        <v>459</v>
      </c>
      <c r="E1317" s="1" t="s">
        <v>542</v>
      </c>
      <c r="F1317" s="66" t="s">
        <v>560</v>
      </c>
      <c r="G1317" s="28" t="s">
        <v>340</v>
      </c>
      <c r="H1317" s="6">
        <f t="shared" si="75"/>
        <v>-353500</v>
      </c>
      <c r="I1317" s="23">
        <v>5</v>
      </c>
      <c r="K1317" t="s">
        <v>34</v>
      </c>
      <c r="M1317" s="2">
        <v>500</v>
      </c>
    </row>
    <row r="1318" spans="2:13" ht="12.75">
      <c r="B1318" s="293">
        <v>5000</v>
      </c>
      <c r="C1318" s="13" t="s">
        <v>34</v>
      </c>
      <c r="D1318" s="1" t="s">
        <v>459</v>
      </c>
      <c r="E1318" s="1" t="s">
        <v>542</v>
      </c>
      <c r="F1318" s="66" t="s">
        <v>561</v>
      </c>
      <c r="G1318" s="28" t="s">
        <v>344</v>
      </c>
      <c r="H1318" s="6">
        <f t="shared" si="75"/>
        <v>-358500</v>
      </c>
      <c r="I1318" s="23">
        <v>10</v>
      </c>
      <c r="K1318" t="s">
        <v>34</v>
      </c>
      <c r="M1318" s="2">
        <v>500</v>
      </c>
    </row>
    <row r="1319" spans="2:13" ht="12.75">
      <c r="B1319" s="293">
        <v>5000</v>
      </c>
      <c r="C1319" s="13" t="s">
        <v>34</v>
      </c>
      <c r="D1319" s="1" t="s">
        <v>459</v>
      </c>
      <c r="E1319" s="1" t="s">
        <v>542</v>
      </c>
      <c r="F1319" s="66" t="s">
        <v>562</v>
      </c>
      <c r="G1319" s="28" t="s">
        <v>366</v>
      </c>
      <c r="H1319" s="6">
        <f t="shared" si="75"/>
        <v>-363500</v>
      </c>
      <c r="I1319" s="23">
        <v>10</v>
      </c>
      <c r="K1319" t="s">
        <v>34</v>
      </c>
      <c r="M1319" s="2">
        <v>500</v>
      </c>
    </row>
    <row r="1320" spans="2:13" ht="12.75">
      <c r="B1320" s="293">
        <v>3000</v>
      </c>
      <c r="C1320" s="13" t="s">
        <v>34</v>
      </c>
      <c r="D1320" s="1" t="s">
        <v>459</v>
      </c>
      <c r="E1320" s="1" t="s">
        <v>563</v>
      </c>
      <c r="F1320" s="66" t="s">
        <v>564</v>
      </c>
      <c r="G1320" s="28" t="s">
        <v>127</v>
      </c>
      <c r="H1320" s="6">
        <f t="shared" si="75"/>
        <v>-366500</v>
      </c>
      <c r="I1320" s="23">
        <v>6</v>
      </c>
      <c r="K1320" t="s">
        <v>34</v>
      </c>
      <c r="M1320" s="2">
        <v>500</v>
      </c>
    </row>
    <row r="1321" spans="2:13" ht="12.75">
      <c r="B1321" s="293">
        <v>3000</v>
      </c>
      <c r="C1321" s="13" t="s">
        <v>34</v>
      </c>
      <c r="D1321" s="1" t="s">
        <v>459</v>
      </c>
      <c r="E1321" s="1" t="s">
        <v>563</v>
      </c>
      <c r="F1321" s="66" t="s">
        <v>565</v>
      </c>
      <c r="G1321" s="28" t="s">
        <v>141</v>
      </c>
      <c r="H1321" s="6">
        <f t="shared" si="75"/>
        <v>-369500</v>
      </c>
      <c r="I1321" s="23">
        <v>6</v>
      </c>
      <c r="K1321" t="s">
        <v>34</v>
      </c>
      <c r="M1321" s="2">
        <v>500</v>
      </c>
    </row>
    <row r="1322" spans="2:13" ht="12.75">
      <c r="B1322" s="293">
        <v>3000</v>
      </c>
      <c r="C1322" s="13" t="s">
        <v>34</v>
      </c>
      <c r="D1322" s="1" t="s">
        <v>459</v>
      </c>
      <c r="E1322" s="1" t="s">
        <v>563</v>
      </c>
      <c r="F1322" s="66" t="s">
        <v>566</v>
      </c>
      <c r="G1322" s="28" t="s">
        <v>184</v>
      </c>
      <c r="H1322" s="6">
        <f t="shared" si="75"/>
        <v>-372500</v>
      </c>
      <c r="I1322" s="23">
        <v>6</v>
      </c>
      <c r="K1322" t="s">
        <v>34</v>
      </c>
      <c r="M1322" s="2">
        <v>500</v>
      </c>
    </row>
    <row r="1323" spans="2:13" ht="12.75">
      <c r="B1323" s="293">
        <v>3000</v>
      </c>
      <c r="C1323" s="13" t="s">
        <v>34</v>
      </c>
      <c r="D1323" s="1" t="s">
        <v>459</v>
      </c>
      <c r="E1323" s="1" t="s">
        <v>563</v>
      </c>
      <c r="F1323" s="66" t="s">
        <v>567</v>
      </c>
      <c r="G1323" s="28" t="s">
        <v>202</v>
      </c>
      <c r="H1323" s="6">
        <f t="shared" si="75"/>
        <v>-375500</v>
      </c>
      <c r="I1323" s="23">
        <v>6</v>
      </c>
      <c r="K1323" t="s">
        <v>34</v>
      </c>
      <c r="M1323" s="2">
        <v>500</v>
      </c>
    </row>
    <row r="1324" spans="2:13" ht="12.75">
      <c r="B1324" s="293">
        <v>3000</v>
      </c>
      <c r="C1324" s="13" t="s">
        <v>34</v>
      </c>
      <c r="D1324" s="1" t="s">
        <v>459</v>
      </c>
      <c r="E1324" s="1" t="s">
        <v>563</v>
      </c>
      <c r="F1324" s="66" t="s">
        <v>568</v>
      </c>
      <c r="G1324" s="28" t="s">
        <v>204</v>
      </c>
      <c r="H1324" s="6">
        <f t="shared" si="75"/>
        <v>-378500</v>
      </c>
      <c r="I1324" s="23">
        <v>6</v>
      </c>
      <c r="K1324" t="s">
        <v>34</v>
      </c>
      <c r="M1324" s="2">
        <v>500</v>
      </c>
    </row>
    <row r="1325" spans="2:13" ht="12.75">
      <c r="B1325" s="293">
        <v>3000</v>
      </c>
      <c r="C1325" s="13" t="s">
        <v>34</v>
      </c>
      <c r="D1325" s="1" t="s">
        <v>459</v>
      </c>
      <c r="E1325" s="1" t="s">
        <v>563</v>
      </c>
      <c r="F1325" s="66" t="s">
        <v>569</v>
      </c>
      <c r="G1325" s="28" t="s">
        <v>208</v>
      </c>
      <c r="H1325" s="6">
        <f t="shared" si="75"/>
        <v>-381500</v>
      </c>
      <c r="I1325" s="23">
        <v>6</v>
      </c>
      <c r="K1325" t="s">
        <v>34</v>
      </c>
      <c r="M1325" s="2">
        <v>500</v>
      </c>
    </row>
    <row r="1326" spans="2:13" ht="12.75">
      <c r="B1326" s="293">
        <v>3000</v>
      </c>
      <c r="C1326" s="13" t="s">
        <v>34</v>
      </c>
      <c r="D1326" s="1" t="s">
        <v>459</v>
      </c>
      <c r="E1326" s="1" t="s">
        <v>563</v>
      </c>
      <c r="F1326" s="66" t="s">
        <v>570</v>
      </c>
      <c r="G1326" s="28" t="s">
        <v>273</v>
      </c>
      <c r="H1326" s="6">
        <f t="shared" si="75"/>
        <v>-384500</v>
      </c>
      <c r="I1326" s="23">
        <v>6</v>
      </c>
      <c r="K1326" t="s">
        <v>34</v>
      </c>
      <c r="M1326" s="2">
        <v>500</v>
      </c>
    </row>
    <row r="1327" spans="2:13" ht="12.75">
      <c r="B1327" s="293">
        <v>3000</v>
      </c>
      <c r="C1327" s="13" t="s">
        <v>34</v>
      </c>
      <c r="D1327" s="1" t="s">
        <v>459</v>
      </c>
      <c r="E1327" s="1" t="s">
        <v>563</v>
      </c>
      <c r="F1327" s="66" t="s">
        <v>571</v>
      </c>
      <c r="G1327" s="28" t="s">
        <v>297</v>
      </c>
      <c r="H1327" s="6">
        <f t="shared" si="75"/>
        <v>-387500</v>
      </c>
      <c r="I1327" s="23">
        <v>6</v>
      </c>
      <c r="K1327" t="s">
        <v>34</v>
      </c>
      <c r="M1327" s="2">
        <v>500</v>
      </c>
    </row>
    <row r="1328" spans="2:13" ht="12.75">
      <c r="B1328" s="293">
        <v>3000</v>
      </c>
      <c r="C1328" s="13" t="s">
        <v>34</v>
      </c>
      <c r="D1328" s="1" t="s">
        <v>459</v>
      </c>
      <c r="E1328" s="1" t="s">
        <v>563</v>
      </c>
      <c r="F1328" s="66" t="s">
        <v>572</v>
      </c>
      <c r="G1328" s="28" t="s">
        <v>340</v>
      </c>
      <c r="H1328" s="6">
        <f t="shared" si="75"/>
        <v>-390500</v>
      </c>
      <c r="I1328" s="23">
        <v>6</v>
      </c>
      <c r="K1328" t="s">
        <v>34</v>
      </c>
      <c r="M1328" s="2">
        <v>500</v>
      </c>
    </row>
    <row r="1329" spans="2:13" ht="12.75">
      <c r="B1329" s="293">
        <v>5000</v>
      </c>
      <c r="C1329" s="13" t="s">
        <v>34</v>
      </c>
      <c r="D1329" s="1" t="s">
        <v>459</v>
      </c>
      <c r="E1329" s="1" t="s">
        <v>573</v>
      </c>
      <c r="F1329" s="66" t="s">
        <v>574</v>
      </c>
      <c r="G1329" s="28" t="s">
        <v>125</v>
      </c>
      <c r="H1329" s="6">
        <f t="shared" si="75"/>
        <v>-395500</v>
      </c>
      <c r="I1329" s="23">
        <v>10</v>
      </c>
      <c r="K1329" t="s">
        <v>34</v>
      </c>
      <c r="M1329" s="2">
        <v>500</v>
      </c>
    </row>
    <row r="1330" spans="1:13" s="16" customFormat="1" ht="12.75">
      <c r="A1330" s="13"/>
      <c r="B1330" s="296">
        <v>5000</v>
      </c>
      <c r="C1330" s="13" t="s">
        <v>34</v>
      </c>
      <c r="D1330" s="13" t="s">
        <v>459</v>
      </c>
      <c r="E1330" s="13" t="s">
        <v>573</v>
      </c>
      <c r="F1330" s="91" t="s">
        <v>1359</v>
      </c>
      <c r="G1330" s="30" t="s">
        <v>139</v>
      </c>
      <c r="H1330" s="29">
        <f>H1329-B1330</f>
        <v>-400500</v>
      </c>
      <c r="I1330" s="40">
        <v>10</v>
      </c>
      <c r="K1330" s="16" t="s">
        <v>34</v>
      </c>
      <c r="M1330" s="41">
        <v>500</v>
      </c>
    </row>
    <row r="1331" spans="1:13" s="77" customFormat="1" ht="12.75">
      <c r="A1331" s="1"/>
      <c r="B1331" s="293">
        <v>5000</v>
      </c>
      <c r="C1331" s="13" t="s">
        <v>34</v>
      </c>
      <c r="D1331" s="1" t="s">
        <v>459</v>
      </c>
      <c r="E1331" s="1" t="s">
        <v>573</v>
      </c>
      <c r="F1331" s="66" t="s">
        <v>575</v>
      </c>
      <c r="G1331" s="28" t="s">
        <v>141</v>
      </c>
      <c r="H1331" s="6">
        <f>H1330-B1331</f>
        <v>-405500</v>
      </c>
      <c r="I1331" s="23">
        <v>10</v>
      </c>
      <c r="J1331"/>
      <c r="K1331" t="s">
        <v>34</v>
      </c>
      <c r="L1331"/>
      <c r="M1331" s="2">
        <v>500</v>
      </c>
    </row>
    <row r="1332" spans="2:13" ht="12.75">
      <c r="B1332" s="293">
        <v>5000</v>
      </c>
      <c r="C1332" s="13" t="s">
        <v>34</v>
      </c>
      <c r="D1332" s="1" t="s">
        <v>459</v>
      </c>
      <c r="E1332" s="1" t="s">
        <v>573</v>
      </c>
      <c r="F1332" s="66" t="s">
        <v>576</v>
      </c>
      <c r="G1332" s="28" t="s">
        <v>184</v>
      </c>
      <c r="H1332" s="6">
        <f>H1331-B1332</f>
        <v>-410500</v>
      </c>
      <c r="I1332" s="23">
        <v>10</v>
      </c>
      <c r="K1332" t="s">
        <v>34</v>
      </c>
      <c r="M1332" s="2">
        <v>500</v>
      </c>
    </row>
    <row r="1333" spans="2:13" ht="12.75">
      <c r="B1333" s="294">
        <v>5000</v>
      </c>
      <c r="C1333" s="13" t="s">
        <v>34</v>
      </c>
      <c r="D1333" s="1" t="s">
        <v>459</v>
      </c>
      <c r="E1333" s="1" t="s">
        <v>573</v>
      </c>
      <c r="F1333" s="66" t="s">
        <v>577</v>
      </c>
      <c r="G1333" s="28" t="s">
        <v>202</v>
      </c>
      <c r="H1333" s="6">
        <f t="shared" si="75"/>
        <v>-415500</v>
      </c>
      <c r="I1333" s="23">
        <v>10</v>
      </c>
      <c r="K1333" t="s">
        <v>34</v>
      </c>
      <c r="M1333" s="2">
        <v>500</v>
      </c>
    </row>
    <row r="1334" spans="2:13" ht="12.75">
      <c r="B1334" s="293">
        <v>5000</v>
      </c>
      <c r="C1334" s="13" t="s">
        <v>34</v>
      </c>
      <c r="D1334" s="1" t="s">
        <v>459</v>
      </c>
      <c r="E1334" s="1" t="s">
        <v>573</v>
      </c>
      <c r="F1334" s="66" t="s">
        <v>578</v>
      </c>
      <c r="G1334" s="28" t="s">
        <v>258</v>
      </c>
      <c r="H1334" s="6">
        <f t="shared" si="75"/>
        <v>-420500</v>
      </c>
      <c r="I1334" s="23">
        <v>10</v>
      </c>
      <c r="K1334" t="s">
        <v>34</v>
      </c>
      <c r="M1334" s="2">
        <v>500</v>
      </c>
    </row>
    <row r="1335" spans="2:13" ht="12.75">
      <c r="B1335" s="293">
        <v>5000</v>
      </c>
      <c r="C1335" s="13" t="s">
        <v>34</v>
      </c>
      <c r="D1335" s="1" t="s">
        <v>459</v>
      </c>
      <c r="E1335" s="1" t="s">
        <v>573</v>
      </c>
      <c r="F1335" s="66" t="s">
        <v>579</v>
      </c>
      <c r="G1335" s="28" t="s">
        <v>273</v>
      </c>
      <c r="H1335" s="6">
        <f t="shared" si="75"/>
        <v>-425500</v>
      </c>
      <c r="I1335" s="23">
        <v>10</v>
      </c>
      <c r="K1335" t="s">
        <v>34</v>
      </c>
      <c r="M1335" s="2">
        <v>500</v>
      </c>
    </row>
    <row r="1336" spans="1:13" s="16" customFormat="1" ht="12.75">
      <c r="A1336" s="13"/>
      <c r="B1336" s="296">
        <v>5000</v>
      </c>
      <c r="C1336" s="13" t="s">
        <v>34</v>
      </c>
      <c r="D1336" s="13" t="s">
        <v>459</v>
      </c>
      <c r="E1336" s="13" t="s">
        <v>573</v>
      </c>
      <c r="F1336" s="91" t="s">
        <v>1360</v>
      </c>
      <c r="G1336" s="30" t="s">
        <v>294</v>
      </c>
      <c r="H1336" s="29">
        <f>H1335-B1336</f>
        <v>-430500</v>
      </c>
      <c r="I1336" s="40">
        <v>10</v>
      </c>
      <c r="K1336" s="16" t="s">
        <v>34</v>
      </c>
      <c r="M1336" s="41">
        <v>500</v>
      </c>
    </row>
    <row r="1337" spans="2:13" ht="12.75">
      <c r="B1337" s="293">
        <v>2500</v>
      </c>
      <c r="C1337" s="13" t="s">
        <v>34</v>
      </c>
      <c r="D1337" s="1" t="s">
        <v>459</v>
      </c>
      <c r="E1337" s="1" t="s">
        <v>573</v>
      </c>
      <c r="F1337" s="66" t="s">
        <v>580</v>
      </c>
      <c r="G1337" s="28" t="s">
        <v>344</v>
      </c>
      <c r="H1337" s="29">
        <f>H1336-B1337</f>
        <v>-433000</v>
      </c>
      <c r="I1337" s="23">
        <v>5</v>
      </c>
      <c r="K1337" t="s">
        <v>34</v>
      </c>
      <c r="M1337" s="2">
        <v>500</v>
      </c>
    </row>
    <row r="1338" spans="2:13" ht="12.75">
      <c r="B1338" s="293">
        <v>2000</v>
      </c>
      <c r="C1338" s="13" t="s">
        <v>34</v>
      </c>
      <c r="D1338" s="1" t="s">
        <v>459</v>
      </c>
      <c r="E1338" s="1" t="s">
        <v>1352</v>
      </c>
      <c r="F1338" s="66" t="s">
        <v>581</v>
      </c>
      <c r="G1338" s="28" t="s">
        <v>340</v>
      </c>
      <c r="H1338" s="29">
        <f>H1337-B1338</f>
        <v>-435000</v>
      </c>
      <c r="I1338" s="23">
        <f>+B1338/M1338</f>
        <v>4</v>
      </c>
      <c r="K1338" t="s">
        <v>34</v>
      </c>
      <c r="M1338" s="2">
        <v>500</v>
      </c>
    </row>
    <row r="1339" spans="1:13" s="16" customFormat="1" ht="12.75">
      <c r="A1339" s="12"/>
      <c r="B1339" s="295">
        <f>SUM(B1221:B1338)</f>
        <v>435000</v>
      </c>
      <c r="C1339" s="12" t="s">
        <v>34</v>
      </c>
      <c r="D1339" s="12"/>
      <c r="E1339" s="12"/>
      <c r="F1339" s="78"/>
      <c r="G1339" s="19"/>
      <c r="H1339" s="75">
        <v>0</v>
      </c>
      <c r="I1339" s="76">
        <f aca="true" t="shared" si="76" ref="I1339:I1344">+B1339/M1339</f>
        <v>870</v>
      </c>
      <c r="J1339" s="77"/>
      <c r="K1339" s="77"/>
      <c r="L1339" s="77"/>
      <c r="M1339" s="2">
        <v>500</v>
      </c>
    </row>
    <row r="1340" spans="1:13" s="77" customFormat="1" ht="12.75">
      <c r="A1340" s="1"/>
      <c r="B1340" s="293"/>
      <c r="C1340" s="1"/>
      <c r="D1340" s="1"/>
      <c r="E1340" s="1"/>
      <c r="F1340" s="66"/>
      <c r="G1340" s="28"/>
      <c r="H1340" s="6">
        <f t="shared" si="75"/>
        <v>0</v>
      </c>
      <c r="I1340" s="23">
        <f t="shared" si="76"/>
        <v>0</v>
      </c>
      <c r="J1340"/>
      <c r="K1340"/>
      <c r="L1340"/>
      <c r="M1340" s="2">
        <v>500</v>
      </c>
    </row>
    <row r="1341" spans="2:13" ht="12.75">
      <c r="B1341" s="293"/>
      <c r="H1341" s="6">
        <f t="shared" si="75"/>
        <v>0</v>
      </c>
      <c r="I1341" s="23">
        <f t="shared" si="76"/>
        <v>0</v>
      </c>
      <c r="M1341" s="2">
        <v>500</v>
      </c>
    </row>
    <row r="1342" spans="1:13" ht="12.75">
      <c r="A1342" s="13"/>
      <c r="B1342" s="296">
        <v>350</v>
      </c>
      <c r="C1342" s="13" t="s">
        <v>1</v>
      </c>
      <c r="D1342" s="13" t="s">
        <v>20</v>
      </c>
      <c r="E1342" s="13" t="s">
        <v>582</v>
      </c>
      <c r="F1342" s="66" t="s">
        <v>583</v>
      </c>
      <c r="G1342" s="30" t="s">
        <v>45</v>
      </c>
      <c r="H1342" s="6">
        <f t="shared" si="75"/>
        <v>-350</v>
      </c>
      <c r="I1342" s="23">
        <f t="shared" si="76"/>
        <v>0.7</v>
      </c>
      <c r="J1342" s="16"/>
      <c r="K1342" t="s">
        <v>584</v>
      </c>
      <c r="L1342" s="16"/>
      <c r="M1342" s="2">
        <v>500</v>
      </c>
    </row>
    <row r="1343" spans="2:13" ht="12.75">
      <c r="B1343" s="293">
        <v>900</v>
      </c>
      <c r="C1343" s="13" t="s">
        <v>1</v>
      </c>
      <c r="D1343" s="13" t="s">
        <v>20</v>
      </c>
      <c r="E1343" s="1" t="s">
        <v>582</v>
      </c>
      <c r="F1343" s="66" t="s">
        <v>585</v>
      </c>
      <c r="G1343" s="28" t="s">
        <v>52</v>
      </c>
      <c r="H1343" s="6">
        <f t="shared" si="75"/>
        <v>-1250</v>
      </c>
      <c r="I1343" s="23">
        <f t="shared" si="76"/>
        <v>1.8</v>
      </c>
      <c r="K1343" t="s">
        <v>584</v>
      </c>
      <c r="M1343" s="2">
        <v>500</v>
      </c>
    </row>
    <row r="1344" spans="2:13" ht="12.75">
      <c r="B1344" s="298">
        <v>300</v>
      </c>
      <c r="C1344" s="38" t="s">
        <v>1</v>
      </c>
      <c r="D1344" s="13" t="s">
        <v>20</v>
      </c>
      <c r="E1344" s="38" t="s">
        <v>582</v>
      </c>
      <c r="F1344" s="66" t="s">
        <v>583</v>
      </c>
      <c r="G1344" s="28" t="s">
        <v>127</v>
      </c>
      <c r="H1344" s="6">
        <f t="shared" si="75"/>
        <v>-1550</v>
      </c>
      <c r="I1344" s="23">
        <f t="shared" si="76"/>
        <v>0.6</v>
      </c>
      <c r="J1344" s="37"/>
      <c r="K1344" t="s">
        <v>584</v>
      </c>
      <c r="L1344" s="37"/>
      <c r="M1344" s="2">
        <v>500</v>
      </c>
    </row>
    <row r="1345" spans="1:13" s="16" customFormat="1" ht="12.75">
      <c r="A1345" s="1"/>
      <c r="B1345" s="293">
        <v>300</v>
      </c>
      <c r="C1345" s="13" t="s">
        <v>1</v>
      </c>
      <c r="D1345" s="1" t="s">
        <v>20</v>
      </c>
      <c r="E1345" s="1" t="s">
        <v>582</v>
      </c>
      <c r="F1345" s="66" t="s">
        <v>583</v>
      </c>
      <c r="G1345" s="28" t="s">
        <v>300</v>
      </c>
      <c r="H1345" s="6">
        <f t="shared" si="75"/>
        <v>-1850</v>
      </c>
      <c r="I1345" s="23">
        <f>+B1345/M1345</f>
        <v>0.6</v>
      </c>
      <c r="J1345"/>
      <c r="K1345" t="s">
        <v>584</v>
      </c>
      <c r="L1345"/>
      <c r="M1345" s="2">
        <v>500</v>
      </c>
    </row>
    <row r="1346" spans="2:13" ht="12.75">
      <c r="B1346" s="293">
        <v>300</v>
      </c>
      <c r="C1346" s="1" t="s">
        <v>1</v>
      </c>
      <c r="D1346" s="13" t="s">
        <v>20</v>
      </c>
      <c r="E1346" s="1" t="s">
        <v>582</v>
      </c>
      <c r="F1346" s="66" t="s">
        <v>586</v>
      </c>
      <c r="G1346" s="28" t="s">
        <v>300</v>
      </c>
      <c r="H1346" s="6">
        <f t="shared" si="75"/>
        <v>-2150</v>
      </c>
      <c r="I1346" s="23">
        <f>+B1346/M1346</f>
        <v>0.6</v>
      </c>
      <c r="K1346" t="s">
        <v>587</v>
      </c>
      <c r="M1346" s="2">
        <v>500</v>
      </c>
    </row>
    <row r="1347" spans="1:13" ht="12.75">
      <c r="A1347" s="12"/>
      <c r="B1347" s="295">
        <f>SUM(B1342:B1346)</f>
        <v>2150</v>
      </c>
      <c r="C1347" s="12" t="s">
        <v>1</v>
      </c>
      <c r="D1347" s="12"/>
      <c r="E1347" s="12"/>
      <c r="F1347" s="78"/>
      <c r="G1347" s="19"/>
      <c r="H1347" s="75">
        <v>0</v>
      </c>
      <c r="I1347" s="76">
        <f>+B1347/M1347</f>
        <v>4.3</v>
      </c>
      <c r="J1347" s="77"/>
      <c r="K1347" s="77"/>
      <c r="L1347" s="77"/>
      <c r="M1347" s="2">
        <v>500</v>
      </c>
    </row>
    <row r="1348" spans="2:14" ht="12.75">
      <c r="B1348" s="293"/>
      <c r="D1348" s="13"/>
      <c r="H1348" s="6">
        <f t="shared" si="75"/>
        <v>0</v>
      </c>
      <c r="I1348" s="23">
        <f>+B1348/M1348</f>
        <v>0</v>
      </c>
      <c r="M1348" s="2">
        <v>500</v>
      </c>
      <c r="N1348" s="39">
        <v>500</v>
      </c>
    </row>
    <row r="1349" spans="2:13" ht="12.75">
      <c r="B1349" s="293"/>
      <c r="D1349" s="13"/>
      <c r="H1349" s="6">
        <f t="shared" si="75"/>
        <v>0</v>
      </c>
      <c r="I1349" s="23">
        <f>+B1349/M1349</f>
        <v>0</v>
      </c>
      <c r="M1349" s="2">
        <v>500</v>
      </c>
    </row>
    <row r="1350" spans="2:13" ht="12.75">
      <c r="B1350" s="296">
        <v>3000</v>
      </c>
      <c r="C1350" s="1" t="s">
        <v>588</v>
      </c>
      <c r="D1350" s="13" t="s">
        <v>20</v>
      </c>
      <c r="E1350" s="1" t="s">
        <v>589</v>
      </c>
      <c r="F1350" s="66" t="s">
        <v>590</v>
      </c>
      <c r="G1350" s="31" t="s">
        <v>37</v>
      </c>
      <c r="H1350" s="6">
        <f t="shared" si="75"/>
        <v>-3000</v>
      </c>
      <c r="I1350" s="23">
        <f aca="true" t="shared" si="77" ref="I1350:I1412">+B1350/M1350</f>
        <v>6</v>
      </c>
      <c r="K1350" t="s">
        <v>587</v>
      </c>
      <c r="M1350" s="2">
        <v>500</v>
      </c>
    </row>
    <row r="1351" spans="2:13" ht="12.75">
      <c r="B1351" s="296">
        <v>700</v>
      </c>
      <c r="C1351" s="33" t="s">
        <v>591</v>
      </c>
      <c r="D1351" s="13" t="s">
        <v>20</v>
      </c>
      <c r="E1351" s="33" t="s">
        <v>589</v>
      </c>
      <c r="F1351" s="66" t="s">
        <v>586</v>
      </c>
      <c r="G1351" s="31" t="s">
        <v>39</v>
      </c>
      <c r="H1351" s="6">
        <f aca="true" t="shared" si="78" ref="H1351:H1394">H1350-B1351</f>
        <v>-3700</v>
      </c>
      <c r="I1351" s="23">
        <f t="shared" si="77"/>
        <v>1.4</v>
      </c>
      <c r="K1351" t="s">
        <v>587</v>
      </c>
      <c r="M1351" s="2">
        <v>500</v>
      </c>
    </row>
    <row r="1352" spans="1:13" ht="12.75">
      <c r="A1352" s="13"/>
      <c r="B1352" s="296">
        <v>700</v>
      </c>
      <c r="C1352" s="13" t="s">
        <v>592</v>
      </c>
      <c r="D1352" s="13" t="s">
        <v>20</v>
      </c>
      <c r="E1352" s="13" t="s">
        <v>589</v>
      </c>
      <c r="F1352" s="66" t="s">
        <v>586</v>
      </c>
      <c r="G1352" s="30" t="s">
        <v>39</v>
      </c>
      <c r="H1352" s="6">
        <f t="shared" si="78"/>
        <v>-4400</v>
      </c>
      <c r="I1352" s="23">
        <f t="shared" si="77"/>
        <v>1.4</v>
      </c>
      <c r="J1352" s="16"/>
      <c r="K1352" t="s">
        <v>587</v>
      </c>
      <c r="L1352" s="16"/>
      <c r="M1352" s="2">
        <v>500</v>
      </c>
    </row>
    <row r="1353" spans="2:13" ht="12.75">
      <c r="B1353" s="293">
        <v>800</v>
      </c>
      <c r="C1353" s="13" t="s">
        <v>593</v>
      </c>
      <c r="D1353" s="13" t="s">
        <v>20</v>
      </c>
      <c r="E1353" s="1" t="s">
        <v>589</v>
      </c>
      <c r="F1353" s="66" t="s">
        <v>586</v>
      </c>
      <c r="G1353" s="28" t="s">
        <v>39</v>
      </c>
      <c r="H1353" s="6">
        <f t="shared" si="78"/>
        <v>-5200</v>
      </c>
      <c r="I1353" s="23">
        <f t="shared" si="77"/>
        <v>1.6</v>
      </c>
      <c r="K1353" t="s">
        <v>587</v>
      </c>
      <c r="M1353" s="2">
        <v>500</v>
      </c>
    </row>
    <row r="1354" spans="2:13" ht="12.75">
      <c r="B1354" s="293">
        <v>800</v>
      </c>
      <c r="C1354" s="1" t="s">
        <v>594</v>
      </c>
      <c r="D1354" s="13" t="s">
        <v>20</v>
      </c>
      <c r="E1354" s="1" t="s">
        <v>589</v>
      </c>
      <c r="F1354" s="66" t="s">
        <v>586</v>
      </c>
      <c r="G1354" s="28" t="s">
        <v>42</v>
      </c>
      <c r="H1354" s="6">
        <f t="shared" si="78"/>
        <v>-6000</v>
      </c>
      <c r="I1354" s="23">
        <f t="shared" si="77"/>
        <v>1.6</v>
      </c>
      <c r="K1354" t="s">
        <v>587</v>
      </c>
      <c r="M1354" s="2">
        <v>500</v>
      </c>
    </row>
    <row r="1355" spans="2:13" ht="12.75">
      <c r="B1355" s="298">
        <v>3000</v>
      </c>
      <c r="C1355" s="38" t="s">
        <v>595</v>
      </c>
      <c r="D1355" s="13" t="s">
        <v>20</v>
      </c>
      <c r="E1355" s="38" t="s">
        <v>589</v>
      </c>
      <c r="F1355" s="66" t="s">
        <v>596</v>
      </c>
      <c r="G1355" s="28" t="s">
        <v>42</v>
      </c>
      <c r="H1355" s="6">
        <f t="shared" si="78"/>
        <v>-9000</v>
      </c>
      <c r="I1355" s="23">
        <f t="shared" si="77"/>
        <v>6</v>
      </c>
      <c r="J1355" s="37"/>
      <c r="K1355" t="s">
        <v>587</v>
      </c>
      <c r="L1355" s="37"/>
      <c r="M1355" s="2">
        <v>500</v>
      </c>
    </row>
    <row r="1356" spans="2:13" ht="12.75">
      <c r="B1356" s="296">
        <v>2800</v>
      </c>
      <c r="C1356" s="13" t="s">
        <v>597</v>
      </c>
      <c r="D1356" s="13" t="s">
        <v>20</v>
      </c>
      <c r="E1356" s="1" t="s">
        <v>589</v>
      </c>
      <c r="F1356" s="66" t="s">
        <v>598</v>
      </c>
      <c r="G1356" s="28" t="s">
        <v>52</v>
      </c>
      <c r="H1356" s="6">
        <f t="shared" si="78"/>
        <v>-11800</v>
      </c>
      <c r="I1356" s="23">
        <f t="shared" si="77"/>
        <v>5.6</v>
      </c>
      <c r="K1356" t="s">
        <v>587</v>
      </c>
      <c r="M1356" s="2">
        <v>500</v>
      </c>
    </row>
    <row r="1357" spans="2:13" ht="12.75">
      <c r="B1357" s="293">
        <v>8000</v>
      </c>
      <c r="C1357" s="13" t="s">
        <v>599</v>
      </c>
      <c r="D1357" s="13" t="s">
        <v>20</v>
      </c>
      <c r="E1357" s="1" t="s">
        <v>589</v>
      </c>
      <c r="F1357" s="118" t="s">
        <v>600</v>
      </c>
      <c r="G1357" s="28" t="s">
        <v>75</v>
      </c>
      <c r="H1357" s="6">
        <f t="shared" si="78"/>
        <v>-19800</v>
      </c>
      <c r="I1357" s="23">
        <f t="shared" si="77"/>
        <v>16</v>
      </c>
      <c r="K1357" t="s">
        <v>587</v>
      </c>
      <c r="M1357" s="2">
        <v>500</v>
      </c>
    </row>
    <row r="1358" spans="2:13" ht="12.75">
      <c r="B1358" s="293">
        <v>2800</v>
      </c>
      <c r="C1358" s="1" t="s">
        <v>601</v>
      </c>
      <c r="D1358" s="13" t="s">
        <v>20</v>
      </c>
      <c r="E1358" s="1" t="s">
        <v>589</v>
      </c>
      <c r="F1358" s="118" t="s">
        <v>602</v>
      </c>
      <c r="G1358" s="28" t="s">
        <v>125</v>
      </c>
      <c r="H1358" s="6">
        <f t="shared" si="78"/>
        <v>-22600</v>
      </c>
      <c r="I1358" s="23">
        <f t="shared" si="77"/>
        <v>5.6</v>
      </c>
      <c r="K1358" t="s">
        <v>587</v>
      </c>
      <c r="M1358" s="2">
        <v>500</v>
      </c>
    </row>
    <row r="1359" spans="2:13" ht="12.75">
      <c r="B1359" s="293">
        <v>5000</v>
      </c>
      <c r="C1359" s="1" t="s">
        <v>603</v>
      </c>
      <c r="D1359" s="13" t="s">
        <v>20</v>
      </c>
      <c r="E1359" s="1" t="s">
        <v>589</v>
      </c>
      <c r="F1359" s="66" t="s">
        <v>604</v>
      </c>
      <c r="G1359" s="28" t="s">
        <v>146</v>
      </c>
      <c r="H1359" s="6">
        <f t="shared" si="78"/>
        <v>-27600</v>
      </c>
      <c r="I1359" s="23">
        <f t="shared" si="77"/>
        <v>10</v>
      </c>
      <c r="K1359" t="s">
        <v>587</v>
      </c>
      <c r="M1359" s="2">
        <v>500</v>
      </c>
    </row>
    <row r="1360" spans="2:13" ht="12.75">
      <c r="B1360" s="293">
        <v>5000</v>
      </c>
      <c r="C1360" s="1" t="s">
        <v>605</v>
      </c>
      <c r="D1360" s="13" t="s">
        <v>20</v>
      </c>
      <c r="E1360" s="1" t="s">
        <v>589</v>
      </c>
      <c r="F1360" s="66" t="s">
        <v>606</v>
      </c>
      <c r="G1360" s="28" t="s">
        <v>184</v>
      </c>
      <c r="H1360" s="6">
        <f t="shared" si="78"/>
        <v>-32600</v>
      </c>
      <c r="I1360" s="23">
        <f t="shared" si="77"/>
        <v>10</v>
      </c>
      <c r="K1360" t="s">
        <v>587</v>
      </c>
      <c r="M1360" s="2">
        <v>500</v>
      </c>
    </row>
    <row r="1361" spans="2:13" ht="12.75">
      <c r="B1361" s="293">
        <v>3500</v>
      </c>
      <c r="C1361" s="1" t="s">
        <v>588</v>
      </c>
      <c r="D1361" s="13" t="s">
        <v>20</v>
      </c>
      <c r="E1361" s="1" t="s">
        <v>589</v>
      </c>
      <c r="F1361" s="66" t="s">
        <v>607</v>
      </c>
      <c r="G1361" s="28" t="s">
        <v>206</v>
      </c>
      <c r="H1361" s="6">
        <f t="shared" si="78"/>
        <v>-36100</v>
      </c>
      <c r="I1361" s="23">
        <f t="shared" si="77"/>
        <v>7</v>
      </c>
      <c r="K1361" t="s">
        <v>587</v>
      </c>
      <c r="M1361" s="2">
        <v>500</v>
      </c>
    </row>
    <row r="1362" spans="2:13" ht="12.75">
      <c r="B1362" s="296">
        <v>1000</v>
      </c>
      <c r="C1362" s="1" t="s">
        <v>608</v>
      </c>
      <c r="D1362" s="13" t="s">
        <v>20</v>
      </c>
      <c r="E1362" s="1" t="s">
        <v>589</v>
      </c>
      <c r="F1362" s="66" t="s">
        <v>586</v>
      </c>
      <c r="G1362" s="28" t="s">
        <v>206</v>
      </c>
      <c r="H1362" s="6">
        <f t="shared" si="78"/>
        <v>-37100</v>
      </c>
      <c r="I1362" s="23">
        <f t="shared" si="77"/>
        <v>2</v>
      </c>
      <c r="K1362" t="s">
        <v>587</v>
      </c>
      <c r="M1362" s="2">
        <v>500</v>
      </c>
    </row>
    <row r="1363" spans="2:13" ht="12.75">
      <c r="B1363" s="293">
        <v>1000</v>
      </c>
      <c r="C1363" s="1" t="s">
        <v>609</v>
      </c>
      <c r="D1363" s="13" t="s">
        <v>20</v>
      </c>
      <c r="E1363" s="1" t="s">
        <v>589</v>
      </c>
      <c r="F1363" s="66" t="s">
        <v>586</v>
      </c>
      <c r="G1363" s="28" t="s">
        <v>208</v>
      </c>
      <c r="H1363" s="6">
        <f t="shared" si="78"/>
        <v>-38100</v>
      </c>
      <c r="I1363" s="23">
        <f t="shared" si="77"/>
        <v>2</v>
      </c>
      <c r="K1363" t="s">
        <v>587</v>
      </c>
      <c r="M1363" s="2">
        <v>500</v>
      </c>
    </row>
    <row r="1364" spans="1:13" s="101" customFormat="1" ht="12.75">
      <c r="A1364" s="1"/>
      <c r="B1364" s="293">
        <v>17000</v>
      </c>
      <c r="C1364" s="1" t="s">
        <v>610</v>
      </c>
      <c r="D1364" s="13" t="s">
        <v>20</v>
      </c>
      <c r="E1364" s="1" t="s">
        <v>589</v>
      </c>
      <c r="F1364" s="66" t="s">
        <v>611</v>
      </c>
      <c r="G1364" s="28" t="s">
        <v>208</v>
      </c>
      <c r="H1364" s="6">
        <f t="shared" si="78"/>
        <v>-55100</v>
      </c>
      <c r="I1364" s="23">
        <f t="shared" si="77"/>
        <v>34</v>
      </c>
      <c r="J1364"/>
      <c r="K1364" t="s">
        <v>587</v>
      </c>
      <c r="L1364"/>
      <c r="M1364" s="2">
        <v>500</v>
      </c>
    </row>
    <row r="1365" spans="2:13" ht="12.75">
      <c r="B1365" s="293">
        <v>500</v>
      </c>
      <c r="C1365" s="1" t="s">
        <v>612</v>
      </c>
      <c r="D1365" s="13" t="s">
        <v>20</v>
      </c>
      <c r="E1365" s="1" t="s">
        <v>589</v>
      </c>
      <c r="F1365" s="66" t="s">
        <v>613</v>
      </c>
      <c r="G1365" s="28" t="s">
        <v>208</v>
      </c>
      <c r="H1365" s="6">
        <f t="shared" si="78"/>
        <v>-55600</v>
      </c>
      <c r="I1365" s="23">
        <f t="shared" si="77"/>
        <v>1</v>
      </c>
      <c r="K1365" t="s">
        <v>587</v>
      </c>
      <c r="M1365" s="2">
        <v>500</v>
      </c>
    </row>
    <row r="1366" spans="2:13" ht="12.75">
      <c r="B1366" s="293">
        <v>500</v>
      </c>
      <c r="C1366" s="1" t="s">
        <v>612</v>
      </c>
      <c r="D1366" s="13" t="s">
        <v>20</v>
      </c>
      <c r="E1366" s="1" t="s">
        <v>589</v>
      </c>
      <c r="F1366" s="66" t="s">
        <v>614</v>
      </c>
      <c r="G1366" s="28" t="s">
        <v>208</v>
      </c>
      <c r="H1366" s="6">
        <f t="shared" si="78"/>
        <v>-56100</v>
      </c>
      <c r="I1366" s="23">
        <f t="shared" si="77"/>
        <v>1</v>
      </c>
      <c r="K1366" t="s">
        <v>587</v>
      </c>
      <c r="M1366" s="2">
        <v>500</v>
      </c>
    </row>
    <row r="1367" spans="2:13" ht="12.75">
      <c r="B1367" s="293">
        <v>3500</v>
      </c>
      <c r="C1367" s="1" t="s">
        <v>595</v>
      </c>
      <c r="D1367" s="13" t="s">
        <v>20</v>
      </c>
      <c r="E1367" s="1" t="s">
        <v>589</v>
      </c>
      <c r="F1367" s="66" t="s">
        <v>615</v>
      </c>
      <c r="G1367" s="28" t="s">
        <v>208</v>
      </c>
      <c r="H1367" s="6">
        <f t="shared" si="78"/>
        <v>-59600</v>
      </c>
      <c r="I1367" s="23">
        <f>+B1367/M1367</f>
        <v>7</v>
      </c>
      <c r="K1367" t="s">
        <v>587</v>
      </c>
      <c r="M1367" s="2">
        <v>500</v>
      </c>
    </row>
    <row r="1368" spans="2:13" ht="12.75">
      <c r="B1368" s="293">
        <v>3500</v>
      </c>
      <c r="C1368" s="1" t="s">
        <v>588</v>
      </c>
      <c r="D1368" s="13" t="s">
        <v>20</v>
      </c>
      <c r="E1368" s="1" t="s">
        <v>589</v>
      </c>
      <c r="F1368" s="118" t="s">
        <v>616</v>
      </c>
      <c r="G1368" s="28" t="s">
        <v>247</v>
      </c>
      <c r="H1368" s="6">
        <f t="shared" si="78"/>
        <v>-63100</v>
      </c>
      <c r="I1368" s="23">
        <f t="shared" si="77"/>
        <v>7</v>
      </c>
      <c r="K1368" t="s">
        <v>587</v>
      </c>
      <c r="M1368" s="2">
        <v>500</v>
      </c>
    </row>
    <row r="1369" spans="2:13" ht="12.75">
      <c r="B1369" s="293">
        <v>3500</v>
      </c>
      <c r="C1369" s="1" t="s">
        <v>595</v>
      </c>
      <c r="D1369" s="13" t="s">
        <v>20</v>
      </c>
      <c r="E1369" s="1" t="s">
        <v>589</v>
      </c>
      <c r="F1369" s="66" t="s">
        <v>617</v>
      </c>
      <c r="G1369" s="28" t="s">
        <v>227</v>
      </c>
      <c r="H1369" s="6">
        <f t="shared" si="78"/>
        <v>-66600</v>
      </c>
      <c r="I1369" s="23">
        <f t="shared" si="77"/>
        <v>7</v>
      </c>
      <c r="K1369" t="s">
        <v>587</v>
      </c>
      <c r="M1369" s="2">
        <v>500</v>
      </c>
    </row>
    <row r="1370" spans="2:13" ht="12.75">
      <c r="B1370" s="293">
        <v>5000</v>
      </c>
      <c r="C1370" s="1" t="s">
        <v>618</v>
      </c>
      <c r="D1370" s="13" t="s">
        <v>20</v>
      </c>
      <c r="E1370" s="1" t="s">
        <v>589</v>
      </c>
      <c r="F1370" s="66" t="s">
        <v>619</v>
      </c>
      <c r="G1370" s="28" t="s">
        <v>258</v>
      </c>
      <c r="H1370" s="6">
        <f t="shared" si="78"/>
        <v>-71600</v>
      </c>
      <c r="I1370" s="23">
        <f t="shared" si="77"/>
        <v>10</v>
      </c>
      <c r="K1370" t="s">
        <v>587</v>
      </c>
      <c r="M1370" s="2">
        <v>500</v>
      </c>
    </row>
    <row r="1371" spans="2:13" ht="12.75">
      <c r="B1371" s="293">
        <v>9200</v>
      </c>
      <c r="C1371" s="1" t="s">
        <v>621</v>
      </c>
      <c r="D1371" s="13" t="s">
        <v>20</v>
      </c>
      <c r="E1371" s="1" t="s">
        <v>589</v>
      </c>
      <c r="F1371" s="66" t="s">
        <v>622</v>
      </c>
      <c r="G1371" s="28" t="s">
        <v>623</v>
      </c>
      <c r="H1371" s="6">
        <f t="shared" si="78"/>
        <v>-80800</v>
      </c>
      <c r="I1371" s="23">
        <f t="shared" si="77"/>
        <v>18.4</v>
      </c>
      <c r="K1371" t="s">
        <v>587</v>
      </c>
      <c r="M1371" s="2">
        <v>500</v>
      </c>
    </row>
    <row r="1372" spans="2:13" ht="12.75">
      <c r="B1372" s="293">
        <v>5000</v>
      </c>
      <c r="C1372" s="1" t="s">
        <v>618</v>
      </c>
      <c r="D1372" s="13" t="s">
        <v>20</v>
      </c>
      <c r="E1372" s="1" t="s">
        <v>589</v>
      </c>
      <c r="F1372" s="66" t="s">
        <v>624</v>
      </c>
      <c r="G1372" s="28" t="s">
        <v>300</v>
      </c>
      <c r="H1372" s="6">
        <f t="shared" si="78"/>
        <v>-85800</v>
      </c>
      <c r="I1372" s="23">
        <f t="shared" si="77"/>
        <v>10</v>
      </c>
      <c r="K1372" t="s">
        <v>587</v>
      </c>
      <c r="M1372" s="2">
        <v>500</v>
      </c>
    </row>
    <row r="1373" spans="2:13" ht="12.75">
      <c r="B1373" s="293">
        <v>2000</v>
      </c>
      <c r="C1373" s="1" t="s">
        <v>625</v>
      </c>
      <c r="D1373" s="13" t="s">
        <v>20</v>
      </c>
      <c r="E1373" s="1" t="s">
        <v>589</v>
      </c>
      <c r="F1373" s="66" t="s">
        <v>626</v>
      </c>
      <c r="G1373" s="28" t="s">
        <v>344</v>
      </c>
      <c r="H1373" s="6">
        <f t="shared" si="78"/>
        <v>-87800</v>
      </c>
      <c r="I1373" s="23">
        <f t="shared" si="77"/>
        <v>4</v>
      </c>
      <c r="K1373" t="s">
        <v>587</v>
      </c>
      <c r="M1373" s="2">
        <v>500</v>
      </c>
    </row>
    <row r="1374" spans="2:13" ht="12.75">
      <c r="B1374" s="294">
        <v>3500</v>
      </c>
      <c r="C1374" s="1" t="s">
        <v>627</v>
      </c>
      <c r="D1374" s="13" t="s">
        <v>20</v>
      </c>
      <c r="E1374" s="1" t="s">
        <v>589</v>
      </c>
      <c r="F1374" s="66" t="s">
        <v>628</v>
      </c>
      <c r="G1374" s="28" t="s">
        <v>366</v>
      </c>
      <c r="H1374" s="6">
        <f t="shared" si="78"/>
        <v>-91300</v>
      </c>
      <c r="I1374" s="23">
        <f t="shared" si="77"/>
        <v>7</v>
      </c>
      <c r="K1374" t="s">
        <v>587</v>
      </c>
      <c r="M1374" s="2">
        <v>500</v>
      </c>
    </row>
    <row r="1375" spans="2:13" ht="12.75">
      <c r="B1375" s="293">
        <v>3500</v>
      </c>
      <c r="C1375" s="1" t="s">
        <v>629</v>
      </c>
      <c r="D1375" s="13" t="s">
        <v>20</v>
      </c>
      <c r="E1375" s="1" t="s">
        <v>589</v>
      </c>
      <c r="F1375" s="66" t="s">
        <v>630</v>
      </c>
      <c r="G1375" s="28" t="s">
        <v>631</v>
      </c>
      <c r="H1375" s="6">
        <f t="shared" si="78"/>
        <v>-94800</v>
      </c>
      <c r="I1375" s="23">
        <f t="shared" si="77"/>
        <v>7</v>
      </c>
      <c r="K1375" t="s">
        <v>563</v>
      </c>
      <c r="M1375" s="2">
        <v>500</v>
      </c>
    </row>
    <row r="1376" spans="2:13" ht="12.75">
      <c r="B1376" s="293">
        <v>3500</v>
      </c>
      <c r="C1376" s="1" t="s">
        <v>632</v>
      </c>
      <c r="D1376" s="13" t="s">
        <v>20</v>
      </c>
      <c r="E1376" s="1" t="s">
        <v>589</v>
      </c>
      <c r="F1376" s="66" t="s">
        <v>633</v>
      </c>
      <c r="G1376" s="28" t="s">
        <v>37</v>
      </c>
      <c r="H1376" s="6">
        <f t="shared" si="78"/>
        <v>-98300</v>
      </c>
      <c r="I1376" s="23">
        <f t="shared" si="77"/>
        <v>7</v>
      </c>
      <c r="K1376" t="s">
        <v>563</v>
      </c>
      <c r="M1376" s="2">
        <v>500</v>
      </c>
    </row>
    <row r="1377" spans="2:13" ht="12.75">
      <c r="B1377" s="293">
        <v>3500</v>
      </c>
      <c r="C1377" s="1" t="s">
        <v>629</v>
      </c>
      <c r="D1377" s="13" t="s">
        <v>20</v>
      </c>
      <c r="E1377" s="1" t="s">
        <v>589</v>
      </c>
      <c r="F1377" s="66" t="s">
        <v>634</v>
      </c>
      <c r="G1377" s="28" t="s">
        <v>127</v>
      </c>
      <c r="H1377" s="6">
        <f t="shared" si="78"/>
        <v>-101800</v>
      </c>
      <c r="I1377" s="23">
        <f t="shared" si="77"/>
        <v>7</v>
      </c>
      <c r="K1377" t="s">
        <v>563</v>
      </c>
      <c r="M1377" s="2">
        <v>500</v>
      </c>
    </row>
    <row r="1378" spans="2:13" ht="12.75">
      <c r="B1378" s="293">
        <v>1700</v>
      </c>
      <c r="C1378" s="1" t="s">
        <v>635</v>
      </c>
      <c r="D1378" s="13" t="s">
        <v>20</v>
      </c>
      <c r="E1378" s="1" t="s">
        <v>589</v>
      </c>
      <c r="F1378" s="66" t="s">
        <v>636</v>
      </c>
      <c r="G1378" s="28" t="s">
        <v>127</v>
      </c>
      <c r="H1378" s="6">
        <f t="shared" si="78"/>
        <v>-103500</v>
      </c>
      <c r="I1378" s="23">
        <f t="shared" si="77"/>
        <v>3.4</v>
      </c>
      <c r="K1378" t="s">
        <v>563</v>
      </c>
      <c r="M1378" s="2">
        <v>500</v>
      </c>
    </row>
    <row r="1379" spans="2:13" ht="12.75">
      <c r="B1379" s="293">
        <v>1700</v>
      </c>
      <c r="C1379" s="1" t="s">
        <v>637</v>
      </c>
      <c r="D1379" s="13" t="s">
        <v>20</v>
      </c>
      <c r="E1379" s="1" t="s">
        <v>589</v>
      </c>
      <c r="F1379" s="66" t="s">
        <v>636</v>
      </c>
      <c r="G1379" s="28" t="s">
        <v>125</v>
      </c>
      <c r="H1379" s="6">
        <f t="shared" si="78"/>
        <v>-105200</v>
      </c>
      <c r="I1379" s="23">
        <f t="shared" si="77"/>
        <v>3.4</v>
      </c>
      <c r="K1379" t="s">
        <v>563</v>
      </c>
      <c r="M1379" s="2">
        <v>500</v>
      </c>
    </row>
    <row r="1380" spans="2:13" ht="12.75">
      <c r="B1380" s="293">
        <v>3500</v>
      </c>
      <c r="C1380" s="1" t="s">
        <v>638</v>
      </c>
      <c r="D1380" s="13" t="s">
        <v>20</v>
      </c>
      <c r="E1380" s="1" t="s">
        <v>589</v>
      </c>
      <c r="F1380" s="66" t="s">
        <v>639</v>
      </c>
      <c r="G1380" s="28" t="s">
        <v>125</v>
      </c>
      <c r="H1380" s="6">
        <f t="shared" si="78"/>
        <v>-108700</v>
      </c>
      <c r="I1380" s="23">
        <f t="shared" si="77"/>
        <v>7</v>
      </c>
      <c r="K1380" t="s">
        <v>563</v>
      </c>
      <c r="M1380" s="2">
        <v>500</v>
      </c>
    </row>
    <row r="1381" spans="2:13" ht="12.75">
      <c r="B1381" s="293">
        <v>3500</v>
      </c>
      <c r="C1381" s="1" t="s">
        <v>629</v>
      </c>
      <c r="D1381" s="1" t="s">
        <v>20</v>
      </c>
      <c r="E1381" s="1" t="s">
        <v>589</v>
      </c>
      <c r="F1381" s="66" t="s">
        <v>640</v>
      </c>
      <c r="G1381" s="28" t="s">
        <v>184</v>
      </c>
      <c r="H1381" s="6">
        <f t="shared" si="78"/>
        <v>-112200</v>
      </c>
      <c r="I1381" s="23">
        <f t="shared" si="77"/>
        <v>7</v>
      </c>
      <c r="K1381" t="s">
        <v>563</v>
      </c>
      <c r="M1381" s="2">
        <v>500</v>
      </c>
    </row>
    <row r="1382" spans="2:13" ht="12.75">
      <c r="B1382" s="293">
        <v>1700</v>
      </c>
      <c r="C1382" s="1" t="s">
        <v>635</v>
      </c>
      <c r="D1382" s="1" t="s">
        <v>20</v>
      </c>
      <c r="E1382" s="1" t="s">
        <v>589</v>
      </c>
      <c r="F1382" s="66" t="s">
        <v>636</v>
      </c>
      <c r="G1382" s="28" t="s">
        <v>184</v>
      </c>
      <c r="H1382" s="6">
        <f t="shared" si="78"/>
        <v>-113900</v>
      </c>
      <c r="I1382" s="23">
        <f t="shared" si="77"/>
        <v>3.4</v>
      </c>
      <c r="K1382" t="s">
        <v>563</v>
      </c>
      <c r="M1382" s="2">
        <v>500</v>
      </c>
    </row>
    <row r="1383" spans="2:13" ht="12.75">
      <c r="B1383" s="293">
        <v>1500</v>
      </c>
      <c r="C1383" s="1" t="s">
        <v>641</v>
      </c>
      <c r="D1383" s="1" t="s">
        <v>20</v>
      </c>
      <c r="E1383" s="1" t="s">
        <v>589</v>
      </c>
      <c r="F1383" s="66" t="s">
        <v>642</v>
      </c>
      <c r="G1383" s="28" t="s">
        <v>202</v>
      </c>
      <c r="H1383" s="6">
        <f t="shared" si="78"/>
        <v>-115400</v>
      </c>
      <c r="I1383" s="23">
        <f t="shared" si="77"/>
        <v>3</v>
      </c>
      <c r="K1383" t="s">
        <v>563</v>
      </c>
      <c r="M1383" s="2">
        <v>500</v>
      </c>
    </row>
    <row r="1384" spans="2:13" ht="12.75">
      <c r="B1384" s="293">
        <v>10000</v>
      </c>
      <c r="C1384" s="1" t="s">
        <v>643</v>
      </c>
      <c r="D1384" s="1" t="s">
        <v>20</v>
      </c>
      <c r="E1384" s="1" t="s">
        <v>589</v>
      </c>
      <c r="F1384" s="66" t="s">
        <v>644</v>
      </c>
      <c r="G1384" s="28" t="s">
        <v>202</v>
      </c>
      <c r="H1384" s="6">
        <f t="shared" si="78"/>
        <v>-125400</v>
      </c>
      <c r="I1384" s="23">
        <f t="shared" si="77"/>
        <v>20</v>
      </c>
      <c r="K1384" t="s">
        <v>563</v>
      </c>
      <c r="M1384" s="2">
        <v>500</v>
      </c>
    </row>
    <row r="1385" spans="2:13" ht="12.75">
      <c r="B1385" s="293">
        <v>10000</v>
      </c>
      <c r="C1385" s="1" t="s">
        <v>645</v>
      </c>
      <c r="D1385" s="1" t="s">
        <v>20</v>
      </c>
      <c r="E1385" s="1" t="s">
        <v>589</v>
      </c>
      <c r="F1385" s="66" t="s">
        <v>646</v>
      </c>
      <c r="G1385" s="28" t="s">
        <v>206</v>
      </c>
      <c r="H1385" s="6">
        <f t="shared" si="78"/>
        <v>-135400</v>
      </c>
      <c r="I1385" s="23">
        <f t="shared" si="77"/>
        <v>20</v>
      </c>
      <c r="K1385" t="s">
        <v>563</v>
      </c>
      <c r="M1385" s="2">
        <v>500</v>
      </c>
    </row>
    <row r="1386" spans="2:13" ht="12.75">
      <c r="B1386" s="293">
        <v>1500</v>
      </c>
      <c r="C1386" s="1" t="s">
        <v>647</v>
      </c>
      <c r="D1386" s="1" t="s">
        <v>20</v>
      </c>
      <c r="E1386" s="1" t="s">
        <v>589</v>
      </c>
      <c r="F1386" s="66" t="s">
        <v>636</v>
      </c>
      <c r="G1386" s="28" t="s">
        <v>208</v>
      </c>
      <c r="H1386" s="6">
        <f t="shared" si="78"/>
        <v>-136900</v>
      </c>
      <c r="I1386" s="23">
        <f t="shared" si="77"/>
        <v>3</v>
      </c>
      <c r="K1386" t="s">
        <v>563</v>
      </c>
      <c r="M1386" s="2">
        <v>500</v>
      </c>
    </row>
    <row r="1387" spans="2:13" ht="12.75">
      <c r="B1387" s="293">
        <v>1500</v>
      </c>
      <c r="C1387" s="1" t="s">
        <v>648</v>
      </c>
      <c r="D1387" s="1" t="s">
        <v>20</v>
      </c>
      <c r="E1387" s="1" t="s">
        <v>589</v>
      </c>
      <c r="F1387" s="66" t="s">
        <v>649</v>
      </c>
      <c r="G1387" s="28" t="s">
        <v>208</v>
      </c>
      <c r="H1387" s="6">
        <f t="shared" si="78"/>
        <v>-138400</v>
      </c>
      <c r="I1387" s="23">
        <f t="shared" si="77"/>
        <v>3</v>
      </c>
      <c r="K1387" t="s">
        <v>563</v>
      </c>
      <c r="M1387" s="2">
        <v>500</v>
      </c>
    </row>
    <row r="1388" spans="2:13" ht="12.75">
      <c r="B1388" s="293">
        <v>3500</v>
      </c>
      <c r="C1388" s="1" t="s">
        <v>632</v>
      </c>
      <c r="D1388" s="1" t="s">
        <v>20</v>
      </c>
      <c r="E1388" s="1" t="s">
        <v>589</v>
      </c>
      <c r="F1388" s="66" t="s">
        <v>650</v>
      </c>
      <c r="G1388" s="28" t="s">
        <v>208</v>
      </c>
      <c r="H1388" s="6">
        <f t="shared" si="78"/>
        <v>-141900</v>
      </c>
      <c r="I1388" s="23">
        <f t="shared" si="77"/>
        <v>7</v>
      </c>
      <c r="K1388" t="s">
        <v>563</v>
      </c>
      <c r="M1388" s="2">
        <v>500</v>
      </c>
    </row>
    <row r="1389" spans="2:13" ht="12.75">
      <c r="B1389" s="293">
        <v>3500</v>
      </c>
      <c r="C1389" s="1" t="s">
        <v>629</v>
      </c>
      <c r="D1389" s="1" t="s">
        <v>20</v>
      </c>
      <c r="E1389" s="1" t="s">
        <v>589</v>
      </c>
      <c r="F1389" s="66" t="s">
        <v>651</v>
      </c>
      <c r="G1389" s="28" t="s">
        <v>297</v>
      </c>
      <c r="H1389" s="6">
        <f t="shared" si="78"/>
        <v>-145400</v>
      </c>
      <c r="I1389" s="23">
        <f t="shared" si="77"/>
        <v>7</v>
      </c>
      <c r="J1389" s="16"/>
      <c r="K1389" t="s">
        <v>563</v>
      </c>
      <c r="M1389" s="2">
        <v>500</v>
      </c>
    </row>
    <row r="1390" spans="2:13" ht="12.75">
      <c r="B1390" s="293">
        <v>1700</v>
      </c>
      <c r="C1390" s="1" t="s">
        <v>635</v>
      </c>
      <c r="D1390" s="1" t="s">
        <v>20</v>
      </c>
      <c r="E1390" s="1" t="s">
        <v>652</v>
      </c>
      <c r="F1390" s="66" t="s">
        <v>636</v>
      </c>
      <c r="G1390" s="28" t="s">
        <v>297</v>
      </c>
      <c r="H1390" s="6">
        <f t="shared" si="78"/>
        <v>-147100</v>
      </c>
      <c r="I1390" s="23">
        <f t="shared" si="77"/>
        <v>3.4</v>
      </c>
      <c r="J1390" s="16"/>
      <c r="K1390" t="s">
        <v>563</v>
      </c>
      <c r="M1390" s="2">
        <v>500</v>
      </c>
    </row>
    <row r="1391" spans="2:14" ht="12.75">
      <c r="B1391" s="293">
        <v>1500</v>
      </c>
      <c r="C1391" s="1" t="s">
        <v>641</v>
      </c>
      <c r="D1391" s="1" t="s">
        <v>20</v>
      </c>
      <c r="E1391" s="1" t="s">
        <v>589</v>
      </c>
      <c r="F1391" s="66" t="s">
        <v>653</v>
      </c>
      <c r="G1391" s="28" t="s">
        <v>300</v>
      </c>
      <c r="H1391" s="6">
        <f t="shared" si="78"/>
        <v>-148600</v>
      </c>
      <c r="I1391" s="23">
        <f t="shared" si="77"/>
        <v>3</v>
      </c>
      <c r="J1391" s="16"/>
      <c r="K1391" t="s">
        <v>563</v>
      </c>
      <c r="M1391" s="2">
        <v>500</v>
      </c>
      <c r="N1391" s="39">
        <v>500</v>
      </c>
    </row>
    <row r="1392" spans="2:14" ht="12.75">
      <c r="B1392" s="293">
        <v>10000</v>
      </c>
      <c r="C1392" s="1" t="s">
        <v>654</v>
      </c>
      <c r="D1392" s="1" t="s">
        <v>20</v>
      </c>
      <c r="E1392" s="1" t="s">
        <v>589</v>
      </c>
      <c r="F1392" s="66" t="s">
        <v>655</v>
      </c>
      <c r="G1392" s="28" t="s">
        <v>300</v>
      </c>
      <c r="H1392" s="6">
        <f t="shared" si="78"/>
        <v>-158600</v>
      </c>
      <c r="I1392" s="23">
        <f t="shared" si="77"/>
        <v>20</v>
      </c>
      <c r="J1392" s="16"/>
      <c r="K1392" t="s">
        <v>563</v>
      </c>
      <c r="M1392" s="2">
        <v>500</v>
      </c>
      <c r="N1392" s="39"/>
    </row>
    <row r="1393" spans="2:13" ht="12.75">
      <c r="B1393" s="293">
        <v>10000</v>
      </c>
      <c r="C1393" s="1" t="s">
        <v>645</v>
      </c>
      <c r="D1393" s="1" t="s">
        <v>20</v>
      </c>
      <c r="E1393" s="1" t="s">
        <v>589</v>
      </c>
      <c r="F1393" s="66" t="s">
        <v>656</v>
      </c>
      <c r="G1393" s="28" t="s">
        <v>340</v>
      </c>
      <c r="H1393" s="6">
        <f t="shared" si="78"/>
        <v>-168600</v>
      </c>
      <c r="I1393" s="23">
        <f t="shared" si="77"/>
        <v>20</v>
      </c>
      <c r="K1393" t="s">
        <v>563</v>
      </c>
      <c r="M1393" s="2">
        <v>500</v>
      </c>
    </row>
    <row r="1394" spans="2:13" ht="12.75">
      <c r="B1394" s="293">
        <v>1500</v>
      </c>
      <c r="C1394" s="1" t="s">
        <v>647</v>
      </c>
      <c r="D1394" s="1" t="s">
        <v>20</v>
      </c>
      <c r="E1394" s="1" t="s">
        <v>589</v>
      </c>
      <c r="F1394" s="66" t="s">
        <v>657</v>
      </c>
      <c r="G1394" s="28" t="s">
        <v>344</v>
      </c>
      <c r="H1394" s="6">
        <f t="shared" si="78"/>
        <v>-170100</v>
      </c>
      <c r="I1394" s="23">
        <f t="shared" si="77"/>
        <v>3</v>
      </c>
      <c r="K1394" t="s">
        <v>563</v>
      </c>
      <c r="M1394" s="2">
        <v>500</v>
      </c>
    </row>
    <row r="1395" spans="2:13" ht="12.75">
      <c r="B1395" s="293">
        <v>1700</v>
      </c>
      <c r="C1395" s="1" t="s">
        <v>648</v>
      </c>
      <c r="D1395" s="1" t="s">
        <v>20</v>
      </c>
      <c r="E1395" s="1" t="s">
        <v>589</v>
      </c>
      <c r="F1395" s="66" t="s">
        <v>636</v>
      </c>
      <c r="G1395" s="28" t="s">
        <v>344</v>
      </c>
      <c r="H1395" s="6">
        <f>H1394-B1395</f>
        <v>-171800</v>
      </c>
      <c r="I1395" s="23">
        <f t="shared" si="77"/>
        <v>3.4</v>
      </c>
      <c r="K1395" t="s">
        <v>563</v>
      </c>
      <c r="M1395" s="2">
        <v>500</v>
      </c>
    </row>
    <row r="1396" spans="2:13" ht="12.75">
      <c r="B1396" s="293">
        <v>3500</v>
      </c>
      <c r="C1396" s="1" t="s">
        <v>632</v>
      </c>
      <c r="D1396" s="1" t="s">
        <v>20</v>
      </c>
      <c r="E1396" s="1" t="s">
        <v>589</v>
      </c>
      <c r="F1396" s="66" t="s">
        <v>658</v>
      </c>
      <c r="G1396" s="28" t="s">
        <v>344</v>
      </c>
      <c r="H1396" s="6">
        <f aca="true" t="shared" si="79" ref="H1396:H1465">H1395-B1396</f>
        <v>-175300</v>
      </c>
      <c r="I1396" s="23">
        <f t="shared" si="77"/>
        <v>7</v>
      </c>
      <c r="K1396" t="s">
        <v>563</v>
      </c>
      <c r="M1396" s="2">
        <v>500</v>
      </c>
    </row>
    <row r="1397" spans="2:13" ht="12.75">
      <c r="B1397" s="293">
        <v>3000</v>
      </c>
      <c r="C1397" s="1" t="s">
        <v>659</v>
      </c>
      <c r="D1397" s="1" t="s">
        <v>20</v>
      </c>
      <c r="E1397" s="1" t="s">
        <v>589</v>
      </c>
      <c r="F1397" s="66" t="s">
        <v>660</v>
      </c>
      <c r="G1397" s="30" t="s">
        <v>37</v>
      </c>
      <c r="H1397" s="6">
        <f t="shared" si="79"/>
        <v>-178300</v>
      </c>
      <c r="I1397" s="23">
        <f t="shared" si="77"/>
        <v>6</v>
      </c>
      <c r="K1397" t="s">
        <v>661</v>
      </c>
      <c r="M1397" s="2">
        <v>500</v>
      </c>
    </row>
    <row r="1398" spans="2:13" ht="12.75">
      <c r="B1398" s="293">
        <v>3500</v>
      </c>
      <c r="C1398" s="38" t="s">
        <v>662</v>
      </c>
      <c r="D1398" s="13" t="s">
        <v>20</v>
      </c>
      <c r="E1398" s="38" t="s">
        <v>589</v>
      </c>
      <c r="F1398" s="66" t="s">
        <v>663</v>
      </c>
      <c r="G1398" s="28" t="s">
        <v>127</v>
      </c>
      <c r="H1398" s="6">
        <f t="shared" si="79"/>
        <v>-181800</v>
      </c>
      <c r="I1398" s="23">
        <f t="shared" si="77"/>
        <v>7</v>
      </c>
      <c r="J1398" s="37"/>
      <c r="K1398" t="s">
        <v>661</v>
      </c>
      <c r="L1398" s="37"/>
      <c r="M1398" s="2">
        <v>500</v>
      </c>
    </row>
    <row r="1399" spans="2:13" ht="12.75">
      <c r="B1399" s="298">
        <v>1700</v>
      </c>
      <c r="C1399" s="38" t="s">
        <v>664</v>
      </c>
      <c r="D1399" s="13" t="s">
        <v>20</v>
      </c>
      <c r="E1399" s="38" t="s">
        <v>589</v>
      </c>
      <c r="F1399" s="66" t="s">
        <v>665</v>
      </c>
      <c r="G1399" s="28" t="s">
        <v>127</v>
      </c>
      <c r="H1399" s="6">
        <f t="shared" si="79"/>
        <v>-183500</v>
      </c>
      <c r="I1399" s="23">
        <f t="shared" si="77"/>
        <v>3.4</v>
      </c>
      <c r="J1399" s="37"/>
      <c r="K1399" t="s">
        <v>661</v>
      </c>
      <c r="L1399" s="37"/>
      <c r="M1399" s="2">
        <v>500</v>
      </c>
    </row>
    <row r="1400" spans="2:13" ht="12.75">
      <c r="B1400" s="293">
        <v>1700</v>
      </c>
      <c r="C1400" s="1" t="s">
        <v>648</v>
      </c>
      <c r="D1400" s="13" t="s">
        <v>20</v>
      </c>
      <c r="E1400" s="1" t="s">
        <v>589</v>
      </c>
      <c r="F1400" s="66" t="s">
        <v>665</v>
      </c>
      <c r="G1400" s="28" t="s">
        <v>125</v>
      </c>
      <c r="H1400" s="6">
        <f t="shared" si="79"/>
        <v>-185200</v>
      </c>
      <c r="I1400" s="23">
        <f t="shared" si="77"/>
        <v>3.4</v>
      </c>
      <c r="K1400" t="s">
        <v>661</v>
      </c>
      <c r="M1400" s="2">
        <v>500</v>
      </c>
    </row>
    <row r="1401" spans="2:13" ht="12.75">
      <c r="B1401" s="293">
        <v>3000</v>
      </c>
      <c r="C1401" s="1" t="s">
        <v>659</v>
      </c>
      <c r="D1401" s="1" t="s">
        <v>20</v>
      </c>
      <c r="E1401" s="1" t="s">
        <v>589</v>
      </c>
      <c r="F1401" s="66" t="s">
        <v>666</v>
      </c>
      <c r="G1401" s="28" t="s">
        <v>125</v>
      </c>
      <c r="H1401" s="6">
        <f t="shared" si="79"/>
        <v>-188200</v>
      </c>
      <c r="I1401" s="23">
        <f t="shared" si="77"/>
        <v>6</v>
      </c>
      <c r="K1401" t="s">
        <v>661</v>
      </c>
      <c r="M1401" s="2">
        <v>500</v>
      </c>
    </row>
    <row r="1402" spans="2:13" ht="12.75">
      <c r="B1402" s="293">
        <v>5000</v>
      </c>
      <c r="C1402" s="1" t="s">
        <v>618</v>
      </c>
      <c r="D1402" s="1" t="s">
        <v>20</v>
      </c>
      <c r="E1402" s="1" t="s">
        <v>589</v>
      </c>
      <c r="F1402" s="66" t="s">
        <v>667</v>
      </c>
      <c r="G1402" s="28" t="s">
        <v>139</v>
      </c>
      <c r="H1402" s="6">
        <f t="shared" si="79"/>
        <v>-193200</v>
      </c>
      <c r="I1402" s="23">
        <f t="shared" si="77"/>
        <v>10</v>
      </c>
      <c r="K1402" t="s">
        <v>661</v>
      </c>
      <c r="M1402" s="2">
        <v>500</v>
      </c>
    </row>
    <row r="1403" spans="2:13" ht="12.75">
      <c r="B1403" s="293">
        <v>5000</v>
      </c>
      <c r="C1403" s="1" t="s">
        <v>668</v>
      </c>
      <c r="D1403" s="1" t="s">
        <v>20</v>
      </c>
      <c r="E1403" s="1" t="s">
        <v>589</v>
      </c>
      <c r="F1403" s="66" t="s">
        <v>669</v>
      </c>
      <c r="G1403" s="28" t="s">
        <v>144</v>
      </c>
      <c r="H1403" s="6">
        <f t="shared" si="79"/>
        <v>-198200</v>
      </c>
      <c r="I1403" s="23">
        <f t="shared" si="77"/>
        <v>10</v>
      </c>
      <c r="K1403" t="s">
        <v>661</v>
      </c>
      <c r="M1403" s="2">
        <v>500</v>
      </c>
    </row>
    <row r="1404" spans="2:13" ht="12.75">
      <c r="B1404" s="293">
        <v>3500</v>
      </c>
      <c r="C1404" s="1" t="s">
        <v>662</v>
      </c>
      <c r="D1404" s="1" t="s">
        <v>20</v>
      </c>
      <c r="E1404" s="1" t="s">
        <v>589</v>
      </c>
      <c r="F1404" s="66" t="s">
        <v>670</v>
      </c>
      <c r="G1404" s="28" t="s">
        <v>146</v>
      </c>
      <c r="H1404" s="6">
        <f t="shared" si="79"/>
        <v>-201700</v>
      </c>
      <c r="I1404" s="23">
        <f t="shared" si="77"/>
        <v>7</v>
      </c>
      <c r="K1404" t="s">
        <v>661</v>
      </c>
      <c r="M1404" s="2">
        <v>500</v>
      </c>
    </row>
    <row r="1405" spans="2:13" ht="12.75">
      <c r="B1405" s="293">
        <v>2000</v>
      </c>
      <c r="C1405" s="1" t="s">
        <v>671</v>
      </c>
      <c r="D1405" s="1" t="s">
        <v>20</v>
      </c>
      <c r="E1405" s="1" t="s">
        <v>589</v>
      </c>
      <c r="F1405" s="66" t="s">
        <v>665</v>
      </c>
      <c r="G1405" s="28" t="s">
        <v>146</v>
      </c>
      <c r="H1405" s="6">
        <f t="shared" si="79"/>
        <v>-203700</v>
      </c>
      <c r="I1405" s="23">
        <f t="shared" si="77"/>
        <v>4</v>
      </c>
      <c r="K1405" t="s">
        <v>661</v>
      </c>
      <c r="M1405" s="2">
        <v>500</v>
      </c>
    </row>
    <row r="1406" spans="2:13" ht="12.75">
      <c r="B1406" s="293">
        <v>2000</v>
      </c>
      <c r="C1406" s="1" t="s">
        <v>672</v>
      </c>
      <c r="D1406" s="1" t="s">
        <v>20</v>
      </c>
      <c r="E1406" s="1" t="s">
        <v>589</v>
      </c>
      <c r="F1406" s="66" t="s">
        <v>665</v>
      </c>
      <c r="G1406" s="28" t="s">
        <v>184</v>
      </c>
      <c r="H1406" s="6">
        <f t="shared" si="79"/>
        <v>-205700</v>
      </c>
      <c r="I1406" s="23">
        <f t="shared" si="77"/>
        <v>4</v>
      </c>
      <c r="K1406" t="s">
        <v>661</v>
      </c>
      <c r="M1406" s="2">
        <v>500</v>
      </c>
    </row>
    <row r="1407" spans="2:13" ht="12.75">
      <c r="B1407" s="293">
        <v>1700</v>
      </c>
      <c r="C1407" s="1" t="s">
        <v>664</v>
      </c>
      <c r="D1407" s="1" t="s">
        <v>20</v>
      </c>
      <c r="E1407" s="1" t="s">
        <v>589</v>
      </c>
      <c r="F1407" s="66" t="s">
        <v>665</v>
      </c>
      <c r="G1407" s="28" t="s">
        <v>202</v>
      </c>
      <c r="H1407" s="6">
        <f t="shared" si="79"/>
        <v>-207400</v>
      </c>
      <c r="I1407" s="23">
        <f t="shared" si="77"/>
        <v>3.4</v>
      </c>
      <c r="K1407" t="s">
        <v>661</v>
      </c>
      <c r="M1407" s="2">
        <v>500</v>
      </c>
    </row>
    <row r="1408" spans="2:13" ht="12.75">
      <c r="B1408" s="293">
        <v>1700</v>
      </c>
      <c r="C1408" s="1" t="s">
        <v>648</v>
      </c>
      <c r="D1408" s="1" t="s">
        <v>20</v>
      </c>
      <c r="E1408" s="1" t="s">
        <v>589</v>
      </c>
      <c r="F1408" s="66" t="s">
        <v>665</v>
      </c>
      <c r="G1408" s="28" t="s">
        <v>202</v>
      </c>
      <c r="H1408" s="6">
        <f t="shared" si="79"/>
        <v>-209100</v>
      </c>
      <c r="I1408" s="23">
        <f t="shared" si="77"/>
        <v>3.4</v>
      </c>
      <c r="K1408" t="s">
        <v>661</v>
      </c>
      <c r="M1408" s="2">
        <v>500</v>
      </c>
    </row>
    <row r="1409" spans="2:13" ht="12.75">
      <c r="B1409" s="293">
        <v>1700</v>
      </c>
      <c r="C1409" s="1" t="s">
        <v>664</v>
      </c>
      <c r="D1409" s="1" t="s">
        <v>20</v>
      </c>
      <c r="E1409" s="1" t="s">
        <v>589</v>
      </c>
      <c r="F1409" s="66" t="s">
        <v>665</v>
      </c>
      <c r="G1409" s="28" t="s">
        <v>206</v>
      </c>
      <c r="H1409" s="6">
        <f t="shared" si="79"/>
        <v>-210800</v>
      </c>
      <c r="I1409" s="23">
        <f t="shared" si="77"/>
        <v>3.4</v>
      </c>
      <c r="K1409" t="s">
        <v>661</v>
      </c>
      <c r="M1409" s="2">
        <v>500</v>
      </c>
    </row>
    <row r="1410" spans="2:13" ht="12.75">
      <c r="B1410" s="293">
        <v>1700</v>
      </c>
      <c r="C1410" s="1" t="s">
        <v>648</v>
      </c>
      <c r="D1410" s="1" t="s">
        <v>20</v>
      </c>
      <c r="E1410" s="1" t="s">
        <v>589</v>
      </c>
      <c r="F1410" s="66" t="s">
        <v>665</v>
      </c>
      <c r="G1410" s="28" t="s">
        <v>206</v>
      </c>
      <c r="H1410" s="6">
        <f t="shared" si="79"/>
        <v>-212500</v>
      </c>
      <c r="I1410" s="23">
        <f>+B1410/M1410</f>
        <v>3.4</v>
      </c>
      <c r="K1410" t="s">
        <v>661</v>
      </c>
      <c r="M1410" s="2">
        <v>500</v>
      </c>
    </row>
    <row r="1411" spans="2:13" ht="12.75">
      <c r="B1411" s="293">
        <v>3500</v>
      </c>
      <c r="C1411" s="1" t="s">
        <v>659</v>
      </c>
      <c r="D1411" s="1" t="s">
        <v>20</v>
      </c>
      <c r="E1411" s="1" t="s">
        <v>589</v>
      </c>
      <c r="F1411" s="66" t="s">
        <v>673</v>
      </c>
      <c r="G1411" s="28" t="s">
        <v>226</v>
      </c>
      <c r="H1411" s="6">
        <f t="shared" si="79"/>
        <v>-216000</v>
      </c>
      <c r="I1411" s="23">
        <f t="shared" si="77"/>
        <v>7</v>
      </c>
      <c r="K1411" t="s">
        <v>661</v>
      </c>
      <c r="M1411" s="2">
        <v>500</v>
      </c>
    </row>
    <row r="1412" spans="2:13" ht="12.75">
      <c r="B1412" s="293">
        <v>3000</v>
      </c>
      <c r="C1412" s="1" t="s">
        <v>662</v>
      </c>
      <c r="D1412" s="1" t="s">
        <v>20</v>
      </c>
      <c r="E1412" s="1" t="s">
        <v>674</v>
      </c>
      <c r="F1412" s="66" t="s">
        <v>675</v>
      </c>
      <c r="G1412" s="28" t="s">
        <v>227</v>
      </c>
      <c r="H1412" s="6">
        <f t="shared" si="79"/>
        <v>-219000</v>
      </c>
      <c r="I1412" s="23">
        <f t="shared" si="77"/>
        <v>6</v>
      </c>
      <c r="K1412" t="s">
        <v>661</v>
      </c>
      <c r="M1412" s="2">
        <v>500</v>
      </c>
    </row>
    <row r="1413" spans="2:13" ht="12.75">
      <c r="B1413" s="293">
        <v>1700</v>
      </c>
      <c r="C1413" s="13" t="s">
        <v>664</v>
      </c>
      <c r="D1413" s="1" t="s">
        <v>20</v>
      </c>
      <c r="E1413" s="1" t="s">
        <v>589</v>
      </c>
      <c r="F1413" s="66" t="s">
        <v>665</v>
      </c>
      <c r="G1413" s="28" t="s">
        <v>258</v>
      </c>
      <c r="H1413" s="6">
        <f t="shared" si="79"/>
        <v>-220700</v>
      </c>
      <c r="I1413" s="23">
        <f aca="true" t="shared" si="80" ref="I1413:I1420">+B1413/M1413</f>
        <v>3.4</v>
      </c>
      <c r="K1413" t="s">
        <v>661</v>
      </c>
      <c r="M1413" s="2">
        <v>500</v>
      </c>
    </row>
    <row r="1414" spans="2:13" ht="12.75">
      <c r="B1414" s="293">
        <v>2000</v>
      </c>
      <c r="C1414" s="1" t="s">
        <v>262</v>
      </c>
      <c r="D1414" s="1" t="s">
        <v>20</v>
      </c>
      <c r="E1414" s="1" t="s">
        <v>589</v>
      </c>
      <c r="F1414" s="66" t="s">
        <v>665</v>
      </c>
      <c r="G1414" s="28" t="s">
        <v>261</v>
      </c>
      <c r="H1414" s="6">
        <f t="shared" si="79"/>
        <v>-222700</v>
      </c>
      <c r="I1414" s="23">
        <f t="shared" si="80"/>
        <v>4</v>
      </c>
      <c r="K1414" t="s">
        <v>661</v>
      </c>
      <c r="M1414" s="2">
        <v>500</v>
      </c>
    </row>
    <row r="1415" spans="2:13" ht="12.75">
      <c r="B1415" s="293">
        <v>2000</v>
      </c>
      <c r="C1415" s="1" t="s">
        <v>264</v>
      </c>
      <c r="D1415" s="1" t="s">
        <v>20</v>
      </c>
      <c r="E1415" s="1" t="s">
        <v>589</v>
      </c>
      <c r="F1415" s="66" t="s">
        <v>665</v>
      </c>
      <c r="G1415" s="28" t="s">
        <v>261</v>
      </c>
      <c r="H1415" s="6">
        <f t="shared" si="79"/>
        <v>-224700</v>
      </c>
      <c r="I1415" s="23">
        <f t="shared" si="80"/>
        <v>4</v>
      </c>
      <c r="K1415" t="s">
        <v>661</v>
      </c>
      <c r="M1415" s="2">
        <v>500</v>
      </c>
    </row>
    <row r="1416" spans="2:13" ht="12.75">
      <c r="B1416" s="293">
        <v>1700</v>
      </c>
      <c r="C1416" s="1" t="s">
        <v>648</v>
      </c>
      <c r="D1416" s="1" t="s">
        <v>20</v>
      </c>
      <c r="E1416" s="1" t="s">
        <v>589</v>
      </c>
      <c r="F1416" s="66" t="s">
        <v>665</v>
      </c>
      <c r="G1416" s="28" t="s">
        <v>294</v>
      </c>
      <c r="H1416" s="6">
        <f t="shared" si="79"/>
        <v>-226400</v>
      </c>
      <c r="I1416" s="23">
        <f t="shared" si="80"/>
        <v>3.4</v>
      </c>
      <c r="K1416" t="s">
        <v>661</v>
      </c>
      <c r="M1416" s="2">
        <v>500</v>
      </c>
    </row>
    <row r="1417" spans="2:13" ht="12.75">
      <c r="B1417" s="293">
        <v>3000</v>
      </c>
      <c r="C1417" s="1" t="s">
        <v>659</v>
      </c>
      <c r="D1417" s="1" t="s">
        <v>20</v>
      </c>
      <c r="E1417" s="1" t="s">
        <v>589</v>
      </c>
      <c r="F1417" s="66" t="s">
        <v>676</v>
      </c>
      <c r="G1417" s="28" t="s">
        <v>294</v>
      </c>
      <c r="H1417" s="6">
        <f t="shared" si="79"/>
        <v>-229400</v>
      </c>
      <c r="I1417" s="23">
        <f t="shared" si="80"/>
        <v>6</v>
      </c>
      <c r="K1417" t="s">
        <v>661</v>
      </c>
      <c r="M1417" s="2">
        <v>500</v>
      </c>
    </row>
    <row r="1418" spans="2:13" ht="12.75">
      <c r="B1418" s="293">
        <v>3500</v>
      </c>
      <c r="C1418" s="1" t="s">
        <v>677</v>
      </c>
      <c r="D1418" s="1" t="s">
        <v>20</v>
      </c>
      <c r="E1418" s="1" t="s">
        <v>589</v>
      </c>
      <c r="F1418" s="66" t="s">
        <v>678</v>
      </c>
      <c r="G1418" s="28" t="s">
        <v>344</v>
      </c>
      <c r="H1418" s="6">
        <f t="shared" si="79"/>
        <v>-232900</v>
      </c>
      <c r="I1418" s="23">
        <f t="shared" si="80"/>
        <v>7</v>
      </c>
      <c r="K1418" t="s">
        <v>661</v>
      </c>
      <c r="M1418" s="2">
        <v>500</v>
      </c>
    </row>
    <row r="1419" spans="2:13" ht="12.75">
      <c r="B1419" s="293">
        <v>1500</v>
      </c>
      <c r="C1419" s="1" t="s">
        <v>677</v>
      </c>
      <c r="D1419" s="1" t="s">
        <v>20</v>
      </c>
      <c r="E1419" s="1" t="s">
        <v>589</v>
      </c>
      <c r="F1419" s="66" t="s">
        <v>665</v>
      </c>
      <c r="G1419" s="28" t="s">
        <v>344</v>
      </c>
      <c r="H1419" s="6">
        <f t="shared" si="79"/>
        <v>-234400</v>
      </c>
      <c r="I1419" s="23">
        <f t="shared" si="80"/>
        <v>3</v>
      </c>
      <c r="K1419" t="s">
        <v>661</v>
      </c>
      <c r="M1419" s="2">
        <v>500</v>
      </c>
    </row>
    <row r="1420" spans="1:13" s="77" customFormat="1" ht="12.75">
      <c r="A1420" s="1"/>
      <c r="B1420" s="293">
        <v>3500</v>
      </c>
      <c r="C1420" s="80" t="s">
        <v>679</v>
      </c>
      <c r="D1420" s="1" t="s">
        <v>20</v>
      </c>
      <c r="E1420" s="1" t="s">
        <v>589</v>
      </c>
      <c r="F1420" s="66" t="s">
        <v>680</v>
      </c>
      <c r="G1420" s="28" t="s">
        <v>366</v>
      </c>
      <c r="H1420" s="6">
        <f t="shared" si="79"/>
        <v>-237900</v>
      </c>
      <c r="I1420" s="23">
        <f t="shared" si="80"/>
        <v>7</v>
      </c>
      <c r="J1420"/>
      <c r="K1420" t="s">
        <v>661</v>
      </c>
      <c r="L1420"/>
      <c r="M1420" s="2">
        <v>500</v>
      </c>
    </row>
    <row r="1421" spans="2:13" ht="12.75">
      <c r="B1421" s="296">
        <v>17000</v>
      </c>
      <c r="C1421" s="1" t="s">
        <v>681</v>
      </c>
      <c r="D1421" s="13" t="s">
        <v>20</v>
      </c>
      <c r="E1421" s="1" t="s">
        <v>589</v>
      </c>
      <c r="F1421" s="66" t="s">
        <v>682</v>
      </c>
      <c r="G1421" s="30" t="s">
        <v>141</v>
      </c>
      <c r="H1421" s="6">
        <f t="shared" si="79"/>
        <v>-254900</v>
      </c>
      <c r="I1421" s="23">
        <v>34</v>
      </c>
      <c r="K1421" t="s">
        <v>683</v>
      </c>
      <c r="M1421" s="2">
        <v>500</v>
      </c>
    </row>
    <row r="1422" spans="2:13" ht="12.75">
      <c r="B1422" s="296">
        <v>500</v>
      </c>
      <c r="C1422" s="1" t="s">
        <v>612</v>
      </c>
      <c r="D1422" s="13" t="s">
        <v>20</v>
      </c>
      <c r="E1422" s="1" t="s">
        <v>589</v>
      </c>
      <c r="F1422" s="66" t="s">
        <v>684</v>
      </c>
      <c r="G1422" s="30" t="s">
        <v>141</v>
      </c>
      <c r="H1422" s="6">
        <f t="shared" si="79"/>
        <v>-255400</v>
      </c>
      <c r="I1422" s="23">
        <v>1</v>
      </c>
      <c r="K1422" t="s">
        <v>683</v>
      </c>
      <c r="M1422" s="2">
        <v>500</v>
      </c>
    </row>
    <row r="1423" spans="2:13" ht="12.75">
      <c r="B1423" s="296">
        <v>500</v>
      </c>
      <c r="C1423" s="1" t="s">
        <v>612</v>
      </c>
      <c r="D1423" s="13" t="s">
        <v>20</v>
      </c>
      <c r="E1423" s="1" t="s">
        <v>589</v>
      </c>
      <c r="F1423" s="66" t="s">
        <v>685</v>
      </c>
      <c r="G1423" s="30" t="s">
        <v>141</v>
      </c>
      <c r="H1423" s="6">
        <f t="shared" si="79"/>
        <v>-255900</v>
      </c>
      <c r="I1423" s="23">
        <v>1</v>
      </c>
      <c r="K1423" t="s">
        <v>683</v>
      </c>
      <c r="M1423" s="2">
        <v>500</v>
      </c>
    </row>
    <row r="1424" spans="2:13" ht="12.75">
      <c r="B1424" s="293">
        <v>17000</v>
      </c>
      <c r="C1424" s="1" t="s">
        <v>681</v>
      </c>
      <c r="D1424" s="13" t="s">
        <v>20</v>
      </c>
      <c r="E1424" s="1" t="s">
        <v>589</v>
      </c>
      <c r="F1424" s="66" t="s">
        <v>686</v>
      </c>
      <c r="G1424" s="28" t="s">
        <v>202</v>
      </c>
      <c r="H1424" s="6">
        <f t="shared" si="79"/>
        <v>-272900</v>
      </c>
      <c r="I1424" s="23">
        <v>34</v>
      </c>
      <c r="K1424" t="s">
        <v>683</v>
      </c>
      <c r="M1424" s="2">
        <v>500</v>
      </c>
    </row>
    <row r="1425" spans="2:13" ht="12.75">
      <c r="B1425" s="293">
        <v>500</v>
      </c>
      <c r="C1425" s="1" t="s">
        <v>612</v>
      </c>
      <c r="D1425" s="13" t="s">
        <v>20</v>
      </c>
      <c r="E1425" s="1" t="s">
        <v>589</v>
      </c>
      <c r="F1425" s="66" t="s">
        <v>687</v>
      </c>
      <c r="G1425" s="28" t="s">
        <v>202</v>
      </c>
      <c r="H1425" s="6">
        <f t="shared" si="79"/>
        <v>-273400</v>
      </c>
      <c r="I1425" s="23">
        <v>1</v>
      </c>
      <c r="K1425" t="s">
        <v>683</v>
      </c>
      <c r="M1425" s="2">
        <v>500</v>
      </c>
    </row>
    <row r="1426" spans="2:13" ht="12.75">
      <c r="B1426" s="293">
        <v>500</v>
      </c>
      <c r="C1426" s="1" t="s">
        <v>612</v>
      </c>
      <c r="D1426" s="13" t="s">
        <v>20</v>
      </c>
      <c r="E1426" s="1" t="s">
        <v>589</v>
      </c>
      <c r="F1426" s="66" t="s">
        <v>688</v>
      </c>
      <c r="G1426" s="28" t="s">
        <v>202</v>
      </c>
      <c r="H1426" s="6">
        <f t="shared" si="79"/>
        <v>-273900</v>
      </c>
      <c r="I1426" s="23">
        <v>1</v>
      </c>
      <c r="K1426" t="s">
        <v>683</v>
      </c>
      <c r="M1426" s="2">
        <v>500</v>
      </c>
    </row>
    <row r="1427" spans="1:13" ht="12.75">
      <c r="A1427" s="12"/>
      <c r="B1427" s="295">
        <f>SUM(B1350:B1426)</f>
        <v>273900</v>
      </c>
      <c r="C1427" s="12" t="s">
        <v>689</v>
      </c>
      <c r="D1427" s="12"/>
      <c r="E1427" s="12"/>
      <c r="F1427" s="78"/>
      <c r="G1427" s="19"/>
      <c r="H1427" s="75">
        <v>0</v>
      </c>
      <c r="I1427" s="76">
        <f aca="true" t="shared" si="81" ref="I1427:I1490">+B1427/M1427</f>
        <v>547.8</v>
      </c>
      <c r="J1427" s="77"/>
      <c r="K1427" s="77"/>
      <c r="L1427" s="77"/>
      <c r="M1427" s="2">
        <v>500</v>
      </c>
    </row>
    <row r="1428" spans="2:13" ht="12.75">
      <c r="B1428" s="293"/>
      <c r="H1428" s="6">
        <f t="shared" si="79"/>
        <v>0</v>
      </c>
      <c r="I1428" s="23">
        <f t="shared" si="81"/>
        <v>0</v>
      </c>
      <c r="M1428" s="2">
        <v>500</v>
      </c>
    </row>
    <row r="1429" spans="2:13" ht="12.75">
      <c r="B1429" s="293"/>
      <c r="H1429" s="6">
        <f t="shared" si="79"/>
        <v>0</v>
      </c>
      <c r="I1429" s="23">
        <f t="shared" si="81"/>
        <v>0</v>
      </c>
      <c r="M1429" s="2">
        <v>500</v>
      </c>
    </row>
    <row r="1430" spans="2:13" ht="12.75">
      <c r="B1430" s="296">
        <v>1500</v>
      </c>
      <c r="C1430" s="1" t="s">
        <v>690</v>
      </c>
      <c r="D1430" s="13" t="s">
        <v>20</v>
      </c>
      <c r="E1430" s="1" t="s">
        <v>674</v>
      </c>
      <c r="F1430" s="66" t="s">
        <v>586</v>
      </c>
      <c r="G1430" s="31" t="s">
        <v>37</v>
      </c>
      <c r="H1430" s="6">
        <f t="shared" si="79"/>
        <v>-1500</v>
      </c>
      <c r="I1430" s="23">
        <f t="shared" si="81"/>
        <v>3</v>
      </c>
      <c r="K1430" t="s">
        <v>587</v>
      </c>
      <c r="M1430" s="2">
        <v>500</v>
      </c>
    </row>
    <row r="1431" spans="2:13" ht="12.75">
      <c r="B1431" s="296">
        <v>1400</v>
      </c>
      <c r="C1431" s="13" t="s">
        <v>690</v>
      </c>
      <c r="D1431" s="13" t="s">
        <v>20</v>
      </c>
      <c r="E1431" s="35" t="s">
        <v>674</v>
      </c>
      <c r="F1431" s="66" t="s">
        <v>586</v>
      </c>
      <c r="G1431" s="36" t="s">
        <v>39</v>
      </c>
      <c r="H1431" s="6">
        <f t="shared" si="79"/>
        <v>-2900</v>
      </c>
      <c r="I1431" s="23">
        <f t="shared" si="81"/>
        <v>2.8</v>
      </c>
      <c r="K1431" t="s">
        <v>587</v>
      </c>
      <c r="M1431" s="2">
        <v>500</v>
      </c>
    </row>
    <row r="1432" spans="2:13" ht="12.75">
      <c r="B1432" s="293">
        <v>1500</v>
      </c>
      <c r="C1432" s="1" t="s">
        <v>690</v>
      </c>
      <c r="D1432" s="13" t="s">
        <v>20</v>
      </c>
      <c r="E1432" s="1" t="s">
        <v>674</v>
      </c>
      <c r="F1432" s="66" t="s">
        <v>586</v>
      </c>
      <c r="G1432" s="28" t="s">
        <v>42</v>
      </c>
      <c r="H1432" s="6">
        <f t="shared" si="79"/>
        <v>-4400</v>
      </c>
      <c r="I1432" s="23">
        <f t="shared" si="81"/>
        <v>3</v>
      </c>
      <c r="K1432" t="s">
        <v>587</v>
      </c>
      <c r="M1432" s="2">
        <v>500</v>
      </c>
    </row>
    <row r="1433" spans="2:13" ht="12.75">
      <c r="B1433" s="293">
        <v>1000</v>
      </c>
      <c r="C1433" s="1" t="s">
        <v>690</v>
      </c>
      <c r="D1433" s="13" t="s">
        <v>20</v>
      </c>
      <c r="E1433" s="1" t="s">
        <v>674</v>
      </c>
      <c r="F1433" s="66" t="s">
        <v>586</v>
      </c>
      <c r="G1433" s="28" t="s">
        <v>45</v>
      </c>
      <c r="H1433" s="6">
        <f t="shared" si="79"/>
        <v>-5400</v>
      </c>
      <c r="I1433" s="23">
        <f t="shared" si="81"/>
        <v>2</v>
      </c>
      <c r="K1433" t="s">
        <v>587</v>
      </c>
      <c r="M1433" s="2">
        <v>500</v>
      </c>
    </row>
    <row r="1434" spans="2:13" ht="12.75">
      <c r="B1434" s="293">
        <v>1600</v>
      </c>
      <c r="C1434" s="1" t="s">
        <v>690</v>
      </c>
      <c r="D1434" s="13" t="s">
        <v>20</v>
      </c>
      <c r="E1434" s="1" t="s">
        <v>674</v>
      </c>
      <c r="F1434" s="66" t="s">
        <v>586</v>
      </c>
      <c r="G1434" s="28" t="s">
        <v>52</v>
      </c>
      <c r="H1434" s="6">
        <f t="shared" si="79"/>
        <v>-7000</v>
      </c>
      <c r="I1434" s="23">
        <f t="shared" si="81"/>
        <v>3.2</v>
      </c>
      <c r="K1434" t="s">
        <v>587</v>
      </c>
      <c r="M1434" s="2">
        <v>500</v>
      </c>
    </row>
    <row r="1435" spans="2:13" ht="12.75">
      <c r="B1435" s="296">
        <v>1400</v>
      </c>
      <c r="C1435" s="1" t="s">
        <v>690</v>
      </c>
      <c r="D1435" s="13" t="s">
        <v>20</v>
      </c>
      <c r="E1435" s="1" t="s">
        <v>674</v>
      </c>
      <c r="F1435" s="66" t="s">
        <v>586</v>
      </c>
      <c r="G1435" s="28" t="s">
        <v>75</v>
      </c>
      <c r="H1435" s="6">
        <f t="shared" si="79"/>
        <v>-8400</v>
      </c>
      <c r="I1435" s="23">
        <f t="shared" si="81"/>
        <v>2.8</v>
      </c>
      <c r="K1435" t="s">
        <v>587</v>
      </c>
      <c r="M1435" s="2">
        <v>500</v>
      </c>
    </row>
    <row r="1436" spans="2:13" ht="12.75">
      <c r="B1436" s="293">
        <v>1500</v>
      </c>
      <c r="C1436" s="1" t="s">
        <v>690</v>
      </c>
      <c r="D1436" s="13" t="s">
        <v>20</v>
      </c>
      <c r="E1436" s="1" t="s">
        <v>674</v>
      </c>
      <c r="F1436" s="66" t="s">
        <v>586</v>
      </c>
      <c r="G1436" s="28" t="s">
        <v>127</v>
      </c>
      <c r="H1436" s="6">
        <f t="shared" si="79"/>
        <v>-9900</v>
      </c>
      <c r="I1436" s="23">
        <f t="shared" si="81"/>
        <v>3</v>
      </c>
      <c r="K1436" t="s">
        <v>587</v>
      </c>
      <c r="M1436" s="2">
        <v>500</v>
      </c>
    </row>
    <row r="1437" spans="2:13" ht="12.75">
      <c r="B1437" s="296">
        <v>1700</v>
      </c>
      <c r="C1437" s="1" t="s">
        <v>690</v>
      </c>
      <c r="D1437" s="13" t="s">
        <v>20</v>
      </c>
      <c r="E1437" s="1" t="s">
        <v>674</v>
      </c>
      <c r="F1437" s="66" t="s">
        <v>586</v>
      </c>
      <c r="G1437" s="28" t="s">
        <v>125</v>
      </c>
      <c r="H1437" s="6">
        <f t="shared" si="79"/>
        <v>-11600</v>
      </c>
      <c r="I1437" s="23">
        <f t="shared" si="81"/>
        <v>3.4</v>
      </c>
      <c r="K1437" t="s">
        <v>587</v>
      </c>
      <c r="M1437" s="2">
        <v>500</v>
      </c>
    </row>
    <row r="1438" spans="2:13" ht="12.75">
      <c r="B1438" s="293">
        <v>1000</v>
      </c>
      <c r="C1438" s="1" t="s">
        <v>690</v>
      </c>
      <c r="D1438" s="13" t="s">
        <v>20</v>
      </c>
      <c r="E1438" s="1" t="s">
        <v>674</v>
      </c>
      <c r="F1438" s="66" t="s">
        <v>586</v>
      </c>
      <c r="G1438" s="28" t="s">
        <v>139</v>
      </c>
      <c r="H1438" s="6">
        <f t="shared" si="79"/>
        <v>-12600</v>
      </c>
      <c r="I1438" s="23">
        <f t="shared" si="81"/>
        <v>2</v>
      </c>
      <c r="K1438" t="s">
        <v>587</v>
      </c>
      <c r="M1438" s="2">
        <v>500</v>
      </c>
    </row>
    <row r="1439" spans="2:13" ht="12.75">
      <c r="B1439" s="293">
        <v>1000</v>
      </c>
      <c r="C1439" s="1" t="s">
        <v>690</v>
      </c>
      <c r="D1439" s="13" t="s">
        <v>20</v>
      </c>
      <c r="E1439" s="1" t="s">
        <v>674</v>
      </c>
      <c r="F1439" s="66" t="s">
        <v>586</v>
      </c>
      <c r="G1439" s="28" t="s">
        <v>141</v>
      </c>
      <c r="H1439" s="6">
        <f t="shared" si="79"/>
        <v>-13600</v>
      </c>
      <c r="I1439" s="23">
        <f t="shared" si="81"/>
        <v>2</v>
      </c>
      <c r="K1439" t="s">
        <v>587</v>
      </c>
      <c r="M1439" s="2">
        <v>500</v>
      </c>
    </row>
    <row r="1440" spans="2:13" ht="12.75">
      <c r="B1440" s="296">
        <v>1000</v>
      </c>
      <c r="C1440" s="1" t="s">
        <v>690</v>
      </c>
      <c r="D1440" s="13" t="s">
        <v>20</v>
      </c>
      <c r="E1440" s="1" t="s">
        <v>674</v>
      </c>
      <c r="F1440" s="66" t="s">
        <v>586</v>
      </c>
      <c r="G1440" s="28" t="s">
        <v>144</v>
      </c>
      <c r="H1440" s="6">
        <f t="shared" si="79"/>
        <v>-14600</v>
      </c>
      <c r="I1440" s="23">
        <f t="shared" si="81"/>
        <v>2</v>
      </c>
      <c r="K1440" t="s">
        <v>587</v>
      </c>
      <c r="M1440" s="2">
        <v>500</v>
      </c>
    </row>
    <row r="1441" spans="2:13" ht="12.75">
      <c r="B1441" s="296">
        <v>1500</v>
      </c>
      <c r="C1441" s="1" t="s">
        <v>690</v>
      </c>
      <c r="D1441" s="13" t="s">
        <v>20</v>
      </c>
      <c r="E1441" s="1" t="s">
        <v>674</v>
      </c>
      <c r="F1441" s="66" t="s">
        <v>586</v>
      </c>
      <c r="G1441" s="28" t="s">
        <v>146</v>
      </c>
      <c r="H1441" s="6">
        <f t="shared" si="79"/>
        <v>-16100</v>
      </c>
      <c r="I1441" s="23">
        <f t="shared" si="81"/>
        <v>3</v>
      </c>
      <c r="K1441" t="s">
        <v>587</v>
      </c>
      <c r="M1441" s="2">
        <v>500</v>
      </c>
    </row>
    <row r="1442" spans="2:13" ht="12.75">
      <c r="B1442" s="293">
        <v>1600</v>
      </c>
      <c r="C1442" s="1" t="s">
        <v>690</v>
      </c>
      <c r="D1442" s="13" t="s">
        <v>20</v>
      </c>
      <c r="E1442" s="1" t="s">
        <v>674</v>
      </c>
      <c r="F1442" s="66" t="s">
        <v>586</v>
      </c>
      <c r="G1442" s="28" t="s">
        <v>184</v>
      </c>
      <c r="H1442" s="6">
        <f t="shared" si="79"/>
        <v>-17700</v>
      </c>
      <c r="I1442" s="23">
        <f t="shared" si="81"/>
        <v>3.2</v>
      </c>
      <c r="K1442" t="s">
        <v>587</v>
      </c>
      <c r="M1442" s="2">
        <v>500</v>
      </c>
    </row>
    <row r="1443" spans="2:13" ht="12.75">
      <c r="B1443" s="293">
        <v>1000</v>
      </c>
      <c r="C1443" s="1" t="s">
        <v>690</v>
      </c>
      <c r="D1443" s="13" t="s">
        <v>20</v>
      </c>
      <c r="E1443" s="1" t="s">
        <v>674</v>
      </c>
      <c r="F1443" s="66" t="s">
        <v>586</v>
      </c>
      <c r="G1443" s="28" t="s">
        <v>202</v>
      </c>
      <c r="H1443" s="6">
        <f t="shared" si="79"/>
        <v>-18700</v>
      </c>
      <c r="I1443" s="23">
        <f t="shared" si="81"/>
        <v>2</v>
      </c>
      <c r="K1443" t="s">
        <v>587</v>
      </c>
      <c r="M1443" s="2">
        <v>500</v>
      </c>
    </row>
    <row r="1444" spans="2:13" ht="12.75">
      <c r="B1444" s="293">
        <v>600</v>
      </c>
      <c r="C1444" s="1" t="s">
        <v>690</v>
      </c>
      <c r="D1444" s="13" t="s">
        <v>20</v>
      </c>
      <c r="E1444" s="1" t="s">
        <v>674</v>
      </c>
      <c r="F1444" s="66" t="s">
        <v>586</v>
      </c>
      <c r="G1444" s="28" t="s">
        <v>204</v>
      </c>
      <c r="H1444" s="6">
        <f t="shared" si="79"/>
        <v>-19300</v>
      </c>
      <c r="I1444" s="23">
        <f t="shared" si="81"/>
        <v>1.2</v>
      </c>
      <c r="K1444" t="s">
        <v>587</v>
      </c>
      <c r="M1444" s="2">
        <v>500</v>
      </c>
    </row>
    <row r="1445" spans="2:13" ht="12.75">
      <c r="B1445" s="293">
        <v>1500</v>
      </c>
      <c r="C1445" s="1" t="s">
        <v>690</v>
      </c>
      <c r="D1445" s="13" t="s">
        <v>20</v>
      </c>
      <c r="E1445" s="1" t="s">
        <v>674</v>
      </c>
      <c r="F1445" s="66" t="s">
        <v>586</v>
      </c>
      <c r="G1445" s="28" t="s">
        <v>206</v>
      </c>
      <c r="H1445" s="6">
        <f t="shared" si="79"/>
        <v>-20800</v>
      </c>
      <c r="I1445" s="23">
        <f t="shared" si="81"/>
        <v>3</v>
      </c>
      <c r="K1445" t="s">
        <v>587</v>
      </c>
      <c r="M1445" s="2">
        <v>500</v>
      </c>
    </row>
    <row r="1446" spans="2:13" ht="12.75">
      <c r="B1446" s="293">
        <v>1500</v>
      </c>
      <c r="C1446" s="1" t="s">
        <v>690</v>
      </c>
      <c r="D1446" s="13" t="s">
        <v>20</v>
      </c>
      <c r="E1446" s="1" t="s">
        <v>674</v>
      </c>
      <c r="F1446" s="66" t="s">
        <v>586</v>
      </c>
      <c r="G1446" s="28" t="s">
        <v>208</v>
      </c>
      <c r="H1446" s="6">
        <f t="shared" si="79"/>
        <v>-22300</v>
      </c>
      <c r="I1446" s="23">
        <f t="shared" si="81"/>
        <v>3</v>
      </c>
      <c r="K1446" t="s">
        <v>587</v>
      </c>
      <c r="M1446" s="2">
        <v>500</v>
      </c>
    </row>
    <row r="1447" spans="2:13" ht="12.75">
      <c r="B1447" s="293">
        <v>1000</v>
      </c>
      <c r="C1447" s="1" t="s">
        <v>690</v>
      </c>
      <c r="D1447" s="13" t="s">
        <v>20</v>
      </c>
      <c r="E1447" s="1" t="s">
        <v>674</v>
      </c>
      <c r="F1447" s="66" t="s">
        <v>586</v>
      </c>
      <c r="G1447" s="28" t="s">
        <v>226</v>
      </c>
      <c r="H1447" s="6">
        <f t="shared" si="79"/>
        <v>-23300</v>
      </c>
      <c r="I1447" s="23">
        <f t="shared" si="81"/>
        <v>2</v>
      </c>
      <c r="K1447" t="s">
        <v>587</v>
      </c>
      <c r="M1447" s="2">
        <v>500</v>
      </c>
    </row>
    <row r="1448" spans="2:13" ht="12.75">
      <c r="B1448" s="293">
        <v>1400</v>
      </c>
      <c r="C1448" s="1" t="s">
        <v>690</v>
      </c>
      <c r="D1448" s="13" t="s">
        <v>20</v>
      </c>
      <c r="E1448" s="1" t="s">
        <v>674</v>
      </c>
      <c r="F1448" s="66" t="s">
        <v>586</v>
      </c>
      <c r="G1448" s="28" t="s">
        <v>247</v>
      </c>
      <c r="H1448" s="6">
        <f t="shared" si="79"/>
        <v>-24700</v>
      </c>
      <c r="I1448" s="23">
        <f t="shared" si="81"/>
        <v>2.8</v>
      </c>
      <c r="K1448" t="s">
        <v>587</v>
      </c>
      <c r="M1448" s="2">
        <v>500</v>
      </c>
    </row>
    <row r="1449" spans="2:13" ht="12.75">
      <c r="B1449" s="293">
        <v>1500</v>
      </c>
      <c r="C1449" s="1" t="s">
        <v>690</v>
      </c>
      <c r="D1449" s="13" t="s">
        <v>20</v>
      </c>
      <c r="E1449" s="1" t="s">
        <v>674</v>
      </c>
      <c r="F1449" s="66" t="s">
        <v>586</v>
      </c>
      <c r="G1449" s="28" t="s">
        <v>227</v>
      </c>
      <c r="H1449" s="6">
        <f t="shared" si="79"/>
        <v>-26200</v>
      </c>
      <c r="I1449" s="23">
        <f t="shared" si="81"/>
        <v>3</v>
      </c>
      <c r="K1449" t="s">
        <v>587</v>
      </c>
      <c r="M1449" s="2">
        <v>500</v>
      </c>
    </row>
    <row r="1450" spans="2:13" ht="12.75">
      <c r="B1450" s="293">
        <v>1600</v>
      </c>
      <c r="C1450" s="1" t="s">
        <v>690</v>
      </c>
      <c r="D1450" s="13" t="s">
        <v>20</v>
      </c>
      <c r="E1450" s="1" t="s">
        <v>674</v>
      </c>
      <c r="F1450" s="66" t="s">
        <v>586</v>
      </c>
      <c r="G1450" s="28" t="s">
        <v>258</v>
      </c>
      <c r="H1450" s="6">
        <f t="shared" si="79"/>
        <v>-27800</v>
      </c>
      <c r="I1450" s="23">
        <f t="shared" si="81"/>
        <v>3.2</v>
      </c>
      <c r="K1450" t="s">
        <v>587</v>
      </c>
      <c r="M1450" s="2">
        <v>500</v>
      </c>
    </row>
    <row r="1451" spans="2:13" ht="12.75">
      <c r="B1451" s="293">
        <v>1400</v>
      </c>
      <c r="C1451" s="1" t="s">
        <v>690</v>
      </c>
      <c r="D1451" s="13" t="s">
        <v>20</v>
      </c>
      <c r="E1451" s="1" t="s">
        <v>674</v>
      </c>
      <c r="F1451" s="66" t="s">
        <v>586</v>
      </c>
      <c r="G1451" s="28" t="s">
        <v>260</v>
      </c>
      <c r="H1451" s="6">
        <f t="shared" si="79"/>
        <v>-29200</v>
      </c>
      <c r="I1451" s="23">
        <f t="shared" si="81"/>
        <v>2.8</v>
      </c>
      <c r="K1451" t="s">
        <v>587</v>
      </c>
      <c r="M1451" s="2">
        <v>500</v>
      </c>
    </row>
    <row r="1452" spans="2:13" ht="12.75">
      <c r="B1452" s="293">
        <v>1700</v>
      </c>
      <c r="C1452" s="1" t="s">
        <v>690</v>
      </c>
      <c r="D1452" s="13" t="s">
        <v>20</v>
      </c>
      <c r="E1452" s="1" t="s">
        <v>674</v>
      </c>
      <c r="F1452" s="66" t="s">
        <v>586</v>
      </c>
      <c r="G1452" s="28" t="s">
        <v>261</v>
      </c>
      <c r="H1452" s="6">
        <f t="shared" si="79"/>
        <v>-30900</v>
      </c>
      <c r="I1452" s="23">
        <f t="shared" si="81"/>
        <v>3.4</v>
      </c>
      <c r="K1452" t="s">
        <v>587</v>
      </c>
      <c r="M1452" s="2">
        <v>500</v>
      </c>
    </row>
    <row r="1453" spans="2:13" ht="12.75">
      <c r="B1453" s="293">
        <v>1600</v>
      </c>
      <c r="C1453" s="1" t="s">
        <v>690</v>
      </c>
      <c r="D1453" s="13" t="s">
        <v>20</v>
      </c>
      <c r="E1453" s="1" t="s">
        <v>674</v>
      </c>
      <c r="F1453" s="66" t="s">
        <v>586</v>
      </c>
      <c r="G1453" s="28" t="s">
        <v>273</v>
      </c>
      <c r="H1453" s="6">
        <f t="shared" si="79"/>
        <v>-32500</v>
      </c>
      <c r="I1453" s="23">
        <f t="shared" si="81"/>
        <v>3.2</v>
      </c>
      <c r="K1453" t="s">
        <v>587</v>
      </c>
      <c r="M1453" s="2">
        <v>500</v>
      </c>
    </row>
    <row r="1454" spans="2:13" ht="12.75">
      <c r="B1454" s="293">
        <v>1000</v>
      </c>
      <c r="C1454" s="1" t="s">
        <v>690</v>
      </c>
      <c r="D1454" s="13" t="s">
        <v>20</v>
      </c>
      <c r="E1454" s="1" t="s">
        <v>674</v>
      </c>
      <c r="F1454" s="66" t="s">
        <v>586</v>
      </c>
      <c r="G1454" s="28" t="s">
        <v>294</v>
      </c>
      <c r="H1454" s="6">
        <f t="shared" si="79"/>
        <v>-33500</v>
      </c>
      <c r="I1454" s="23">
        <f t="shared" si="81"/>
        <v>2</v>
      </c>
      <c r="K1454" t="s">
        <v>587</v>
      </c>
      <c r="M1454" s="2">
        <v>500</v>
      </c>
    </row>
    <row r="1455" spans="2:13" ht="12.75">
      <c r="B1455" s="293">
        <v>1200</v>
      </c>
      <c r="C1455" s="1" t="s">
        <v>690</v>
      </c>
      <c r="D1455" s="13" t="s">
        <v>20</v>
      </c>
      <c r="E1455" s="1" t="s">
        <v>674</v>
      </c>
      <c r="F1455" s="66" t="s">
        <v>586</v>
      </c>
      <c r="G1455" s="28" t="s">
        <v>623</v>
      </c>
      <c r="H1455" s="6">
        <f t="shared" si="79"/>
        <v>-34700</v>
      </c>
      <c r="I1455" s="23">
        <f t="shared" si="81"/>
        <v>2.4</v>
      </c>
      <c r="K1455" t="s">
        <v>587</v>
      </c>
      <c r="M1455" s="2">
        <v>500</v>
      </c>
    </row>
    <row r="1456" spans="2:13" ht="12.75">
      <c r="B1456" s="293">
        <v>600</v>
      </c>
      <c r="C1456" s="1" t="s">
        <v>690</v>
      </c>
      <c r="D1456" s="13" t="s">
        <v>20</v>
      </c>
      <c r="E1456" s="1" t="s">
        <v>674</v>
      </c>
      <c r="F1456" s="66" t="s">
        <v>586</v>
      </c>
      <c r="G1456" s="28" t="s">
        <v>297</v>
      </c>
      <c r="H1456" s="6">
        <f t="shared" si="79"/>
        <v>-35300</v>
      </c>
      <c r="I1456" s="23">
        <f t="shared" si="81"/>
        <v>1.2</v>
      </c>
      <c r="K1456" t="s">
        <v>587</v>
      </c>
      <c r="M1456" s="2">
        <v>500</v>
      </c>
    </row>
    <row r="1457" spans="2:13" ht="12.75">
      <c r="B1457" s="293">
        <v>1500</v>
      </c>
      <c r="C1457" s="1" t="s">
        <v>690</v>
      </c>
      <c r="D1457" s="13" t="s">
        <v>20</v>
      </c>
      <c r="E1457" s="1" t="s">
        <v>674</v>
      </c>
      <c r="F1457" s="66" t="s">
        <v>586</v>
      </c>
      <c r="G1457" s="28" t="s">
        <v>300</v>
      </c>
      <c r="H1457" s="6">
        <f t="shared" si="79"/>
        <v>-36800</v>
      </c>
      <c r="I1457" s="23">
        <f t="shared" si="81"/>
        <v>3</v>
      </c>
      <c r="K1457" t="s">
        <v>587</v>
      </c>
      <c r="M1457" s="2">
        <v>500</v>
      </c>
    </row>
    <row r="1458" spans="2:13" ht="12.75">
      <c r="B1458" s="293">
        <v>1400</v>
      </c>
      <c r="C1458" s="1" t="s">
        <v>690</v>
      </c>
      <c r="D1458" s="13" t="s">
        <v>20</v>
      </c>
      <c r="E1458" s="1" t="s">
        <v>674</v>
      </c>
      <c r="F1458" s="66" t="s">
        <v>586</v>
      </c>
      <c r="G1458" s="28" t="s">
        <v>340</v>
      </c>
      <c r="H1458" s="6">
        <f t="shared" si="79"/>
        <v>-38200</v>
      </c>
      <c r="I1458" s="23">
        <f t="shared" si="81"/>
        <v>2.8</v>
      </c>
      <c r="K1458" t="s">
        <v>587</v>
      </c>
      <c r="M1458" s="2">
        <v>500</v>
      </c>
    </row>
    <row r="1459" spans="2:13" ht="12.75">
      <c r="B1459" s="293">
        <v>1600</v>
      </c>
      <c r="C1459" s="80" t="s">
        <v>690</v>
      </c>
      <c r="D1459" s="13" t="s">
        <v>20</v>
      </c>
      <c r="E1459" s="1" t="s">
        <v>674</v>
      </c>
      <c r="F1459" s="66" t="s">
        <v>586</v>
      </c>
      <c r="G1459" s="28" t="s">
        <v>344</v>
      </c>
      <c r="H1459" s="6">
        <f t="shared" si="79"/>
        <v>-39800</v>
      </c>
      <c r="I1459" s="23">
        <f t="shared" si="81"/>
        <v>3.2</v>
      </c>
      <c r="K1459" t="s">
        <v>587</v>
      </c>
      <c r="M1459" s="2">
        <v>500</v>
      </c>
    </row>
    <row r="1460" spans="2:13" ht="12.75">
      <c r="B1460" s="294">
        <v>1500</v>
      </c>
      <c r="C1460" s="1" t="s">
        <v>690</v>
      </c>
      <c r="D1460" s="13" t="s">
        <v>20</v>
      </c>
      <c r="E1460" s="1" t="s">
        <v>674</v>
      </c>
      <c r="F1460" s="66" t="s">
        <v>586</v>
      </c>
      <c r="G1460" s="28" t="s">
        <v>366</v>
      </c>
      <c r="H1460" s="6">
        <f t="shared" si="79"/>
        <v>-41300</v>
      </c>
      <c r="I1460" s="23">
        <f t="shared" si="81"/>
        <v>3</v>
      </c>
      <c r="K1460" t="s">
        <v>587</v>
      </c>
      <c r="M1460" s="2">
        <v>500</v>
      </c>
    </row>
    <row r="1461" spans="2:13" ht="12.75">
      <c r="B1461" s="296">
        <v>1500</v>
      </c>
      <c r="C1461" s="1" t="s">
        <v>690</v>
      </c>
      <c r="D1461" s="13" t="s">
        <v>20</v>
      </c>
      <c r="E1461" s="1" t="s">
        <v>674</v>
      </c>
      <c r="F1461" s="66" t="s">
        <v>583</v>
      </c>
      <c r="G1461" s="31" t="s">
        <v>37</v>
      </c>
      <c r="H1461" s="6">
        <f t="shared" si="79"/>
        <v>-42800</v>
      </c>
      <c r="I1461" s="23">
        <f t="shared" si="81"/>
        <v>3</v>
      </c>
      <c r="K1461" t="s">
        <v>584</v>
      </c>
      <c r="M1461" s="2">
        <v>500</v>
      </c>
    </row>
    <row r="1462" spans="2:13" ht="12.75">
      <c r="B1462" s="296">
        <v>1800</v>
      </c>
      <c r="C1462" s="33" t="s">
        <v>690</v>
      </c>
      <c r="D1462" s="13" t="s">
        <v>20</v>
      </c>
      <c r="E1462" s="33" t="s">
        <v>674</v>
      </c>
      <c r="F1462" s="66" t="s">
        <v>583</v>
      </c>
      <c r="G1462" s="31" t="s">
        <v>39</v>
      </c>
      <c r="H1462" s="6">
        <f t="shared" si="79"/>
        <v>-44600</v>
      </c>
      <c r="I1462" s="23">
        <f t="shared" si="81"/>
        <v>3.6</v>
      </c>
      <c r="K1462" t="s">
        <v>584</v>
      </c>
      <c r="M1462" s="2">
        <v>500</v>
      </c>
    </row>
    <row r="1463" spans="2:13" ht="12.75">
      <c r="B1463" s="296">
        <v>1600</v>
      </c>
      <c r="C1463" s="13" t="s">
        <v>690</v>
      </c>
      <c r="D1463" s="13" t="s">
        <v>20</v>
      </c>
      <c r="E1463" s="35" t="s">
        <v>674</v>
      </c>
      <c r="F1463" s="66" t="s">
        <v>583</v>
      </c>
      <c r="G1463" s="36" t="s">
        <v>42</v>
      </c>
      <c r="H1463" s="6">
        <f t="shared" si="79"/>
        <v>-46200</v>
      </c>
      <c r="I1463" s="23">
        <f t="shared" si="81"/>
        <v>3.2</v>
      </c>
      <c r="K1463" t="s">
        <v>584</v>
      </c>
      <c r="M1463" s="2">
        <v>500</v>
      </c>
    </row>
    <row r="1464" spans="2:13" ht="12.75">
      <c r="B1464" s="296">
        <v>1000</v>
      </c>
      <c r="C1464" s="13" t="s">
        <v>690</v>
      </c>
      <c r="D1464" s="13" t="s">
        <v>20</v>
      </c>
      <c r="E1464" s="13" t="s">
        <v>674</v>
      </c>
      <c r="F1464" s="66" t="s">
        <v>583</v>
      </c>
      <c r="G1464" s="30" t="s">
        <v>45</v>
      </c>
      <c r="H1464" s="6">
        <f t="shared" si="79"/>
        <v>-47200</v>
      </c>
      <c r="I1464" s="23">
        <f t="shared" si="81"/>
        <v>2</v>
      </c>
      <c r="K1464" t="s">
        <v>584</v>
      </c>
      <c r="M1464" s="2">
        <v>500</v>
      </c>
    </row>
    <row r="1465" spans="2:13" ht="12.75">
      <c r="B1465" s="293">
        <v>1800</v>
      </c>
      <c r="C1465" s="1" t="s">
        <v>690</v>
      </c>
      <c r="D1465" s="13" t="s">
        <v>20</v>
      </c>
      <c r="E1465" s="1" t="s">
        <v>674</v>
      </c>
      <c r="F1465" s="66" t="s">
        <v>583</v>
      </c>
      <c r="G1465" s="28" t="s">
        <v>75</v>
      </c>
      <c r="H1465" s="6">
        <f t="shared" si="79"/>
        <v>-49000</v>
      </c>
      <c r="I1465" s="23">
        <f t="shared" si="81"/>
        <v>3.6</v>
      </c>
      <c r="K1465" t="s">
        <v>584</v>
      </c>
      <c r="M1465" s="2">
        <v>500</v>
      </c>
    </row>
    <row r="1466" spans="2:13" ht="12.75">
      <c r="B1466" s="293">
        <v>1400</v>
      </c>
      <c r="C1466" s="1" t="s">
        <v>690</v>
      </c>
      <c r="D1466" s="13" t="s">
        <v>20</v>
      </c>
      <c r="E1466" s="1" t="s">
        <v>674</v>
      </c>
      <c r="F1466" s="66" t="s">
        <v>583</v>
      </c>
      <c r="G1466" s="28" t="s">
        <v>127</v>
      </c>
      <c r="H1466" s="6">
        <f aca="true" t="shared" si="82" ref="H1466:H1529">H1465-B1466</f>
        <v>-50400</v>
      </c>
      <c r="I1466" s="23">
        <f t="shared" si="81"/>
        <v>2.8</v>
      </c>
      <c r="K1466" t="s">
        <v>584</v>
      </c>
      <c r="M1466" s="2">
        <v>500</v>
      </c>
    </row>
    <row r="1467" spans="2:13" ht="12.75">
      <c r="B1467" s="293">
        <v>1600</v>
      </c>
      <c r="C1467" s="1" t="s">
        <v>690</v>
      </c>
      <c r="D1467" s="13" t="s">
        <v>20</v>
      </c>
      <c r="E1467" s="1" t="s">
        <v>674</v>
      </c>
      <c r="F1467" s="66" t="s">
        <v>583</v>
      </c>
      <c r="G1467" s="28" t="s">
        <v>125</v>
      </c>
      <c r="H1467" s="6">
        <f t="shared" si="82"/>
        <v>-52000</v>
      </c>
      <c r="I1467" s="23">
        <f t="shared" si="81"/>
        <v>3.2</v>
      </c>
      <c r="K1467" t="s">
        <v>584</v>
      </c>
      <c r="M1467" s="2">
        <v>500</v>
      </c>
    </row>
    <row r="1468" spans="2:13" ht="12.75">
      <c r="B1468" s="293">
        <v>1200</v>
      </c>
      <c r="C1468" s="1" t="s">
        <v>690</v>
      </c>
      <c r="D1468" s="13" t="s">
        <v>20</v>
      </c>
      <c r="E1468" s="1" t="s">
        <v>674</v>
      </c>
      <c r="F1468" s="66" t="s">
        <v>583</v>
      </c>
      <c r="G1468" s="28" t="s">
        <v>139</v>
      </c>
      <c r="H1468" s="6">
        <f t="shared" si="82"/>
        <v>-53200</v>
      </c>
      <c r="I1468" s="23">
        <f t="shared" si="81"/>
        <v>2.4</v>
      </c>
      <c r="K1468" t="s">
        <v>584</v>
      </c>
      <c r="M1468" s="2">
        <v>500</v>
      </c>
    </row>
    <row r="1469" spans="2:13" ht="12.75">
      <c r="B1469" s="293">
        <v>1000</v>
      </c>
      <c r="C1469" s="1" t="s">
        <v>690</v>
      </c>
      <c r="D1469" s="13" t="s">
        <v>20</v>
      </c>
      <c r="E1469" s="1" t="s">
        <v>674</v>
      </c>
      <c r="F1469" s="66" t="s">
        <v>583</v>
      </c>
      <c r="G1469" s="28" t="s">
        <v>141</v>
      </c>
      <c r="H1469" s="6">
        <f t="shared" si="82"/>
        <v>-54200</v>
      </c>
      <c r="I1469" s="23">
        <f t="shared" si="81"/>
        <v>2</v>
      </c>
      <c r="K1469" t="s">
        <v>584</v>
      </c>
      <c r="M1469" s="2">
        <v>500</v>
      </c>
    </row>
    <row r="1470" spans="2:13" ht="12.75">
      <c r="B1470" s="293">
        <v>1600</v>
      </c>
      <c r="C1470" s="1" t="s">
        <v>690</v>
      </c>
      <c r="D1470" s="1" t="s">
        <v>20</v>
      </c>
      <c r="E1470" s="1" t="s">
        <v>674</v>
      </c>
      <c r="F1470" s="66" t="s">
        <v>583</v>
      </c>
      <c r="G1470" s="28" t="s">
        <v>144</v>
      </c>
      <c r="H1470" s="6">
        <f t="shared" si="82"/>
        <v>-55800</v>
      </c>
      <c r="I1470" s="23">
        <f t="shared" si="81"/>
        <v>3.2</v>
      </c>
      <c r="K1470" t="s">
        <v>584</v>
      </c>
      <c r="M1470" s="2">
        <v>500</v>
      </c>
    </row>
    <row r="1471" spans="2:13" ht="12.75">
      <c r="B1471" s="293">
        <v>1500</v>
      </c>
      <c r="C1471" s="1" t="s">
        <v>690</v>
      </c>
      <c r="D1471" s="1" t="s">
        <v>20</v>
      </c>
      <c r="E1471" s="1" t="s">
        <v>674</v>
      </c>
      <c r="F1471" s="66" t="s">
        <v>583</v>
      </c>
      <c r="G1471" s="28" t="s">
        <v>184</v>
      </c>
      <c r="H1471" s="6">
        <f t="shared" si="82"/>
        <v>-57300</v>
      </c>
      <c r="I1471" s="23">
        <f t="shared" si="81"/>
        <v>3</v>
      </c>
      <c r="K1471" t="s">
        <v>584</v>
      </c>
      <c r="M1471" s="2">
        <v>500</v>
      </c>
    </row>
    <row r="1472" spans="2:13" ht="12.75">
      <c r="B1472" s="293">
        <v>1200</v>
      </c>
      <c r="C1472" s="1" t="s">
        <v>690</v>
      </c>
      <c r="D1472" s="1" t="s">
        <v>20</v>
      </c>
      <c r="E1472" s="1" t="s">
        <v>674</v>
      </c>
      <c r="F1472" s="66" t="s">
        <v>583</v>
      </c>
      <c r="G1472" s="28" t="s">
        <v>202</v>
      </c>
      <c r="H1472" s="6">
        <f t="shared" si="82"/>
        <v>-58500</v>
      </c>
      <c r="I1472" s="23">
        <f t="shared" si="81"/>
        <v>2.4</v>
      </c>
      <c r="K1472" t="s">
        <v>584</v>
      </c>
      <c r="M1472" s="2">
        <v>500</v>
      </c>
    </row>
    <row r="1473" spans="2:13" ht="12.75">
      <c r="B1473" s="293">
        <v>800</v>
      </c>
      <c r="C1473" s="1" t="s">
        <v>690</v>
      </c>
      <c r="D1473" s="1" t="s">
        <v>20</v>
      </c>
      <c r="E1473" s="1" t="s">
        <v>674</v>
      </c>
      <c r="F1473" s="66" t="s">
        <v>583</v>
      </c>
      <c r="G1473" s="28" t="s">
        <v>204</v>
      </c>
      <c r="H1473" s="6">
        <f t="shared" si="82"/>
        <v>-59300</v>
      </c>
      <c r="I1473" s="23">
        <f t="shared" si="81"/>
        <v>1.6</v>
      </c>
      <c r="K1473" t="s">
        <v>584</v>
      </c>
      <c r="M1473" s="2">
        <v>500</v>
      </c>
    </row>
    <row r="1474" spans="2:13" ht="12.75">
      <c r="B1474" s="293">
        <v>1200</v>
      </c>
      <c r="C1474" s="1" t="s">
        <v>690</v>
      </c>
      <c r="D1474" s="1" t="s">
        <v>20</v>
      </c>
      <c r="E1474" s="1" t="s">
        <v>674</v>
      </c>
      <c r="F1474" s="66" t="s">
        <v>583</v>
      </c>
      <c r="G1474" s="28" t="s">
        <v>206</v>
      </c>
      <c r="H1474" s="6">
        <f t="shared" si="82"/>
        <v>-60500</v>
      </c>
      <c r="I1474" s="23">
        <f t="shared" si="81"/>
        <v>2.4</v>
      </c>
      <c r="K1474" t="s">
        <v>584</v>
      </c>
      <c r="M1474" s="2">
        <v>500</v>
      </c>
    </row>
    <row r="1475" spans="2:13" ht="12.75">
      <c r="B1475" s="293">
        <v>800</v>
      </c>
      <c r="C1475" s="1" t="s">
        <v>690</v>
      </c>
      <c r="D1475" s="1" t="s">
        <v>20</v>
      </c>
      <c r="E1475" s="1" t="s">
        <v>674</v>
      </c>
      <c r="F1475" s="66" t="s">
        <v>583</v>
      </c>
      <c r="G1475" s="28" t="s">
        <v>208</v>
      </c>
      <c r="H1475" s="6">
        <f t="shared" si="82"/>
        <v>-61300</v>
      </c>
      <c r="I1475" s="23">
        <f t="shared" si="81"/>
        <v>1.6</v>
      </c>
      <c r="K1475" t="s">
        <v>584</v>
      </c>
      <c r="M1475" s="2">
        <v>500</v>
      </c>
    </row>
    <row r="1476" spans="2:13" ht="12.75">
      <c r="B1476" s="293">
        <v>800</v>
      </c>
      <c r="C1476" s="1" t="s">
        <v>690</v>
      </c>
      <c r="D1476" s="1" t="s">
        <v>20</v>
      </c>
      <c r="E1476" s="1" t="s">
        <v>674</v>
      </c>
      <c r="F1476" s="66" t="s">
        <v>583</v>
      </c>
      <c r="G1476" s="28" t="s">
        <v>226</v>
      </c>
      <c r="H1476" s="6">
        <f t="shared" si="82"/>
        <v>-62100</v>
      </c>
      <c r="I1476" s="23">
        <f t="shared" si="81"/>
        <v>1.6</v>
      </c>
      <c r="K1476" t="s">
        <v>584</v>
      </c>
      <c r="M1476" s="2">
        <v>500</v>
      </c>
    </row>
    <row r="1477" spans="2:13" ht="12.75">
      <c r="B1477" s="293">
        <v>1800</v>
      </c>
      <c r="C1477" s="1" t="s">
        <v>690</v>
      </c>
      <c r="D1477" s="1" t="s">
        <v>20</v>
      </c>
      <c r="E1477" s="1" t="s">
        <v>674</v>
      </c>
      <c r="F1477" s="66" t="s">
        <v>583</v>
      </c>
      <c r="G1477" s="28" t="s">
        <v>227</v>
      </c>
      <c r="H1477" s="6">
        <f t="shared" si="82"/>
        <v>-63900</v>
      </c>
      <c r="I1477" s="23">
        <f t="shared" si="81"/>
        <v>3.6</v>
      </c>
      <c r="K1477" t="s">
        <v>584</v>
      </c>
      <c r="M1477" s="2">
        <v>500</v>
      </c>
    </row>
    <row r="1478" spans="2:13" ht="12.75">
      <c r="B1478" s="293">
        <v>1000</v>
      </c>
      <c r="C1478" s="1" t="s">
        <v>690</v>
      </c>
      <c r="D1478" s="1" t="s">
        <v>20</v>
      </c>
      <c r="E1478" s="1" t="s">
        <v>674</v>
      </c>
      <c r="F1478" s="66" t="s">
        <v>583</v>
      </c>
      <c r="G1478" s="28" t="s">
        <v>258</v>
      </c>
      <c r="H1478" s="6">
        <f t="shared" si="82"/>
        <v>-64900</v>
      </c>
      <c r="I1478" s="23">
        <f t="shared" si="81"/>
        <v>2</v>
      </c>
      <c r="K1478" t="s">
        <v>584</v>
      </c>
      <c r="M1478" s="2">
        <v>500</v>
      </c>
    </row>
    <row r="1479" spans="2:13" ht="12.75">
      <c r="B1479" s="293">
        <v>1600</v>
      </c>
      <c r="C1479" s="1" t="s">
        <v>690</v>
      </c>
      <c r="D1479" s="1" t="s">
        <v>20</v>
      </c>
      <c r="E1479" s="1" t="s">
        <v>674</v>
      </c>
      <c r="F1479" s="66" t="s">
        <v>583</v>
      </c>
      <c r="G1479" s="28" t="s">
        <v>260</v>
      </c>
      <c r="H1479" s="6">
        <f t="shared" si="82"/>
        <v>-66500</v>
      </c>
      <c r="I1479" s="23">
        <f t="shared" si="81"/>
        <v>3.2</v>
      </c>
      <c r="K1479" t="s">
        <v>584</v>
      </c>
      <c r="M1479" s="2">
        <v>500</v>
      </c>
    </row>
    <row r="1480" spans="2:13" ht="12.75">
      <c r="B1480" s="293">
        <v>1800</v>
      </c>
      <c r="C1480" s="1" t="s">
        <v>690</v>
      </c>
      <c r="D1480" s="1" t="s">
        <v>20</v>
      </c>
      <c r="E1480" s="1" t="s">
        <v>674</v>
      </c>
      <c r="F1480" s="66" t="s">
        <v>583</v>
      </c>
      <c r="G1480" s="28" t="s">
        <v>261</v>
      </c>
      <c r="H1480" s="6">
        <f t="shared" si="82"/>
        <v>-68300</v>
      </c>
      <c r="I1480" s="23">
        <f t="shared" si="81"/>
        <v>3.6</v>
      </c>
      <c r="K1480" t="s">
        <v>584</v>
      </c>
      <c r="M1480" s="2">
        <v>500</v>
      </c>
    </row>
    <row r="1481" spans="2:13" ht="12.75">
      <c r="B1481" s="293">
        <v>1600</v>
      </c>
      <c r="C1481" s="1" t="s">
        <v>690</v>
      </c>
      <c r="D1481" s="1" t="s">
        <v>20</v>
      </c>
      <c r="E1481" s="1" t="s">
        <v>674</v>
      </c>
      <c r="F1481" s="66" t="s">
        <v>583</v>
      </c>
      <c r="G1481" s="28" t="s">
        <v>273</v>
      </c>
      <c r="H1481" s="6">
        <f t="shared" si="82"/>
        <v>-69900</v>
      </c>
      <c r="I1481" s="23">
        <f t="shared" si="81"/>
        <v>3.2</v>
      </c>
      <c r="K1481" t="s">
        <v>584</v>
      </c>
      <c r="M1481" s="2">
        <v>500</v>
      </c>
    </row>
    <row r="1482" spans="2:13" ht="12.75">
      <c r="B1482" s="293">
        <v>900</v>
      </c>
      <c r="C1482" s="1" t="s">
        <v>690</v>
      </c>
      <c r="D1482" s="1" t="s">
        <v>20</v>
      </c>
      <c r="E1482" s="1" t="s">
        <v>674</v>
      </c>
      <c r="F1482" s="66" t="s">
        <v>583</v>
      </c>
      <c r="G1482" s="28" t="s">
        <v>294</v>
      </c>
      <c r="H1482" s="6">
        <f t="shared" si="82"/>
        <v>-70800</v>
      </c>
      <c r="I1482" s="23">
        <f t="shared" si="81"/>
        <v>1.8</v>
      </c>
      <c r="K1482" t="s">
        <v>584</v>
      </c>
      <c r="M1482" s="2">
        <v>500</v>
      </c>
    </row>
    <row r="1483" spans="2:13" ht="12.75">
      <c r="B1483" s="293">
        <v>1600</v>
      </c>
      <c r="C1483" s="1" t="s">
        <v>690</v>
      </c>
      <c r="D1483" s="1" t="s">
        <v>20</v>
      </c>
      <c r="E1483" s="1" t="s">
        <v>674</v>
      </c>
      <c r="F1483" s="66" t="s">
        <v>583</v>
      </c>
      <c r="G1483" s="28" t="s">
        <v>297</v>
      </c>
      <c r="H1483" s="6">
        <f t="shared" si="82"/>
        <v>-72400</v>
      </c>
      <c r="I1483" s="23">
        <f t="shared" si="81"/>
        <v>3.2</v>
      </c>
      <c r="K1483" t="s">
        <v>584</v>
      </c>
      <c r="M1483" s="2">
        <v>500</v>
      </c>
    </row>
    <row r="1484" spans="2:13" ht="12.75">
      <c r="B1484" s="293">
        <v>1400</v>
      </c>
      <c r="C1484" s="1" t="s">
        <v>690</v>
      </c>
      <c r="D1484" s="1" t="s">
        <v>20</v>
      </c>
      <c r="E1484" s="1" t="s">
        <v>674</v>
      </c>
      <c r="F1484" s="66" t="s">
        <v>583</v>
      </c>
      <c r="G1484" s="28" t="s">
        <v>300</v>
      </c>
      <c r="H1484" s="6">
        <f t="shared" si="82"/>
        <v>-73800</v>
      </c>
      <c r="I1484" s="23">
        <f t="shared" si="81"/>
        <v>2.8</v>
      </c>
      <c r="K1484" t="s">
        <v>584</v>
      </c>
      <c r="M1484" s="2">
        <v>500</v>
      </c>
    </row>
    <row r="1485" spans="2:13" ht="12.75">
      <c r="B1485" s="293">
        <v>1000</v>
      </c>
      <c r="C1485" s="1" t="s">
        <v>690</v>
      </c>
      <c r="D1485" s="1" t="s">
        <v>20</v>
      </c>
      <c r="E1485" s="1" t="s">
        <v>674</v>
      </c>
      <c r="F1485" s="66" t="s">
        <v>583</v>
      </c>
      <c r="G1485" s="28" t="s">
        <v>340</v>
      </c>
      <c r="H1485" s="6">
        <f t="shared" si="82"/>
        <v>-74800</v>
      </c>
      <c r="I1485" s="23">
        <f t="shared" si="81"/>
        <v>2</v>
      </c>
      <c r="K1485" t="s">
        <v>584</v>
      </c>
      <c r="M1485" s="2">
        <v>500</v>
      </c>
    </row>
    <row r="1486" spans="2:13" ht="12.75">
      <c r="B1486" s="293">
        <v>900</v>
      </c>
      <c r="C1486" s="1" t="s">
        <v>690</v>
      </c>
      <c r="D1486" s="1" t="s">
        <v>20</v>
      </c>
      <c r="E1486" s="1" t="s">
        <v>674</v>
      </c>
      <c r="F1486" s="66" t="s">
        <v>583</v>
      </c>
      <c r="G1486" s="28" t="s">
        <v>344</v>
      </c>
      <c r="H1486" s="6">
        <f t="shared" si="82"/>
        <v>-75700</v>
      </c>
      <c r="I1486" s="23">
        <f t="shared" si="81"/>
        <v>1.8</v>
      </c>
      <c r="K1486" t="s">
        <v>584</v>
      </c>
      <c r="M1486" s="2">
        <v>500</v>
      </c>
    </row>
    <row r="1487" spans="2:13" ht="12.75">
      <c r="B1487" s="293">
        <v>800</v>
      </c>
      <c r="C1487" s="1" t="s">
        <v>690</v>
      </c>
      <c r="D1487" s="1" t="s">
        <v>20</v>
      </c>
      <c r="E1487" s="1" t="s">
        <v>674</v>
      </c>
      <c r="F1487" s="66" t="s">
        <v>583</v>
      </c>
      <c r="G1487" s="28" t="s">
        <v>366</v>
      </c>
      <c r="H1487" s="6">
        <f t="shared" si="82"/>
        <v>-76500</v>
      </c>
      <c r="I1487" s="23">
        <f t="shared" si="81"/>
        <v>1.6</v>
      </c>
      <c r="K1487" t="s">
        <v>584</v>
      </c>
      <c r="M1487" s="2">
        <v>500</v>
      </c>
    </row>
    <row r="1488" spans="2:13" ht="12.75">
      <c r="B1488" s="293">
        <v>1000</v>
      </c>
      <c r="C1488" s="1" t="s">
        <v>690</v>
      </c>
      <c r="D1488" s="13" t="s">
        <v>20</v>
      </c>
      <c r="E1488" s="1" t="s">
        <v>674</v>
      </c>
      <c r="F1488" s="66" t="s">
        <v>691</v>
      </c>
      <c r="G1488" s="28" t="s">
        <v>37</v>
      </c>
      <c r="H1488" s="6">
        <f t="shared" si="82"/>
        <v>-77500</v>
      </c>
      <c r="I1488" s="23">
        <f t="shared" si="81"/>
        <v>2</v>
      </c>
      <c r="K1488" t="s">
        <v>683</v>
      </c>
      <c r="M1488" s="2">
        <v>500</v>
      </c>
    </row>
    <row r="1489" spans="2:13" ht="12.75">
      <c r="B1489" s="296">
        <v>1200</v>
      </c>
      <c r="C1489" s="1" t="s">
        <v>690</v>
      </c>
      <c r="D1489" s="13" t="s">
        <v>20</v>
      </c>
      <c r="E1489" s="1" t="s">
        <v>674</v>
      </c>
      <c r="F1489" s="66" t="s">
        <v>691</v>
      </c>
      <c r="G1489" s="31" t="s">
        <v>39</v>
      </c>
      <c r="H1489" s="6">
        <f t="shared" si="82"/>
        <v>-78700</v>
      </c>
      <c r="I1489" s="23">
        <f t="shared" si="81"/>
        <v>2.4</v>
      </c>
      <c r="K1489" t="s">
        <v>683</v>
      </c>
      <c r="M1489" s="2">
        <v>500</v>
      </c>
    </row>
    <row r="1490" spans="2:13" ht="12.75">
      <c r="B1490" s="296">
        <v>1050</v>
      </c>
      <c r="C1490" s="1" t="s">
        <v>690</v>
      </c>
      <c r="D1490" s="13" t="s">
        <v>20</v>
      </c>
      <c r="E1490" s="1" t="s">
        <v>674</v>
      </c>
      <c r="F1490" s="66" t="s">
        <v>691</v>
      </c>
      <c r="G1490" s="31" t="s">
        <v>42</v>
      </c>
      <c r="H1490" s="6">
        <f t="shared" si="82"/>
        <v>-79750</v>
      </c>
      <c r="I1490" s="23">
        <f t="shared" si="81"/>
        <v>2.1</v>
      </c>
      <c r="K1490" t="s">
        <v>683</v>
      </c>
      <c r="M1490" s="2">
        <v>500</v>
      </c>
    </row>
    <row r="1491" spans="2:13" ht="12.75">
      <c r="B1491" s="296">
        <v>800</v>
      </c>
      <c r="C1491" s="1" t="s">
        <v>690</v>
      </c>
      <c r="D1491" s="13" t="s">
        <v>20</v>
      </c>
      <c r="E1491" s="1" t="s">
        <v>674</v>
      </c>
      <c r="F1491" s="66" t="s">
        <v>691</v>
      </c>
      <c r="G1491" s="31" t="s">
        <v>52</v>
      </c>
      <c r="H1491" s="6">
        <f t="shared" si="82"/>
        <v>-80550</v>
      </c>
      <c r="I1491" s="23">
        <f aca="true" t="shared" si="83" ref="I1491:I1524">+B1491/M1491</f>
        <v>1.6</v>
      </c>
      <c r="K1491" t="s">
        <v>683</v>
      </c>
      <c r="M1491" s="2">
        <v>500</v>
      </c>
    </row>
    <row r="1492" spans="2:13" ht="12.75">
      <c r="B1492" s="296">
        <v>1000</v>
      </c>
      <c r="C1492" s="1" t="s">
        <v>690</v>
      </c>
      <c r="D1492" s="13" t="s">
        <v>20</v>
      </c>
      <c r="E1492" s="1" t="s">
        <v>674</v>
      </c>
      <c r="F1492" s="66" t="s">
        <v>691</v>
      </c>
      <c r="G1492" s="30" t="s">
        <v>75</v>
      </c>
      <c r="H1492" s="6">
        <f t="shared" si="82"/>
        <v>-81550</v>
      </c>
      <c r="I1492" s="23">
        <f t="shared" si="83"/>
        <v>2</v>
      </c>
      <c r="K1492" t="s">
        <v>683</v>
      </c>
      <c r="M1492" s="2">
        <v>500</v>
      </c>
    </row>
    <row r="1493" spans="2:13" ht="12.75">
      <c r="B1493" s="296">
        <v>1500</v>
      </c>
      <c r="C1493" s="1" t="s">
        <v>690</v>
      </c>
      <c r="D1493" s="13" t="s">
        <v>20</v>
      </c>
      <c r="E1493" s="1" t="s">
        <v>674</v>
      </c>
      <c r="F1493" s="66" t="s">
        <v>691</v>
      </c>
      <c r="G1493" s="30" t="s">
        <v>127</v>
      </c>
      <c r="H1493" s="6">
        <f t="shared" si="82"/>
        <v>-83050</v>
      </c>
      <c r="I1493" s="23">
        <f t="shared" si="83"/>
        <v>3</v>
      </c>
      <c r="K1493" t="s">
        <v>683</v>
      </c>
      <c r="M1493" s="2">
        <v>500</v>
      </c>
    </row>
    <row r="1494" spans="2:13" ht="12.75">
      <c r="B1494" s="296">
        <v>1700</v>
      </c>
      <c r="C1494" s="1" t="s">
        <v>690</v>
      </c>
      <c r="D1494" s="13" t="s">
        <v>20</v>
      </c>
      <c r="E1494" s="1" t="s">
        <v>674</v>
      </c>
      <c r="F1494" s="66" t="s">
        <v>691</v>
      </c>
      <c r="G1494" s="30" t="s">
        <v>125</v>
      </c>
      <c r="H1494" s="6">
        <f t="shared" si="82"/>
        <v>-84750</v>
      </c>
      <c r="I1494" s="23">
        <f t="shared" si="83"/>
        <v>3.4</v>
      </c>
      <c r="K1494" t="s">
        <v>683</v>
      </c>
      <c r="M1494" s="2">
        <v>500</v>
      </c>
    </row>
    <row r="1495" spans="2:13" ht="12.75">
      <c r="B1495" s="296">
        <v>1300</v>
      </c>
      <c r="C1495" s="1" t="s">
        <v>690</v>
      </c>
      <c r="D1495" s="13" t="s">
        <v>20</v>
      </c>
      <c r="E1495" s="1" t="s">
        <v>674</v>
      </c>
      <c r="F1495" s="66" t="s">
        <v>691</v>
      </c>
      <c r="G1495" s="30" t="s">
        <v>139</v>
      </c>
      <c r="H1495" s="6">
        <f t="shared" si="82"/>
        <v>-86050</v>
      </c>
      <c r="I1495" s="23">
        <f t="shared" si="83"/>
        <v>2.6</v>
      </c>
      <c r="K1495" t="s">
        <v>683</v>
      </c>
      <c r="M1495" s="2">
        <v>500</v>
      </c>
    </row>
    <row r="1496" spans="1:13" ht="12.75">
      <c r="A1496" s="13"/>
      <c r="B1496" s="296">
        <v>1200</v>
      </c>
      <c r="C1496" s="1" t="s">
        <v>690</v>
      </c>
      <c r="D1496" s="13" t="s">
        <v>20</v>
      </c>
      <c r="E1496" s="1" t="s">
        <v>674</v>
      </c>
      <c r="F1496" s="66" t="s">
        <v>691</v>
      </c>
      <c r="G1496" s="30" t="s">
        <v>141</v>
      </c>
      <c r="H1496" s="6">
        <f t="shared" si="82"/>
        <v>-87250</v>
      </c>
      <c r="I1496" s="23">
        <f t="shared" si="83"/>
        <v>2.4</v>
      </c>
      <c r="J1496" s="16"/>
      <c r="K1496" t="s">
        <v>683</v>
      </c>
      <c r="L1496" s="16"/>
      <c r="M1496" s="2">
        <v>500</v>
      </c>
    </row>
    <row r="1497" spans="2:13" ht="12.75">
      <c r="B1497" s="293">
        <v>800</v>
      </c>
      <c r="C1497" s="1" t="s">
        <v>690</v>
      </c>
      <c r="D1497" s="13" t="s">
        <v>20</v>
      </c>
      <c r="E1497" s="1" t="s">
        <v>674</v>
      </c>
      <c r="F1497" s="66" t="s">
        <v>691</v>
      </c>
      <c r="G1497" s="28" t="s">
        <v>144</v>
      </c>
      <c r="H1497" s="6">
        <f t="shared" si="82"/>
        <v>-88050</v>
      </c>
      <c r="I1497" s="23">
        <f t="shared" si="83"/>
        <v>1.6</v>
      </c>
      <c r="K1497" t="s">
        <v>683</v>
      </c>
      <c r="M1497" s="2">
        <v>500</v>
      </c>
    </row>
    <row r="1498" spans="2:13" ht="12.75">
      <c r="B1498" s="293">
        <v>1600</v>
      </c>
      <c r="C1498" s="1" t="s">
        <v>690</v>
      </c>
      <c r="D1498" s="13" t="s">
        <v>20</v>
      </c>
      <c r="E1498" s="1" t="s">
        <v>674</v>
      </c>
      <c r="F1498" s="66" t="s">
        <v>691</v>
      </c>
      <c r="G1498" s="28" t="s">
        <v>184</v>
      </c>
      <c r="H1498" s="6">
        <f t="shared" si="82"/>
        <v>-89650</v>
      </c>
      <c r="I1498" s="23">
        <f t="shared" si="83"/>
        <v>3.2</v>
      </c>
      <c r="K1498" t="s">
        <v>683</v>
      </c>
      <c r="M1498" s="2">
        <v>500</v>
      </c>
    </row>
    <row r="1499" spans="2:13" ht="12.75">
      <c r="B1499" s="293">
        <v>1700</v>
      </c>
      <c r="C1499" s="1" t="s">
        <v>690</v>
      </c>
      <c r="D1499" s="13" t="s">
        <v>20</v>
      </c>
      <c r="E1499" s="1" t="s">
        <v>674</v>
      </c>
      <c r="F1499" s="66" t="s">
        <v>691</v>
      </c>
      <c r="G1499" s="28" t="s">
        <v>202</v>
      </c>
      <c r="H1499" s="6">
        <f t="shared" si="82"/>
        <v>-91350</v>
      </c>
      <c r="I1499" s="23">
        <f t="shared" si="83"/>
        <v>3.4</v>
      </c>
      <c r="K1499" t="s">
        <v>683</v>
      </c>
      <c r="M1499" s="2">
        <v>500</v>
      </c>
    </row>
    <row r="1500" spans="2:13" ht="12.75">
      <c r="B1500" s="296">
        <v>1200</v>
      </c>
      <c r="C1500" s="1" t="s">
        <v>690</v>
      </c>
      <c r="D1500" s="13" t="s">
        <v>20</v>
      </c>
      <c r="E1500" s="1" t="s">
        <v>674</v>
      </c>
      <c r="F1500" s="66" t="s">
        <v>691</v>
      </c>
      <c r="G1500" s="28" t="s">
        <v>204</v>
      </c>
      <c r="H1500" s="6">
        <f t="shared" si="82"/>
        <v>-92550</v>
      </c>
      <c r="I1500" s="23">
        <f t="shared" si="83"/>
        <v>2.4</v>
      </c>
      <c r="J1500" s="37"/>
      <c r="K1500" t="s">
        <v>683</v>
      </c>
      <c r="L1500" s="37"/>
      <c r="M1500" s="2">
        <v>500</v>
      </c>
    </row>
    <row r="1501" spans="2:13" ht="12.75">
      <c r="B1501" s="296">
        <v>1300</v>
      </c>
      <c r="C1501" s="1" t="s">
        <v>690</v>
      </c>
      <c r="D1501" s="13" t="s">
        <v>20</v>
      </c>
      <c r="E1501" s="1" t="s">
        <v>674</v>
      </c>
      <c r="F1501" s="66" t="s">
        <v>691</v>
      </c>
      <c r="G1501" s="28" t="s">
        <v>206</v>
      </c>
      <c r="H1501" s="6">
        <f t="shared" si="82"/>
        <v>-93850</v>
      </c>
      <c r="I1501" s="23">
        <f t="shared" si="83"/>
        <v>2.6</v>
      </c>
      <c r="J1501" s="37"/>
      <c r="K1501" t="s">
        <v>683</v>
      </c>
      <c r="L1501" s="37"/>
      <c r="M1501" s="2">
        <v>500</v>
      </c>
    </row>
    <row r="1502" spans="2:13" ht="12.75">
      <c r="B1502" s="293">
        <v>1000</v>
      </c>
      <c r="C1502" s="38" t="s">
        <v>690</v>
      </c>
      <c r="D1502" s="13" t="s">
        <v>20</v>
      </c>
      <c r="E1502" s="38" t="s">
        <v>674</v>
      </c>
      <c r="F1502" s="66" t="s">
        <v>691</v>
      </c>
      <c r="G1502" s="28" t="s">
        <v>208</v>
      </c>
      <c r="H1502" s="6">
        <f t="shared" si="82"/>
        <v>-94850</v>
      </c>
      <c r="I1502" s="23">
        <f t="shared" si="83"/>
        <v>2</v>
      </c>
      <c r="K1502" t="s">
        <v>683</v>
      </c>
      <c r="M1502" s="2">
        <v>500</v>
      </c>
    </row>
    <row r="1503" spans="2:13" ht="12.75">
      <c r="B1503" s="293">
        <v>800</v>
      </c>
      <c r="C1503" s="38" t="s">
        <v>690</v>
      </c>
      <c r="D1503" s="13" t="s">
        <v>20</v>
      </c>
      <c r="E1503" s="38" t="s">
        <v>674</v>
      </c>
      <c r="F1503" s="66" t="s">
        <v>691</v>
      </c>
      <c r="G1503" s="28" t="s">
        <v>226</v>
      </c>
      <c r="H1503" s="6">
        <f t="shared" si="82"/>
        <v>-95650</v>
      </c>
      <c r="I1503" s="23">
        <f t="shared" si="83"/>
        <v>1.6</v>
      </c>
      <c r="K1503" t="s">
        <v>683</v>
      </c>
      <c r="M1503" s="2">
        <v>500</v>
      </c>
    </row>
    <row r="1504" spans="2:13" ht="12.75">
      <c r="B1504" s="293">
        <v>1700</v>
      </c>
      <c r="C1504" s="38" t="s">
        <v>690</v>
      </c>
      <c r="D1504" s="13" t="s">
        <v>20</v>
      </c>
      <c r="E1504" s="38" t="s">
        <v>674</v>
      </c>
      <c r="F1504" s="66" t="s">
        <v>691</v>
      </c>
      <c r="G1504" s="28" t="s">
        <v>227</v>
      </c>
      <c r="H1504" s="6">
        <f t="shared" si="82"/>
        <v>-97350</v>
      </c>
      <c r="I1504" s="23">
        <f t="shared" si="83"/>
        <v>3.4</v>
      </c>
      <c r="K1504" t="s">
        <v>683</v>
      </c>
      <c r="M1504" s="2">
        <v>500</v>
      </c>
    </row>
    <row r="1505" spans="2:13" ht="12.75">
      <c r="B1505" s="293">
        <v>1500</v>
      </c>
      <c r="C1505" s="38" t="s">
        <v>690</v>
      </c>
      <c r="D1505" s="13" t="s">
        <v>20</v>
      </c>
      <c r="E1505" s="38" t="s">
        <v>674</v>
      </c>
      <c r="F1505" s="66" t="s">
        <v>691</v>
      </c>
      <c r="G1505" s="28" t="s">
        <v>258</v>
      </c>
      <c r="H1505" s="6">
        <f t="shared" si="82"/>
        <v>-98850</v>
      </c>
      <c r="I1505" s="23">
        <f t="shared" si="83"/>
        <v>3</v>
      </c>
      <c r="K1505" t="s">
        <v>683</v>
      </c>
      <c r="M1505" s="2">
        <v>500</v>
      </c>
    </row>
    <row r="1506" spans="2:13" ht="12.75">
      <c r="B1506" s="293">
        <v>1500</v>
      </c>
      <c r="C1506" s="38" t="s">
        <v>690</v>
      </c>
      <c r="D1506" s="13" t="s">
        <v>20</v>
      </c>
      <c r="E1506" s="38" t="s">
        <v>674</v>
      </c>
      <c r="F1506" s="66" t="s">
        <v>691</v>
      </c>
      <c r="G1506" s="28" t="s">
        <v>260</v>
      </c>
      <c r="H1506" s="6">
        <f t="shared" si="82"/>
        <v>-100350</v>
      </c>
      <c r="I1506" s="23">
        <f t="shared" si="83"/>
        <v>3</v>
      </c>
      <c r="K1506" t="s">
        <v>683</v>
      </c>
      <c r="M1506" s="2">
        <v>500</v>
      </c>
    </row>
    <row r="1507" spans="2:13" ht="12.75">
      <c r="B1507" s="293">
        <v>1300</v>
      </c>
      <c r="C1507" s="38" t="s">
        <v>690</v>
      </c>
      <c r="D1507" s="13" t="s">
        <v>20</v>
      </c>
      <c r="E1507" s="38" t="s">
        <v>674</v>
      </c>
      <c r="F1507" s="66" t="s">
        <v>691</v>
      </c>
      <c r="G1507" s="28" t="s">
        <v>261</v>
      </c>
      <c r="H1507" s="6">
        <f t="shared" si="82"/>
        <v>-101650</v>
      </c>
      <c r="I1507" s="23">
        <f t="shared" si="83"/>
        <v>2.6</v>
      </c>
      <c r="K1507" t="s">
        <v>683</v>
      </c>
      <c r="M1507" s="2">
        <v>500</v>
      </c>
    </row>
    <row r="1508" spans="2:13" ht="12.75">
      <c r="B1508" s="293">
        <v>1200</v>
      </c>
      <c r="C1508" s="1" t="s">
        <v>690</v>
      </c>
      <c r="D1508" s="13" t="s">
        <v>20</v>
      </c>
      <c r="E1508" s="38" t="s">
        <v>674</v>
      </c>
      <c r="F1508" s="66" t="s">
        <v>691</v>
      </c>
      <c r="G1508" s="28" t="s">
        <v>273</v>
      </c>
      <c r="H1508" s="6">
        <f t="shared" si="82"/>
        <v>-102850</v>
      </c>
      <c r="I1508" s="23">
        <f t="shared" si="83"/>
        <v>2.4</v>
      </c>
      <c r="K1508" t="s">
        <v>683</v>
      </c>
      <c r="M1508" s="2">
        <v>500</v>
      </c>
    </row>
    <row r="1509" spans="2:13" ht="12.75">
      <c r="B1509" s="293">
        <v>600</v>
      </c>
      <c r="C1509" s="1" t="s">
        <v>690</v>
      </c>
      <c r="D1509" s="13" t="s">
        <v>20</v>
      </c>
      <c r="E1509" s="38" t="s">
        <v>674</v>
      </c>
      <c r="F1509" s="66" t="s">
        <v>691</v>
      </c>
      <c r="G1509" s="28" t="s">
        <v>294</v>
      </c>
      <c r="H1509" s="6">
        <f t="shared" si="82"/>
        <v>-103450</v>
      </c>
      <c r="I1509" s="23">
        <f t="shared" si="83"/>
        <v>1.2</v>
      </c>
      <c r="K1509" t="s">
        <v>683</v>
      </c>
      <c r="M1509" s="2">
        <v>500</v>
      </c>
    </row>
    <row r="1510" spans="2:13" ht="12.75">
      <c r="B1510" s="293">
        <v>1700</v>
      </c>
      <c r="C1510" s="1" t="s">
        <v>690</v>
      </c>
      <c r="D1510" s="13" t="s">
        <v>20</v>
      </c>
      <c r="E1510" s="1" t="s">
        <v>674</v>
      </c>
      <c r="F1510" s="66" t="s">
        <v>691</v>
      </c>
      <c r="G1510" s="28" t="s">
        <v>297</v>
      </c>
      <c r="H1510" s="6">
        <f t="shared" si="82"/>
        <v>-105150</v>
      </c>
      <c r="I1510" s="23">
        <f t="shared" si="83"/>
        <v>3.4</v>
      </c>
      <c r="K1510" t="s">
        <v>683</v>
      </c>
      <c r="M1510" s="2">
        <v>500</v>
      </c>
    </row>
    <row r="1511" spans="2:13" ht="12.75">
      <c r="B1511" s="293">
        <v>1600</v>
      </c>
      <c r="C1511" s="1" t="s">
        <v>690</v>
      </c>
      <c r="D1511" s="13" t="s">
        <v>20</v>
      </c>
      <c r="E1511" s="1" t="s">
        <v>674</v>
      </c>
      <c r="F1511" s="66" t="s">
        <v>691</v>
      </c>
      <c r="G1511" s="28" t="s">
        <v>300</v>
      </c>
      <c r="H1511" s="6">
        <f t="shared" si="82"/>
        <v>-106750</v>
      </c>
      <c r="I1511" s="23">
        <f t="shared" si="83"/>
        <v>3.2</v>
      </c>
      <c r="K1511" t="s">
        <v>683</v>
      </c>
      <c r="M1511" s="2">
        <v>500</v>
      </c>
    </row>
    <row r="1512" spans="2:13" ht="12.75">
      <c r="B1512" s="293">
        <v>1000</v>
      </c>
      <c r="C1512" s="1" t="s">
        <v>690</v>
      </c>
      <c r="D1512" s="13" t="s">
        <v>20</v>
      </c>
      <c r="E1512" s="1" t="s">
        <v>674</v>
      </c>
      <c r="F1512" s="66" t="s">
        <v>691</v>
      </c>
      <c r="G1512" s="28" t="s">
        <v>340</v>
      </c>
      <c r="H1512" s="6">
        <f t="shared" si="82"/>
        <v>-107750</v>
      </c>
      <c r="I1512" s="23">
        <f t="shared" si="83"/>
        <v>2</v>
      </c>
      <c r="K1512" t="s">
        <v>683</v>
      </c>
      <c r="M1512" s="2">
        <v>500</v>
      </c>
    </row>
    <row r="1513" spans="2:13" ht="12.75">
      <c r="B1513" s="293">
        <v>1000</v>
      </c>
      <c r="C1513" s="1" t="s">
        <v>690</v>
      </c>
      <c r="D1513" s="13" t="s">
        <v>20</v>
      </c>
      <c r="E1513" s="1" t="s">
        <v>674</v>
      </c>
      <c r="F1513" s="66" t="s">
        <v>691</v>
      </c>
      <c r="G1513" s="28" t="s">
        <v>344</v>
      </c>
      <c r="H1513" s="6">
        <f t="shared" si="82"/>
        <v>-108750</v>
      </c>
      <c r="I1513" s="23">
        <f t="shared" si="83"/>
        <v>2</v>
      </c>
      <c r="K1513" t="s">
        <v>683</v>
      </c>
      <c r="M1513" s="2">
        <v>500</v>
      </c>
    </row>
    <row r="1514" spans="1:13" ht="12.75">
      <c r="A1514" s="13"/>
      <c r="B1514" s="296">
        <v>1000</v>
      </c>
      <c r="C1514" s="13" t="s">
        <v>690</v>
      </c>
      <c r="D1514" s="13" t="s">
        <v>20</v>
      </c>
      <c r="E1514" s="1" t="s">
        <v>674</v>
      </c>
      <c r="F1514" s="66" t="s">
        <v>691</v>
      </c>
      <c r="G1514" s="30" t="s">
        <v>366</v>
      </c>
      <c r="H1514" s="6">
        <f t="shared" si="82"/>
        <v>-109750</v>
      </c>
      <c r="I1514" s="23">
        <f t="shared" si="83"/>
        <v>2</v>
      </c>
      <c r="J1514" s="16"/>
      <c r="K1514" s="16" t="s">
        <v>683</v>
      </c>
      <c r="L1514" s="16"/>
      <c r="M1514" s="2">
        <v>500</v>
      </c>
    </row>
    <row r="1515" spans="2:13" ht="12.75">
      <c r="B1515" s="293">
        <v>1000</v>
      </c>
      <c r="C1515" s="13" t="s">
        <v>690</v>
      </c>
      <c r="D1515" s="13" t="s">
        <v>20</v>
      </c>
      <c r="E1515" s="1" t="s">
        <v>674</v>
      </c>
      <c r="F1515" s="66" t="s">
        <v>636</v>
      </c>
      <c r="G1515" s="28" t="s">
        <v>631</v>
      </c>
      <c r="H1515" s="6">
        <f t="shared" si="82"/>
        <v>-110750</v>
      </c>
      <c r="I1515" s="23">
        <f t="shared" si="83"/>
        <v>2</v>
      </c>
      <c r="K1515" t="s">
        <v>563</v>
      </c>
      <c r="M1515" s="2">
        <v>500</v>
      </c>
    </row>
    <row r="1516" spans="2:13" ht="12.75">
      <c r="B1516" s="293">
        <v>1000</v>
      </c>
      <c r="C1516" s="13" t="s">
        <v>690</v>
      </c>
      <c r="D1516" s="13" t="s">
        <v>20</v>
      </c>
      <c r="E1516" s="1" t="s">
        <v>674</v>
      </c>
      <c r="F1516" s="66" t="s">
        <v>636</v>
      </c>
      <c r="G1516" s="28" t="s">
        <v>631</v>
      </c>
      <c r="H1516" s="6">
        <f t="shared" si="82"/>
        <v>-111750</v>
      </c>
      <c r="I1516" s="23">
        <f t="shared" si="83"/>
        <v>2</v>
      </c>
      <c r="K1516" t="s">
        <v>563</v>
      </c>
      <c r="M1516" s="2">
        <v>500</v>
      </c>
    </row>
    <row r="1517" spans="2:13" ht="12.75">
      <c r="B1517" s="293">
        <v>1200</v>
      </c>
      <c r="C1517" s="1" t="s">
        <v>690</v>
      </c>
      <c r="D1517" s="13" t="s">
        <v>20</v>
      </c>
      <c r="E1517" s="1" t="s">
        <v>674</v>
      </c>
      <c r="F1517" s="66" t="s">
        <v>636</v>
      </c>
      <c r="G1517" s="28" t="s">
        <v>37</v>
      </c>
      <c r="H1517" s="6">
        <f t="shared" si="82"/>
        <v>-112950</v>
      </c>
      <c r="I1517" s="23">
        <f t="shared" si="83"/>
        <v>2.4</v>
      </c>
      <c r="K1517" t="s">
        <v>563</v>
      </c>
      <c r="M1517" s="2">
        <v>500</v>
      </c>
    </row>
    <row r="1518" spans="2:13" ht="12.75">
      <c r="B1518" s="293">
        <v>1300</v>
      </c>
      <c r="C1518" s="1" t="s">
        <v>690</v>
      </c>
      <c r="D1518" s="13" t="s">
        <v>20</v>
      </c>
      <c r="E1518" s="1" t="s">
        <v>674</v>
      </c>
      <c r="F1518" s="66" t="s">
        <v>636</v>
      </c>
      <c r="G1518" s="28" t="s">
        <v>37</v>
      </c>
      <c r="H1518" s="6">
        <f t="shared" si="82"/>
        <v>-114250</v>
      </c>
      <c r="I1518" s="23">
        <f t="shared" si="83"/>
        <v>2.6</v>
      </c>
      <c r="K1518" t="s">
        <v>563</v>
      </c>
      <c r="M1518" s="2">
        <v>500</v>
      </c>
    </row>
    <row r="1519" spans="2:13" ht="12.75">
      <c r="B1519" s="296">
        <v>1000</v>
      </c>
      <c r="C1519" s="1" t="s">
        <v>690</v>
      </c>
      <c r="D1519" s="13" t="s">
        <v>20</v>
      </c>
      <c r="E1519" s="1" t="s">
        <v>674</v>
      </c>
      <c r="F1519" s="66" t="s">
        <v>636</v>
      </c>
      <c r="G1519" s="31" t="s">
        <v>39</v>
      </c>
      <c r="H1519" s="6">
        <f t="shared" si="82"/>
        <v>-115250</v>
      </c>
      <c r="I1519" s="23">
        <f t="shared" si="83"/>
        <v>2</v>
      </c>
      <c r="K1519" t="s">
        <v>563</v>
      </c>
      <c r="M1519" s="2">
        <v>500</v>
      </c>
    </row>
    <row r="1520" spans="2:13" ht="12.75">
      <c r="B1520" s="296">
        <v>1000</v>
      </c>
      <c r="C1520" s="33" t="s">
        <v>690</v>
      </c>
      <c r="D1520" s="13" t="s">
        <v>20</v>
      </c>
      <c r="E1520" s="33" t="s">
        <v>674</v>
      </c>
      <c r="F1520" s="66" t="s">
        <v>636</v>
      </c>
      <c r="G1520" s="31" t="s">
        <v>42</v>
      </c>
      <c r="H1520" s="6">
        <f t="shared" si="82"/>
        <v>-116250</v>
      </c>
      <c r="I1520" s="23">
        <f t="shared" si="83"/>
        <v>2</v>
      </c>
      <c r="K1520" t="s">
        <v>563</v>
      </c>
      <c r="M1520" s="2">
        <v>500</v>
      </c>
    </row>
    <row r="1521" spans="2:13" ht="12.75">
      <c r="B1521" s="296">
        <v>1000</v>
      </c>
      <c r="C1521" s="13" t="s">
        <v>690</v>
      </c>
      <c r="D1521" s="13" t="s">
        <v>20</v>
      </c>
      <c r="E1521" s="35" t="s">
        <v>674</v>
      </c>
      <c r="F1521" s="66" t="s">
        <v>636</v>
      </c>
      <c r="G1521" s="36" t="s">
        <v>45</v>
      </c>
      <c r="H1521" s="6">
        <f t="shared" si="82"/>
        <v>-117250</v>
      </c>
      <c r="I1521" s="23">
        <f t="shared" si="83"/>
        <v>2</v>
      </c>
      <c r="K1521" t="s">
        <v>563</v>
      </c>
      <c r="M1521" s="2">
        <v>500</v>
      </c>
    </row>
    <row r="1522" spans="2:13" ht="12.75">
      <c r="B1522" s="296">
        <v>1000</v>
      </c>
      <c r="C1522" s="13" t="s">
        <v>690</v>
      </c>
      <c r="D1522" s="13" t="s">
        <v>20</v>
      </c>
      <c r="E1522" s="13" t="s">
        <v>674</v>
      </c>
      <c r="F1522" s="66" t="s">
        <v>636</v>
      </c>
      <c r="G1522" s="30" t="s">
        <v>75</v>
      </c>
      <c r="H1522" s="6">
        <f t="shared" si="82"/>
        <v>-118250</v>
      </c>
      <c r="I1522" s="23">
        <f t="shared" si="83"/>
        <v>2</v>
      </c>
      <c r="K1522" t="s">
        <v>563</v>
      </c>
      <c r="M1522" s="2">
        <v>500</v>
      </c>
    </row>
    <row r="1523" spans="1:13" ht="12.75">
      <c r="A1523" s="13"/>
      <c r="B1523" s="296">
        <v>1000</v>
      </c>
      <c r="C1523" s="13" t="s">
        <v>690</v>
      </c>
      <c r="D1523" s="13" t="s">
        <v>20</v>
      </c>
      <c r="E1523" s="13" t="s">
        <v>674</v>
      </c>
      <c r="F1523" s="66" t="s">
        <v>636</v>
      </c>
      <c r="G1523" s="30" t="s">
        <v>127</v>
      </c>
      <c r="H1523" s="6">
        <f t="shared" si="82"/>
        <v>-119250</v>
      </c>
      <c r="I1523" s="23">
        <f t="shared" si="83"/>
        <v>2</v>
      </c>
      <c r="J1523" s="16"/>
      <c r="K1523" t="s">
        <v>563</v>
      </c>
      <c r="L1523" s="16"/>
      <c r="M1523" s="2">
        <v>500</v>
      </c>
    </row>
    <row r="1524" spans="2:13" ht="12.75">
      <c r="B1524" s="296">
        <v>1500</v>
      </c>
      <c r="C1524" s="13" t="s">
        <v>690</v>
      </c>
      <c r="D1524" s="13" t="s">
        <v>20</v>
      </c>
      <c r="E1524" s="1" t="s">
        <v>674</v>
      </c>
      <c r="F1524" s="66" t="s">
        <v>636</v>
      </c>
      <c r="G1524" s="28" t="s">
        <v>127</v>
      </c>
      <c r="H1524" s="6">
        <f t="shared" si="82"/>
        <v>-120750</v>
      </c>
      <c r="I1524" s="23">
        <f t="shared" si="83"/>
        <v>3</v>
      </c>
      <c r="K1524" t="s">
        <v>563</v>
      </c>
      <c r="M1524" s="2">
        <v>500</v>
      </c>
    </row>
    <row r="1525" spans="2:13" ht="12.75">
      <c r="B1525" s="293">
        <v>1300</v>
      </c>
      <c r="C1525" s="1" t="s">
        <v>690</v>
      </c>
      <c r="D1525" s="13" t="s">
        <v>20</v>
      </c>
      <c r="E1525" s="1" t="s">
        <v>674</v>
      </c>
      <c r="F1525" s="66" t="s">
        <v>636</v>
      </c>
      <c r="G1525" s="28" t="s">
        <v>125</v>
      </c>
      <c r="H1525" s="6">
        <f t="shared" si="82"/>
        <v>-122050</v>
      </c>
      <c r="I1525" s="23">
        <f>+B1525/M1525</f>
        <v>2.6</v>
      </c>
      <c r="K1525" t="s">
        <v>563</v>
      </c>
      <c r="M1525" s="2">
        <v>500</v>
      </c>
    </row>
    <row r="1526" spans="2:13" ht="12.75">
      <c r="B1526" s="293">
        <v>1500</v>
      </c>
      <c r="C1526" s="1" t="s">
        <v>690</v>
      </c>
      <c r="D1526" s="13" t="s">
        <v>20</v>
      </c>
      <c r="E1526" s="1" t="s">
        <v>674</v>
      </c>
      <c r="F1526" s="66" t="s">
        <v>636</v>
      </c>
      <c r="G1526" s="28" t="s">
        <v>125</v>
      </c>
      <c r="H1526" s="6">
        <f t="shared" si="82"/>
        <v>-123550</v>
      </c>
      <c r="I1526" s="23">
        <f aca="true" t="shared" si="84" ref="I1526:I1588">+B1526/M1526</f>
        <v>3</v>
      </c>
      <c r="K1526" t="s">
        <v>563</v>
      </c>
      <c r="M1526" s="2">
        <v>500</v>
      </c>
    </row>
    <row r="1527" spans="2:13" ht="12.75">
      <c r="B1527" s="293">
        <v>1000</v>
      </c>
      <c r="C1527" s="1" t="s">
        <v>690</v>
      </c>
      <c r="D1527" s="1" t="s">
        <v>20</v>
      </c>
      <c r="E1527" s="1" t="s">
        <v>674</v>
      </c>
      <c r="F1527" s="66" t="s">
        <v>636</v>
      </c>
      <c r="G1527" s="28" t="s">
        <v>139</v>
      </c>
      <c r="H1527" s="6">
        <f t="shared" si="82"/>
        <v>-124550</v>
      </c>
      <c r="I1527" s="23">
        <f t="shared" si="84"/>
        <v>2</v>
      </c>
      <c r="K1527" t="s">
        <v>563</v>
      </c>
      <c r="M1527" s="2">
        <v>500</v>
      </c>
    </row>
    <row r="1528" spans="2:13" ht="12.75">
      <c r="B1528" s="293">
        <v>1000</v>
      </c>
      <c r="C1528" s="1" t="s">
        <v>690</v>
      </c>
      <c r="D1528" s="1" t="s">
        <v>20</v>
      </c>
      <c r="E1528" s="1" t="s">
        <v>674</v>
      </c>
      <c r="F1528" s="66" t="s">
        <v>636</v>
      </c>
      <c r="G1528" s="28" t="s">
        <v>141</v>
      </c>
      <c r="H1528" s="6">
        <f t="shared" si="82"/>
        <v>-125550</v>
      </c>
      <c r="I1528" s="23">
        <f t="shared" si="84"/>
        <v>2</v>
      </c>
      <c r="K1528" t="s">
        <v>563</v>
      </c>
      <c r="M1528" s="2">
        <v>500</v>
      </c>
    </row>
    <row r="1529" spans="2:13" ht="12.75">
      <c r="B1529" s="293">
        <v>1000</v>
      </c>
      <c r="C1529" s="1" t="s">
        <v>690</v>
      </c>
      <c r="D1529" s="1" t="s">
        <v>20</v>
      </c>
      <c r="E1529" s="1" t="s">
        <v>674</v>
      </c>
      <c r="F1529" s="66" t="s">
        <v>636</v>
      </c>
      <c r="G1529" s="28" t="s">
        <v>144</v>
      </c>
      <c r="H1529" s="6">
        <f t="shared" si="82"/>
        <v>-126550</v>
      </c>
      <c r="I1529" s="23">
        <f t="shared" si="84"/>
        <v>2</v>
      </c>
      <c r="K1529" t="s">
        <v>563</v>
      </c>
      <c r="M1529" s="2">
        <v>500</v>
      </c>
    </row>
    <row r="1530" spans="2:13" ht="12.75">
      <c r="B1530" s="293">
        <v>1800</v>
      </c>
      <c r="C1530" s="1" t="s">
        <v>690</v>
      </c>
      <c r="D1530" s="1" t="s">
        <v>20</v>
      </c>
      <c r="E1530" s="1" t="s">
        <v>674</v>
      </c>
      <c r="F1530" s="66" t="s">
        <v>636</v>
      </c>
      <c r="G1530" s="28" t="s">
        <v>184</v>
      </c>
      <c r="H1530" s="6">
        <f aca="true" t="shared" si="85" ref="H1530:H1588">H1529-B1530</f>
        <v>-128350</v>
      </c>
      <c r="I1530" s="23">
        <f t="shared" si="84"/>
        <v>3.6</v>
      </c>
      <c r="K1530" t="s">
        <v>563</v>
      </c>
      <c r="M1530" s="2">
        <v>500</v>
      </c>
    </row>
    <row r="1531" spans="2:13" ht="12.75">
      <c r="B1531" s="293">
        <v>1200</v>
      </c>
      <c r="C1531" s="1" t="s">
        <v>690</v>
      </c>
      <c r="D1531" s="1" t="s">
        <v>20</v>
      </c>
      <c r="E1531" s="1" t="s">
        <v>674</v>
      </c>
      <c r="F1531" s="66" t="s">
        <v>636</v>
      </c>
      <c r="G1531" s="28" t="s">
        <v>202</v>
      </c>
      <c r="H1531" s="6">
        <f t="shared" si="85"/>
        <v>-129550</v>
      </c>
      <c r="I1531" s="23">
        <f t="shared" si="84"/>
        <v>2.4</v>
      </c>
      <c r="K1531" t="s">
        <v>563</v>
      </c>
      <c r="M1531" s="2">
        <v>500</v>
      </c>
    </row>
    <row r="1532" spans="2:13" ht="12.75">
      <c r="B1532" s="293">
        <v>1000</v>
      </c>
      <c r="C1532" s="1" t="s">
        <v>690</v>
      </c>
      <c r="D1532" s="1" t="s">
        <v>20</v>
      </c>
      <c r="E1532" s="1" t="s">
        <v>674</v>
      </c>
      <c r="F1532" s="66" t="s">
        <v>636</v>
      </c>
      <c r="G1532" s="28" t="s">
        <v>204</v>
      </c>
      <c r="H1532" s="6">
        <f t="shared" si="85"/>
        <v>-130550</v>
      </c>
      <c r="I1532" s="23">
        <f t="shared" si="84"/>
        <v>2</v>
      </c>
      <c r="K1532" t="s">
        <v>563</v>
      </c>
      <c r="M1532" s="2">
        <v>500</v>
      </c>
    </row>
    <row r="1533" spans="2:13" ht="12.75">
      <c r="B1533" s="293">
        <v>1000</v>
      </c>
      <c r="C1533" s="1" t="s">
        <v>690</v>
      </c>
      <c r="D1533" s="1" t="s">
        <v>20</v>
      </c>
      <c r="E1533" s="1" t="s">
        <v>674</v>
      </c>
      <c r="F1533" s="66" t="s">
        <v>636</v>
      </c>
      <c r="G1533" s="28" t="s">
        <v>206</v>
      </c>
      <c r="H1533" s="6">
        <f t="shared" si="85"/>
        <v>-131550</v>
      </c>
      <c r="I1533" s="23">
        <f t="shared" si="84"/>
        <v>2</v>
      </c>
      <c r="K1533" t="s">
        <v>563</v>
      </c>
      <c r="M1533" s="2">
        <v>500</v>
      </c>
    </row>
    <row r="1534" spans="2:13" ht="12.75">
      <c r="B1534" s="293">
        <v>1800</v>
      </c>
      <c r="C1534" s="1" t="s">
        <v>690</v>
      </c>
      <c r="D1534" s="1" t="s">
        <v>20</v>
      </c>
      <c r="E1534" s="1" t="s">
        <v>674</v>
      </c>
      <c r="F1534" s="66" t="s">
        <v>636</v>
      </c>
      <c r="G1534" s="28" t="s">
        <v>208</v>
      </c>
      <c r="H1534" s="6">
        <f t="shared" si="85"/>
        <v>-133350</v>
      </c>
      <c r="I1534" s="23">
        <f t="shared" si="84"/>
        <v>3.6</v>
      </c>
      <c r="K1534" t="s">
        <v>563</v>
      </c>
      <c r="M1534" s="2">
        <v>500</v>
      </c>
    </row>
    <row r="1535" spans="2:13" ht="12.75">
      <c r="B1535" s="293">
        <v>1500</v>
      </c>
      <c r="C1535" s="1" t="s">
        <v>690</v>
      </c>
      <c r="D1535" s="1" t="s">
        <v>20</v>
      </c>
      <c r="E1535" s="1" t="s">
        <v>674</v>
      </c>
      <c r="F1535" s="66" t="s">
        <v>636</v>
      </c>
      <c r="G1535" s="28" t="s">
        <v>208</v>
      </c>
      <c r="H1535" s="6">
        <f t="shared" si="85"/>
        <v>-134850</v>
      </c>
      <c r="I1535" s="23">
        <f t="shared" si="84"/>
        <v>3</v>
      </c>
      <c r="K1535" t="s">
        <v>563</v>
      </c>
      <c r="M1535" s="2">
        <v>500</v>
      </c>
    </row>
    <row r="1536" spans="2:13" ht="12.75">
      <c r="B1536" s="293">
        <v>1000</v>
      </c>
      <c r="C1536" s="1" t="s">
        <v>690</v>
      </c>
      <c r="D1536" s="1" t="s">
        <v>20</v>
      </c>
      <c r="E1536" s="1" t="s">
        <v>674</v>
      </c>
      <c r="F1536" s="66" t="s">
        <v>636</v>
      </c>
      <c r="G1536" s="28" t="s">
        <v>226</v>
      </c>
      <c r="H1536" s="6">
        <f t="shared" si="85"/>
        <v>-135850</v>
      </c>
      <c r="I1536" s="23">
        <f t="shared" si="84"/>
        <v>2</v>
      </c>
      <c r="K1536" t="s">
        <v>563</v>
      </c>
      <c r="M1536" s="2">
        <v>500</v>
      </c>
    </row>
    <row r="1537" spans="2:13" ht="12.75">
      <c r="B1537" s="293">
        <v>1000</v>
      </c>
      <c r="C1537" s="1" t="s">
        <v>690</v>
      </c>
      <c r="D1537" s="1" t="s">
        <v>20</v>
      </c>
      <c r="E1537" s="1" t="s">
        <v>674</v>
      </c>
      <c r="F1537" s="66" t="s">
        <v>636</v>
      </c>
      <c r="G1537" s="28" t="s">
        <v>247</v>
      </c>
      <c r="H1537" s="6">
        <f t="shared" si="85"/>
        <v>-136850</v>
      </c>
      <c r="I1537" s="23">
        <f t="shared" si="84"/>
        <v>2</v>
      </c>
      <c r="K1537" t="s">
        <v>563</v>
      </c>
      <c r="M1537" s="2">
        <v>500</v>
      </c>
    </row>
    <row r="1538" spans="2:13" ht="12.75">
      <c r="B1538" s="293">
        <v>1400</v>
      </c>
      <c r="C1538" s="1" t="s">
        <v>690</v>
      </c>
      <c r="D1538" s="1" t="s">
        <v>20</v>
      </c>
      <c r="E1538" s="1" t="s">
        <v>674</v>
      </c>
      <c r="F1538" s="66" t="s">
        <v>636</v>
      </c>
      <c r="G1538" s="28" t="s">
        <v>227</v>
      </c>
      <c r="H1538" s="6">
        <f t="shared" si="85"/>
        <v>-138250</v>
      </c>
      <c r="I1538" s="23">
        <f>+B1538/M1538</f>
        <v>2.8</v>
      </c>
      <c r="J1538" s="16"/>
      <c r="K1538" t="s">
        <v>563</v>
      </c>
      <c r="M1538" s="2">
        <v>500</v>
      </c>
    </row>
    <row r="1539" spans="2:13" ht="12.75">
      <c r="B1539" s="293">
        <v>1400</v>
      </c>
      <c r="C1539" s="1" t="s">
        <v>690</v>
      </c>
      <c r="D1539" s="1" t="s">
        <v>20</v>
      </c>
      <c r="E1539" s="1" t="s">
        <v>674</v>
      </c>
      <c r="F1539" s="66" t="s">
        <v>636</v>
      </c>
      <c r="G1539" s="28" t="s">
        <v>258</v>
      </c>
      <c r="H1539" s="6">
        <f t="shared" si="85"/>
        <v>-139650</v>
      </c>
      <c r="I1539" s="23">
        <f t="shared" si="84"/>
        <v>2.8</v>
      </c>
      <c r="J1539" s="16"/>
      <c r="K1539" t="s">
        <v>563</v>
      </c>
      <c r="M1539" s="2">
        <v>500</v>
      </c>
    </row>
    <row r="1540" spans="2:13" ht="12.75">
      <c r="B1540" s="293">
        <v>1000</v>
      </c>
      <c r="C1540" s="1" t="s">
        <v>690</v>
      </c>
      <c r="D1540" s="1" t="s">
        <v>20</v>
      </c>
      <c r="E1540" s="1" t="s">
        <v>674</v>
      </c>
      <c r="F1540" s="66" t="s">
        <v>636</v>
      </c>
      <c r="G1540" s="28" t="s">
        <v>260</v>
      </c>
      <c r="H1540" s="6">
        <f t="shared" si="85"/>
        <v>-140650</v>
      </c>
      <c r="I1540" s="23">
        <f t="shared" si="84"/>
        <v>2</v>
      </c>
      <c r="J1540" s="16"/>
      <c r="K1540" t="s">
        <v>563</v>
      </c>
      <c r="M1540" s="2">
        <v>500</v>
      </c>
    </row>
    <row r="1541" spans="2:13" ht="12.75">
      <c r="B1541" s="293">
        <v>1300</v>
      </c>
      <c r="C1541" s="1" t="s">
        <v>690</v>
      </c>
      <c r="D1541" s="1" t="s">
        <v>20</v>
      </c>
      <c r="E1541" s="1" t="s">
        <v>674</v>
      </c>
      <c r="F1541" s="66" t="s">
        <v>636</v>
      </c>
      <c r="G1541" s="28" t="s">
        <v>261</v>
      </c>
      <c r="H1541" s="6">
        <f t="shared" si="85"/>
        <v>-141950</v>
      </c>
      <c r="I1541" s="23">
        <f t="shared" si="84"/>
        <v>2.6</v>
      </c>
      <c r="J1541" s="16"/>
      <c r="K1541" t="s">
        <v>563</v>
      </c>
      <c r="M1541" s="2">
        <v>500</v>
      </c>
    </row>
    <row r="1542" spans="2:13" ht="12.75">
      <c r="B1542" s="293">
        <v>1000</v>
      </c>
      <c r="C1542" s="1" t="s">
        <v>690</v>
      </c>
      <c r="D1542" s="1" t="s">
        <v>20</v>
      </c>
      <c r="E1542" s="1" t="s">
        <v>674</v>
      </c>
      <c r="F1542" s="66" t="s">
        <v>636</v>
      </c>
      <c r="G1542" s="28" t="s">
        <v>273</v>
      </c>
      <c r="H1542" s="6">
        <f t="shared" si="85"/>
        <v>-142950</v>
      </c>
      <c r="I1542" s="23">
        <f>+B1542/M1542</f>
        <v>2</v>
      </c>
      <c r="J1542" s="16"/>
      <c r="K1542" t="s">
        <v>563</v>
      </c>
      <c r="M1542" s="2">
        <v>500</v>
      </c>
    </row>
    <row r="1543" spans="2:13" ht="12.75">
      <c r="B1543" s="296">
        <v>1000</v>
      </c>
      <c r="C1543" s="13" t="s">
        <v>690</v>
      </c>
      <c r="D1543" s="13" t="s">
        <v>20</v>
      </c>
      <c r="E1543" s="1" t="s">
        <v>674</v>
      </c>
      <c r="F1543" s="66" t="s">
        <v>636</v>
      </c>
      <c r="G1543" s="28" t="s">
        <v>297</v>
      </c>
      <c r="H1543" s="6">
        <f t="shared" si="85"/>
        <v>-143950</v>
      </c>
      <c r="I1543" s="23">
        <f t="shared" si="84"/>
        <v>2</v>
      </c>
      <c r="J1543" s="16"/>
      <c r="K1543" t="s">
        <v>563</v>
      </c>
      <c r="M1543" s="2">
        <v>500</v>
      </c>
    </row>
    <row r="1544" spans="2:13" ht="12.75">
      <c r="B1544" s="296">
        <v>1700</v>
      </c>
      <c r="C1544" s="1" t="s">
        <v>690</v>
      </c>
      <c r="D1544" s="1" t="s">
        <v>20</v>
      </c>
      <c r="E1544" s="1" t="s">
        <v>674</v>
      </c>
      <c r="F1544" s="66" t="s">
        <v>636</v>
      </c>
      <c r="G1544" s="28" t="s">
        <v>297</v>
      </c>
      <c r="H1544" s="6">
        <f t="shared" si="85"/>
        <v>-145650</v>
      </c>
      <c r="I1544" s="23">
        <f t="shared" si="84"/>
        <v>3.4</v>
      </c>
      <c r="J1544" s="16"/>
      <c r="K1544" t="s">
        <v>563</v>
      </c>
      <c r="M1544" s="2">
        <v>500</v>
      </c>
    </row>
    <row r="1545" spans="2:13" ht="12.75">
      <c r="B1545" s="293">
        <v>1500</v>
      </c>
      <c r="C1545" s="1" t="s">
        <v>690</v>
      </c>
      <c r="D1545" s="1" t="s">
        <v>20</v>
      </c>
      <c r="E1545" s="1" t="s">
        <v>674</v>
      </c>
      <c r="F1545" s="66" t="s">
        <v>636</v>
      </c>
      <c r="G1545" s="28" t="s">
        <v>300</v>
      </c>
      <c r="H1545" s="6">
        <f t="shared" si="85"/>
        <v>-147150</v>
      </c>
      <c r="I1545" s="23">
        <f t="shared" si="84"/>
        <v>3</v>
      </c>
      <c r="J1545" s="16"/>
      <c r="K1545" t="s">
        <v>563</v>
      </c>
      <c r="M1545" s="2">
        <v>500</v>
      </c>
    </row>
    <row r="1546" spans="2:13" ht="12.75">
      <c r="B1546" s="293">
        <v>1200</v>
      </c>
      <c r="C1546" s="1" t="s">
        <v>690</v>
      </c>
      <c r="D1546" s="1" t="s">
        <v>20</v>
      </c>
      <c r="E1546" s="1" t="s">
        <v>674</v>
      </c>
      <c r="F1546" s="66" t="s">
        <v>636</v>
      </c>
      <c r="G1546" s="28" t="s">
        <v>340</v>
      </c>
      <c r="H1546" s="6">
        <f t="shared" si="85"/>
        <v>-148350</v>
      </c>
      <c r="I1546" s="23">
        <f t="shared" si="84"/>
        <v>2.4</v>
      </c>
      <c r="K1546" t="s">
        <v>563</v>
      </c>
      <c r="M1546" s="2">
        <v>500</v>
      </c>
    </row>
    <row r="1547" spans="2:13" ht="12.75">
      <c r="B1547" s="293">
        <v>1400</v>
      </c>
      <c r="C1547" s="1" t="s">
        <v>690</v>
      </c>
      <c r="D1547" s="1" t="s">
        <v>20</v>
      </c>
      <c r="E1547" s="1" t="s">
        <v>674</v>
      </c>
      <c r="F1547" s="66" t="s">
        <v>636</v>
      </c>
      <c r="G1547" s="28" t="s">
        <v>344</v>
      </c>
      <c r="H1547" s="6">
        <f t="shared" si="85"/>
        <v>-149750</v>
      </c>
      <c r="I1547" s="23">
        <f t="shared" si="84"/>
        <v>2.8</v>
      </c>
      <c r="K1547" t="s">
        <v>563</v>
      </c>
      <c r="M1547" s="2">
        <v>500</v>
      </c>
    </row>
    <row r="1548" spans="1:13" s="16" customFormat="1" ht="12.75">
      <c r="A1548" s="13"/>
      <c r="B1548" s="296">
        <v>1500</v>
      </c>
      <c r="C1548" s="13" t="s">
        <v>690</v>
      </c>
      <c r="D1548" s="13" t="s">
        <v>20</v>
      </c>
      <c r="E1548" s="13" t="s">
        <v>674</v>
      </c>
      <c r="F1548" s="91" t="s">
        <v>636</v>
      </c>
      <c r="G1548" s="30" t="s">
        <v>344</v>
      </c>
      <c r="H1548" s="29">
        <f t="shared" si="85"/>
        <v>-151250</v>
      </c>
      <c r="I1548" s="40">
        <f t="shared" si="84"/>
        <v>3</v>
      </c>
      <c r="K1548" s="16" t="s">
        <v>563</v>
      </c>
      <c r="M1548" s="41">
        <v>500</v>
      </c>
    </row>
    <row r="1549" spans="1:13" s="16" customFormat="1" ht="12.75">
      <c r="A1549" s="13"/>
      <c r="B1549" s="296">
        <v>1000</v>
      </c>
      <c r="C1549" s="13" t="s">
        <v>690</v>
      </c>
      <c r="D1549" s="13" t="s">
        <v>20</v>
      </c>
      <c r="E1549" s="13" t="s">
        <v>674</v>
      </c>
      <c r="F1549" s="91" t="s">
        <v>636</v>
      </c>
      <c r="G1549" s="30" t="s">
        <v>366</v>
      </c>
      <c r="H1549" s="29">
        <f t="shared" si="85"/>
        <v>-152250</v>
      </c>
      <c r="I1549" s="40">
        <f t="shared" si="84"/>
        <v>2</v>
      </c>
      <c r="K1549" s="16" t="s">
        <v>563</v>
      </c>
      <c r="M1549" s="41">
        <v>500</v>
      </c>
    </row>
    <row r="1550" spans="2:13" ht="12.75">
      <c r="B1550" s="293">
        <v>1300</v>
      </c>
      <c r="C1550" s="1" t="s">
        <v>690</v>
      </c>
      <c r="D1550" s="1" t="s">
        <v>20</v>
      </c>
      <c r="E1550" s="1" t="s">
        <v>674</v>
      </c>
      <c r="F1550" s="66" t="s">
        <v>665</v>
      </c>
      <c r="G1550" s="28" t="s">
        <v>37</v>
      </c>
      <c r="H1550" s="6">
        <f t="shared" si="85"/>
        <v>-153550</v>
      </c>
      <c r="I1550" s="23">
        <f t="shared" si="84"/>
        <v>2.6</v>
      </c>
      <c r="K1550" t="s">
        <v>661</v>
      </c>
      <c r="M1550" s="2">
        <v>500</v>
      </c>
    </row>
    <row r="1551" spans="2:13" ht="12.75">
      <c r="B1551" s="293">
        <v>500</v>
      </c>
      <c r="C1551" s="1" t="s">
        <v>690</v>
      </c>
      <c r="D1551" s="1" t="s">
        <v>20</v>
      </c>
      <c r="E1551" s="1" t="s">
        <v>674</v>
      </c>
      <c r="F1551" s="66" t="s">
        <v>665</v>
      </c>
      <c r="G1551" s="28" t="s">
        <v>37</v>
      </c>
      <c r="H1551" s="6">
        <f t="shared" si="85"/>
        <v>-154050</v>
      </c>
      <c r="I1551" s="23">
        <f t="shared" si="84"/>
        <v>1</v>
      </c>
      <c r="K1551" t="s">
        <v>661</v>
      </c>
      <c r="M1551" s="2">
        <v>500</v>
      </c>
    </row>
    <row r="1552" spans="1:13" ht="12.75">
      <c r="A1552" s="13"/>
      <c r="B1552" s="296">
        <v>1000</v>
      </c>
      <c r="C1552" s="13" t="s">
        <v>690</v>
      </c>
      <c r="D1552" s="13" t="s">
        <v>20</v>
      </c>
      <c r="E1552" s="13" t="s">
        <v>674</v>
      </c>
      <c r="F1552" s="66" t="s">
        <v>665</v>
      </c>
      <c r="G1552" s="30" t="s">
        <v>39</v>
      </c>
      <c r="H1552" s="6">
        <f t="shared" si="85"/>
        <v>-155050</v>
      </c>
      <c r="I1552" s="23">
        <f t="shared" si="84"/>
        <v>2</v>
      </c>
      <c r="J1552" s="16"/>
      <c r="K1552" t="s">
        <v>661</v>
      </c>
      <c r="L1552" s="16"/>
      <c r="M1552" s="2">
        <v>500</v>
      </c>
    </row>
    <row r="1553" spans="2:13" ht="12.75">
      <c r="B1553" s="293">
        <v>1000</v>
      </c>
      <c r="C1553" s="13" t="s">
        <v>690</v>
      </c>
      <c r="D1553" s="13" t="s">
        <v>20</v>
      </c>
      <c r="E1553" s="1" t="s">
        <v>674</v>
      </c>
      <c r="F1553" s="66" t="s">
        <v>665</v>
      </c>
      <c r="G1553" s="28" t="s">
        <v>42</v>
      </c>
      <c r="H1553" s="6">
        <f t="shared" si="85"/>
        <v>-156050</v>
      </c>
      <c r="I1553" s="23">
        <f t="shared" si="84"/>
        <v>2</v>
      </c>
      <c r="K1553" t="s">
        <v>661</v>
      </c>
      <c r="M1553" s="2">
        <v>500</v>
      </c>
    </row>
    <row r="1554" spans="2:13" ht="12.75">
      <c r="B1554" s="293">
        <v>1000</v>
      </c>
      <c r="C1554" s="1" t="s">
        <v>690</v>
      </c>
      <c r="D1554" s="13" t="s">
        <v>20</v>
      </c>
      <c r="E1554" s="1" t="s">
        <v>674</v>
      </c>
      <c r="F1554" s="66" t="s">
        <v>665</v>
      </c>
      <c r="G1554" s="28" t="s">
        <v>45</v>
      </c>
      <c r="H1554" s="6">
        <f t="shared" si="85"/>
        <v>-157050</v>
      </c>
      <c r="I1554" s="23">
        <f t="shared" si="84"/>
        <v>2</v>
      </c>
      <c r="K1554" t="s">
        <v>661</v>
      </c>
      <c r="M1554" s="2">
        <v>500</v>
      </c>
    </row>
    <row r="1555" spans="2:13" ht="12.75">
      <c r="B1555" s="293">
        <v>1400</v>
      </c>
      <c r="C1555" s="1" t="s">
        <v>690</v>
      </c>
      <c r="D1555" s="13" t="s">
        <v>20</v>
      </c>
      <c r="E1555" s="1" t="s">
        <v>674</v>
      </c>
      <c r="F1555" s="66" t="s">
        <v>665</v>
      </c>
      <c r="G1555" s="28" t="s">
        <v>75</v>
      </c>
      <c r="H1555" s="6">
        <f t="shared" si="85"/>
        <v>-158450</v>
      </c>
      <c r="I1555" s="23">
        <f t="shared" si="84"/>
        <v>2.8</v>
      </c>
      <c r="K1555" t="s">
        <v>661</v>
      </c>
      <c r="M1555" s="2">
        <v>500</v>
      </c>
    </row>
    <row r="1556" spans="2:13" ht="12.75">
      <c r="B1556" s="293">
        <v>1800</v>
      </c>
      <c r="C1556" s="1" t="s">
        <v>690</v>
      </c>
      <c r="D1556" s="13" t="s">
        <v>20</v>
      </c>
      <c r="E1556" s="1" t="s">
        <v>674</v>
      </c>
      <c r="F1556" s="66" t="s">
        <v>665</v>
      </c>
      <c r="G1556" s="28" t="s">
        <v>127</v>
      </c>
      <c r="H1556" s="6">
        <f t="shared" si="85"/>
        <v>-160250</v>
      </c>
      <c r="I1556" s="23">
        <f t="shared" si="84"/>
        <v>3.6</v>
      </c>
      <c r="K1556" t="s">
        <v>661</v>
      </c>
      <c r="M1556" s="2">
        <v>500</v>
      </c>
    </row>
    <row r="1557" spans="2:13" ht="12.75">
      <c r="B1557" s="293">
        <v>1300</v>
      </c>
      <c r="C1557" s="1" t="s">
        <v>690</v>
      </c>
      <c r="D1557" s="13" t="s">
        <v>20</v>
      </c>
      <c r="E1557" s="1" t="s">
        <v>674</v>
      </c>
      <c r="F1557" s="66" t="s">
        <v>665</v>
      </c>
      <c r="G1557" s="28" t="s">
        <v>125</v>
      </c>
      <c r="H1557" s="6">
        <f t="shared" si="85"/>
        <v>-161550</v>
      </c>
      <c r="I1557" s="23">
        <f t="shared" si="84"/>
        <v>2.6</v>
      </c>
      <c r="K1557" t="s">
        <v>661</v>
      </c>
      <c r="M1557" s="2">
        <v>500</v>
      </c>
    </row>
    <row r="1558" spans="2:13" ht="12.75">
      <c r="B1558" s="293">
        <v>1500</v>
      </c>
      <c r="C1558" s="1" t="s">
        <v>692</v>
      </c>
      <c r="D1558" s="1" t="s">
        <v>20</v>
      </c>
      <c r="E1558" s="1" t="s">
        <v>674</v>
      </c>
      <c r="F1558" s="66" t="s">
        <v>665</v>
      </c>
      <c r="G1558" s="28" t="s">
        <v>125</v>
      </c>
      <c r="H1558" s="6">
        <f t="shared" si="85"/>
        <v>-163050</v>
      </c>
      <c r="I1558" s="23">
        <f t="shared" si="84"/>
        <v>3</v>
      </c>
      <c r="K1558" t="s">
        <v>661</v>
      </c>
      <c r="M1558" s="2">
        <v>500</v>
      </c>
    </row>
    <row r="1559" spans="2:13" ht="12.75">
      <c r="B1559" s="293">
        <v>1500</v>
      </c>
      <c r="C1559" s="1" t="s">
        <v>690</v>
      </c>
      <c r="D1559" s="1" t="s">
        <v>20</v>
      </c>
      <c r="E1559" s="1" t="s">
        <v>674</v>
      </c>
      <c r="F1559" s="66" t="s">
        <v>665</v>
      </c>
      <c r="G1559" s="28" t="s">
        <v>139</v>
      </c>
      <c r="H1559" s="6">
        <f t="shared" si="85"/>
        <v>-164550</v>
      </c>
      <c r="I1559" s="23">
        <f t="shared" si="84"/>
        <v>3</v>
      </c>
      <c r="K1559" t="s">
        <v>661</v>
      </c>
      <c r="M1559" s="2">
        <v>500</v>
      </c>
    </row>
    <row r="1560" spans="2:13" ht="12.75">
      <c r="B1560" s="293">
        <v>1300</v>
      </c>
      <c r="C1560" s="1" t="s">
        <v>690</v>
      </c>
      <c r="D1560" s="1" t="s">
        <v>20</v>
      </c>
      <c r="E1560" s="1" t="s">
        <v>674</v>
      </c>
      <c r="F1560" s="66" t="s">
        <v>665</v>
      </c>
      <c r="G1560" s="28" t="s">
        <v>141</v>
      </c>
      <c r="H1560" s="6">
        <f t="shared" si="85"/>
        <v>-165850</v>
      </c>
      <c r="I1560" s="23">
        <f t="shared" si="84"/>
        <v>2.6</v>
      </c>
      <c r="K1560" t="s">
        <v>661</v>
      </c>
      <c r="M1560" s="2">
        <v>500</v>
      </c>
    </row>
    <row r="1561" spans="2:13" ht="12.75">
      <c r="B1561" s="293">
        <v>1500</v>
      </c>
      <c r="C1561" s="1" t="s">
        <v>690</v>
      </c>
      <c r="D1561" s="1" t="s">
        <v>20</v>
      </c>
      <c r="E1561" s="1" t="s">
        <v>674</v>
      </c>
      <c r="F1561" s="66" t="s">
        <v>665</v>
      </c>
      <c r="G1561" s="28" t="s">
        <v>144</v>
      </c>
      <c r="H1561" s="6">
        <f t="shared" si="85"/>
        <v>-167350</v>
      </c>
      <c r="I1561" s="23">
        <f t="shared" si="84"/>
        <v>3</v>
      </c>
      <c r="K1561" t="s">
        <v>661</v>
      </c>
      <c r="M1561" s="2">
        <v>500</v>
      </c>
    </row>
    <row r="1562" spans="2:13" ht="12.75">
      <c r="B1562" s="293">
        <v>1500</v>
      </c>
      <c r="C1562" s="1" t="s">
        <v>690</v>
      </c>
      <c r="D1562" s="1" t="s">
        <v>20</v>
      </c>
      <c r="E1562" s="1" t="s">
        <v>674</v>
      </c>
      <c r="F1562" s="66" t="s">
        <v>665</v>
      </c>
      <c r="G1562" s="28" t="s">
        <v>146</v>
      </c>
      <c r="H1562" s="6">
        <f t="shared" si="85"/>
        <v>-168850</v>
      </c>
      <c r="I1562" s="23">
        <f t="shared" si="84"/>
        <v>3</v>
      </c>
      <c r="K1562" t="s">
        <v>661</v>
      </c>
      <c r="M1562" s="2">
        <v>500</v>
      </c>
    </row>
    <row r="1563" spans="2:13" ht="12.75">
      <c r="B1563" s="293">
        <v>2000</v>
      </c>
      <c r="C1563" s="1" t="s">
        <v>690</v>
      </c>
      <c r="D1563" s="1" t="s">
        <v>20</v>
      </c>
      <c r="E1563" s="1" t="s">
        <v>674</v>
      </c>
      <c r="F1563" s="66" t="s">
        <v>665</v>
      </c>
      <c r="G1563" s="28" t="s">
        <v>184</v>
      </c>
      <c r="H1563" s="6">
        <f t="shared" si="85"/>
        <v>-170850</v>
      </c>
      <c r="I1563" s="23">
        <f t="shared" si="84"/>
        <v>4</v>
      </c>
      <c r="K1563" t="s">
        <v>661</v>
      </c>
      <c r="M1563" s="2">
        <v>500</v>
      </c>
    </row>
    <row r="1564" spans="2:13" ht="12.75">
      <c r="B1564" s="296">
        <v>1400</v>
      </c>
      <c r="C1564" s="13" t="s">
        <v>690</v>
      </c>
      <c r="D1564" s="1" t="s">
        <v>20</v>
      </c>
      <c r="E1564" s="1" t="s">
        <v>674</v>
      </c>
      <c r="F1564" s="66" t="s">
        <v>665</v>
      </c>
      <c r="G1564" s="28" t="s">
        <v>202</v>
      </c>
      <c r="H1564" s="6">
        <f t="shared" si="85"/>
        <v>-172250</v>
      </c>
      <c r="I1564" s="23">
        <f t="shared" si="84"/>
        <v>2.8</v>
      </c>
      <c r="K1564" t="s">
        <v>661</v>
      </c>
      <c r="M1564" s="2">
        <v>500</v>
      </c>
    </row>
    <row r="1565" spans="2:13" ht="12.75">
      <c r="B1565" s="296">
        <v>800</v>
      </c>
      <c r="C1565" s="13" t="s">
        <v>690</v>
      </c>
      <c r="D1565" s="1" t="s">
        <v>20</v>
      </c>
      <c r="E1565" s="1" t="s">
        <v>674</v>
      </c>
      <c r="F1565" s="66" t="s">
        <v>665</v>
      </c>
      <c r="G1565" s="28" t="s">
        <v>202</v>
      </c>
      <c r="H1565" s="6">
        <f t="shared" si="85"/>
        <v>-173050</v>
      </c>
      <c r="I1565" s="23">
        <f t="shared" si="84"/>
        <v>1.6</v>
      </c>
      <c r="K1565" t="s">
        <v>661</v>
      </c>
      <c r="M1565" s="2">
        <v>500</v>
      </c>
    </row>
    <row r="1566" spans="2:13" ht="12.75">
      <c r="B1566" s="296">
        <v>1800</v>
      </c>
      <c r="C1566" s="13" t="s">
        <v>690</v>
      </c>
      <c r="D1566" s="1" t="s">
        <v>20</v>
      </c>
      <c r="E1566" s="1" t="s">
        <v>674</v>
      </c>
      <c r="F1566" s="66" t="s">
        <v>665</v>
      </c>
      <c r="G1566" s="28" t="s">
        <v>204</v>
      </c>
      <c r="H1566" s="6">
        <f t="shared" si="85"/>
        <v>-174850</v>
      </c>
      <c r="I1566" s="23">
        <f t="shared" si="84"/>
        <v>3.6</v>
      </c>
      <c r="K1566" t="s">
        <v>661</v>
      </c>
      <c r="M1566" s="2">
        <v>500</v>
      </c>
    </row>
    <row r="1567" spans="2:13" ht="12.75">
      <c r="B1567" s="296">
        <v>1300</v>
      </c>
      <c r="C1567" s="13" t="s">
        <v>690</v>
      </c>
      <c r="D1567" s="1" t="s">
        <v>20</v>
      </c>
      <c r="E1567" s="1" t="s">
        <v>674</v>
      </c>
      <c r="F1567" s="66" t="s">
        <v>665</v>
      </c>
      <c r="G1567" s="28" t="s">
        <v>206</v>
      </c>
      <c r="H1567" s="6">
        <f t="shared" si="85"/>
        <v>-176150</v>
      </c>
      <c r="I1567" s="23">
        <f t="shared" si="84"/>
        <v>2.6</v>
      </c>
      <c r="K1567" t="s">
        <v>661</v>
      </c>
      <c r="M1567" s="2">
        <v>500</v>
      </c>
    </row>
    <row r="1568" spans="2:13" ht="12.75">
      <c r="B1568" s="296">
        <v>1000</v>
      </c>
      <c r="C1568" s="13" t="s">
        <v>690</v>
      </c>
      <c r="D1568" s="1" t="s">
        <v>20</v>
      </c>
      <c r="E1568" s="1" t="s">
        <v>674</v>
      </c>
      <c r="F1568" s="66" t="s">
        <v>665</v>
      </c>
      <c r="G1568" s="28" t="s">
        <v>206</v>
      </c>
      <c r="H1568" s="6">
        <f t="shared" si="85"/>
        <v>-177150</v>
      </c>
      <c r="I1568" s="23">
        <f t="shared" si="84"/>
        <v>2</v>
      </c>
      <c r="K1568" t="s">
        <v>661</v>
      </c>
      <c r="M1568" s="2">
        <v>500</v>
      </c>
    </row>
    <row r="1569" spans="2:13" ht="12.75">
      <c r="B1569" s="296">
        <v>1850</v>
      </c>
      <c r="C1569" s="13" t="s">
        <v>690</v>
      </c>
      <c r="D1569" s="1" t="s">
        <v>20</v>
      </c>
      <c r="E1569" s="1" t="s">
        <v>674</v>
      </c>
      <c r="F1569" s="66" t="s">
        <v>665</v>
      </c>
      <c r="G1569" s="28" t="s">
        <v>208</v>
      </c>
      <c r="H1569" s="6">
        <f t="shared" si="85"/>
        <v>-179000</v>
      </c>
      <c r="I1569" s="23">
        <f t="shared" si="84"/>
        <v>3.7</v>
      </c>
      <c r="K1569" t="s">
        <v>661</v>
      </c>
      <c r="M1569" s="2">
        <v>500</v>
      </c>
    </row>
    <row r="1570" spans="2:13" ht="12.75">
      <c r="B1570" s="296">
        <v>1600</v>
      </c>
      <c r="C1570" s="13" t="s">
        <v>690</v>
      </c>
      <c r="D1570" s="1" t="s">
        <v>20</v>
      </c>
      <c r="E1570" s="1" t="s">
        <v>674</v>
      </c>
      <c r="F1570" s="66" t="s">
        <v>665</v>
      </c>
      <c r="G1570" s="28" t="s">
        <v>226</v>
      </c>
      <c r="H1570" s="6">
        <f t="shared" si="85"/>
        <v>-180600</v>
      </c>
      <c r="I1570" s="23">
        <f t="shared" si="84"/>
        <v>3.2</v>
      </c>
      <c r="K1570" t="s">
        <v>661</v>
      </c>
      <c r="M1570" s="2">
        <v>500</v>
      </c>
    </row>
    <row r="1571" spans="2:13" ht="12.75">
      <c r="B1571" s="296">
        <v>1000</v>
      </c>
      <c r="C1571" s="13" t="s">
        <v>690</v>
      </c>
      <c r="D1571" s="1" t="s">
        <v>20</v>
      </c>
      <c r="E1571" s="1" t="s">
        <v>674</v>
      </c>
      <c r="F1571" s="66" t="s">
        <v>665</v>
      </c>
      <c r="G1571" s="28" t="s">
        <v>227</v>
      </c>
      <c r="H1571" s="6">
        <f t="shared" si="85"/>
        <v>-181600</v>
      </c>
      <c r="I1571" s="23">
        <f t="shared" si="84"/>
        <v>2</v>
      </c>
      <c r="K1571" t="s">
        <v>661</v>
      </c>
      <c r="M1571" s="2">
        <v>500</v>
      </c>
    </row>
    <row r="1572" spans="2:13" ht="12.75">
      <c r="B1572" s="296">
        <v>1000</v>
      </c>
      <c r="C1572" s="13" t="s">
        <v>690</v>
      </c>
      <c r="D1572" s="1" t="s">
        <v>20</v>
      </c>
      <c r="E1572" s="1" t="s">
        <v>674</v>
      </c>
      <c r="F1572" s="66" t="s">
        <v>665</v>
      </c>
      <c r="G1572" s="28" t="s">
        <v>227</v>
      </c>
      <c r="H1572" s="6">
        <f t="shared" si="85"/>
        <v>-182600</v>
      </c>
      <c r="I1572" s="23">
        <f t="shared" si="84"/>
        <v>2</v>
      </c>
      <c r="K1572" t="s">
        <v>661</v>
      </c>
      <c r="M1572" s="2">
        <v>500</v>
      </c>
    </row>
    <row r="1573" spans="2:13" ht="12.75">
      <c r="B1573" s="296">
        <v>1800</v>
      </c>
      <c r="C1573" s="13" t="s">
        <v>690</v>
      </c>
      <c r="D1573" s="1" t="s">
        <v>20</v>
      </c>
      <c r="E1573" s="1" t="s">
        <v>674</v>
      </c>
      <c r="F1573" s="66" t="s">
        <v>665</v>
      </c>
      <c r="G1573" s="28" t="s">
        <v>258</v>
      </c>
      <c r="H1573" s="6">
        <f t="shared" si="85"/>
        <v>-184400</v>
      </c>
      <c r="I1573" s="23">
        <f t="shared" si="84"/>
        <v>3.6</v>
      </c>
      <c r="K1573" t="s">
        <v>661</v>
      </c>
      <c r="M1573" s="2">
        <v>500</v>
      </c>
    </row>
    <row r="1574" spans="2:13" ht="12.75">
      <c r="B1574" s="296">
        <v>500</v>
      </c>
      <c r="C1574" s="13" t="s">
        <v>690</v>
      </c>
      <c r="D1574" s="1" t="s">
        <v>20</v>
      </c>
      <c r="E1574" s="1" t="s">
        <v>674</v>
      </c>
      <c r="F1574" s="66" t="s">
        <v>665</v>
      </c>
      <c r="G1574" s="28" t="s">
        <v>258</v>
      </c>
      <c r="H1574" s="6">
        <f t="shared" si="85"/>
        <v>-184900</v>
      </c>
      <c r="I1574" s="23">
        <f t="shared" si="84"/>
        <v>1</v>
      </c>
      <c r="K1574" t="s">
        <v>661</v>
      </c>
      <c r="M1574" s="2">
        <v>500</v>
      </c>
    </row>
    <row r="1575" spans="2:13" ht="12.75">
      <c r="B1575" s="296">
        <v>1500</v>
      </c>
      <c r="C1575" s="13" t="s">
        <v>690</v>
      </c>
      <c r="D1575" s="1" t="s">
        <v>20</v>
      </c>
      <c r="E1575" s="1" t="s">
        <v>674</v>
      </c>
      <c r="F1575" s="66" t="s">
        <v>665</v>
      </c>
      <c r="G1575" s="28" t="s">
        <v>260</v>
      </c>
      <c r="H1575" s="6">
        <f t="shared" si="85"/>
        <v>-186400</v>
      </c>
      <c r="I1575" s="23">
        <f t="shared" si="84"/>
        <v>3</v>
      </c>
      <c r="K1575" t="s">
        <v>661</v>
      </c>
      <c r="M1575" s="2">
        <v>500</v>
      </c>
    </row>
    <row r="1576" spans="2:13" ht="12.75">
      <c r="B1576" s="296">
        <v>3000</v>
      </c>
      <c r="C1576" s="13" t="s">
        <v>690</v>
      </c>
      <c r="D1576" s="1" t="s">
        <v>20</v>
      </c>
      <c r="E1576" s="1" t="s">
        <v>674</v>
      </c>
      <c r="F1576" s="66" t="s">
        <v>665</v>
      </c>
      <c r="G1576" s="28" t="s">
        <v>261</v>
      </c>
      <c r="H1576" s="6">
        <f t="shared" si="85"/>
        <v>-189400</v>
      </c>
      <c r="I1576" s="23">
        <f t="shared" si="84"/>
        <v>6</v>
      </c>
      <c r="K1576" t="s">
        <v>661</v>
      </c>
      <c r="M1576" s="2">
        <v>500</v>
      </c>
    </row>
    <row r="1577" spans="2:13" ht="12.75">
      <c r="B1577" s="296">
        <v>1500</v>
      </c>
      <c r="C1577" s="13" t="s">
        <v>690</v>
      </c>
      <c r="D1577" s="1" t="s">
        <v>20</v>
      </c>
      <c r="E1577" s="1" t="s">
        <v>674</v>
      </c>
      <c r="F1577" s="66" t="s">
        <v>665</v>
      </c>
      <c r="G1577" s="28" t="s">
        <v>273</v>
      </c>
      <c r="H1577" s="6">
        <f>H1576-B1577</f>
        <v>-190900</v>
      </c>
      <c r="I1577" s="23">
        <f t="shared" si="84"/>
        <v>3</v>
      </c>
      <c r="K1577" t="s">
        <v>661</v>
      </c>
      <c r="M1577" s="2">
        <v>500</v>
      </c>
    </row>
    <row r="1578" spans="2:13" ht="12.75">
      <c r="B1578" s="296">
        <v>1000</v>
      </c>
      <c r="C1578" s="13" t="s">
        <v>690</v>
      </c>
      <c r="D1578" s="1" t="s">
        <v>20</v>
      </c>
      <c r="E1578" s="1" t="s">
        <v>674</v>
      </c>
      <c r="F1578" s="66" t="s">
        <v>665</v>
      </c>
      <c r="G1578" s="28" t="s">
        <v>294</v>
      </c>
      <c r="H1578" s="6">
        <f t="shared" si="85"/>
        <v>-191900</v>
      </c>
      <c r="I1578" s="23">
        <f t="shared" si="84"/>
        <v>2</v>
      </c>
      <c r="K1578" t="s">
        <v>661</v>
      </c>
      <c r="M1578" s="2">
        <v>500</v>
      </c>
    </row>
    <row r="1579" spans="2:13" ht="12.75">
      <c r="B1579" s="296">
        <v>500</v>
      </c>
      <c r="C1579" s="13" t="s">
        <v>690</v>
      </c>
      <c r="D1579" s="1" t="s">
        <v>20</v>
      </c>
      <c r="E1579" s="1" t="s">
        <v>674</v>
      </c>
      <c r="F1579" s="66" t="s">
        <v>665</v>
      </c>
      <c r="G1579" s="28" t="s">
        <v>294</v>
      </c>
      <c r="H1579" s="6">
        <f>H1578-B1579</f>
        <v>-192400</v>
      </c>
      <c r="I1579" s="23">
        <f t="shared" si="84"/>
        <v>1</v>
      </c>
      <c r="K1579" t="s">
        <v>661</v>
      </c>
      <c r="M1579" s="2">
        <v>500</v>
      </c>
    </row>
    <row r="1580" spans="1:13" s="77" customFormat="1" ht="12.75">
      <c r="A1580" s="1"/>
      <c r="B1580" s="296">
        <v>500</v>
      </c>
      <c r="C1580" s="13" t="s">
        <v>690</v>
      </c>
      <c r="D1580" s="1" t="s">
        <v>20</v>
      </c>
      <c r="E1580" s="1" t="s">
        <v>674</v>
      </c>
      <c r="F1580" s="66" t="s">
        <v>665</v>
      </c>
      <c r="G1580" s="28" t="s">
        <v>294</v>
      </c>
      <c r="H1580" s="6">
        <f t="shared" si="85"/>
        <v>-192900</v>
      </c>
      <c r="I1580" s="23">
        <f t="shared" si="84"/>
        <v>1</v>
      </c>
      <c r="J1580"/>
      <c r="K1580" t="s">
        <v>661</v>
      </c>
      <c r="L1580"/>
      <c r="M1580" s="2">
        <v>500</v>
      </c>
    </row>
    <row r="1581" spans="2:13" ht="12.75">
      <c r="B1581" s="296">
        <v>1000</v>
      </c>
      <c r="C1581" s="13" t="s">
        <v>690</v>
      </c>
      <c r="D1581" s="1" t="s">
        <v>20</v>
      </c>
      <c r="E1581" s="1" t="s">
        <v>674</v>
      </c>
      <c r="F1581" s="66" t="s">
        <v>665</v>
      </c>
      <c r="G1581" s="28" t="s">
        <v>297</v>
      </c>
      <c r="H1581" s="6">
        <f t="shared" si="85"/>
        <v>-193900</v>
      </c>
      <c r="I1581" s="23">
        <f t="shared" si="84"/>
        <v>2</v>
      </c>
      <c r="K1581" t="s">
        <v>661</v>
      </c>
      <c r="M1581" s="2">
        <v>500</v>
      </c>
    </row>
    <row r="1582" spans="2:13" ht="12.75">
      <c r="B1582" s="293">
        <v>1000</v>
      </c>
      <c r="C1582" s="1" t="s">
        <v>690</v>
      </c>
      <c r="D1582" s="1" t="s">
        <v>20</v>
      </c>
      <c r="E1582" s="1" t="s">
        <v>674</v>
      </c>
      <c r="F1582" s="66" t="s">
        <v>665</v>
      </c>
      <c r="G1582" s="28" t="s">
        <v>300</v>
      </c>
      <c r="H1582" s="6">
        <f t="shared" si="85"/>
        <v>-194900</v>
      </c>
      <c r="I1582" s="23">
        <f t="shared" si="84"/>
        <v>2</v>
      </c>
      <c r="K1582" t="s">
        <v>661</v>
      </c>
      <c r="M1582" s="2">
        <v>500</v>
      </c>
    </row>
    <row r="1583" spans="2:13" ht="12.75">
      <c r="B1583" s="293">
        <v>1000</v>
      </c>
      <c r="C1583" s="1" t="s">
        <v>690</v>
      </c>
      <c r="D1583" s="1" t="s">
        <v>20</v>
      </c>
      <c r="E1583" s="1" t="s">
        <v>674</v>
      </c>
      <c r="F1583" s="66" t="s">
        <v>665</v>
      </c>
      <c r="G1583" s="28" t="s">
        <v>340</v>
      </c>
      <c r="H1583" s="6">
        <f t="shared" si="85"/>
        <v>-195900</v>
      </c>
      <c r="I1583" s="23">
        <f t="shared" si="84"/>
        <v>2</v>
      </c>
      <c r="K1583" t="s">
        <v>661</v>
      </c>
      <c r="M1583" s="2">
        <v>500</v>
      </c>
    </row>
    <row r="1584" spans="2:13" ht="12.75">
      <c r="B1584" s="293">
        <v>1200</v>
      </c>
      <c r="C1584" s="1" t="s">
        <v>690</v>
      </c>
      <c r="D1584" s="1" t="s">
        <v>20</v>
      </c>
      <c r="E1584" s="1" t="s">
        <v>674</v>
      </c>
      <c r="F1584" s="66" t="s">
        <v>665</v>
      </c>
      <c r="G1584" s="28" t="s">
        <v>344</v>
      </c>
      <c r="H1584" s="6">
        <f t="shared" si="85"/>
        <v>-197100</v>
      </c>
      <c r="I1584" s="23">
        <f t="shared" si="84"/>
        <v>2.4</v>
      </c>
      <c r="K1584" t="s">
        <v>661</v>
      </c>
      <c r="M1584" s="2">
        <v>500</v>
      </c>
    </row>
    <row r="1585" spans="2:13" ht="12.75">
      <c r="B1585" s="293">
        <v>1000</v>
      </c>
      <c r="C1585" s="1" t="s">
        <v>690</v>
      </c>
      <c r="D1585" s="1" t="s">
        <v>20</v>
      </c>
      <c r="E1585" s="1" t="s">
        <v>674</v>
      </c>
      <c r="F1585" s="66" t="s">
        <v>665</v>
      </c>
      <c r="G1585" s="28" t="s">
        <v>344</v>
      </c>
      <c r="H1585" s="6">
        <f t="shared" si="85"/>
        <v>-198100</v>
      </c>
      <c r="I1585" s="23">
        <f t="shared" si="84"/>
        <v>2</v>
      </c>
      <c r="K1585" t="s">
        <v>661</v>
      </c>
      <c r="M1585" s="2">
        <v>500</v>
      </c>
    </row>
    <row r="1586" spans="2:13" ht="12.75">
      <c r="B1586" s="293">
        <v>1500</v>
      </c>
      <c r="C1586" s="1" t="s">
        <v>690</v>
      </c>
      <c r="D1586" s="1" t="s">
        <v>20</v>
      </c>
      <c r="E1586" s="1" t="s">
        <v>674</v>
      </c>
      <c r="F1586" s="66" t="s">
        <v>665</v>
      </c>
      <c r="G1586" s="28" t="s">
        <v>366</v>
      </c>
      <c r="H1586" s="6">
        <f t="shared" si="85"/>
        <v>-199600</v>
      </c>
      <c r="I1586" s="23">
        <f t="shared" si="84"/>
        <v>3</v>
      </c>
      <c r="K1586" t="s">
        <v>661</v>
      </c>
      <c r="M1586" s="2">
        <v>500</v>
      </c>
    </row>
    <row r="1587" spans="1:13" ht="12.75">
      <c r="A1587" s="12"/>
      <c r="B1587" s="295">
        <f>SUM(B1430:B1586)</f>
        <v>199600</v>
      </c>
      <c r="C1587" s="12" t="s">
        <v>674</v>
      </c>
      <c r="D1587" s="12"/>
      <c r="E1587" s="12"/>
      <c r="F1587" s="78"/>
      <c r="G1587" s="19"/>
      <c r="H1587" s="75">
        <v>0</v>
      </c>
      <c r="I1587" s="76">
        <f t="shared" si="84"/>
        <v>399.2</v>
      </c>
      <c r="J1587" s="77"/>
      <c r="K1587" s="77"/>
      <c r="L1587" s="77"/>
      <c r="M1587" s="2">
        <v>500</v>
      </c>
    </row>
    <row r="1588" spans="2:13" ht="12.75">
      <c r="B1588" s="293"/>
      <c r="H1588" s="6">
        <f t="shared" si="85"/>
        <v>0</v>
      </c>
      <c r="I1588" s="23">
        <f t="shared" si="84"/>
        <v>0</v>
      </c>
      <c r="M1588" s="2">
        <v>500</v>
      </c>
    </row>
    <row r="1589" spans="2:13" ht="12.75">
      <c r="B1589" s="293"/>
      <c r="H1589" s="6">
        <f>H1588-B1589</f>
        <v>0</v>
      </c>
      <c r="I1589" s="23">
        <f>+B1589/M1589</f>
        <v>0</v>
      </c>
      <c r="M1589" s="2">
        <v>500</v>
      </c>
    </row>
    <row r="1590" spans="2:13" ht="12.75">
      <c r="B1590" s="296">
        <v>5000</v>
      </c>
      <c r="C1590" s="1" t="s">
        <v>693</v>
      </c>
      <c r="D1590" s="13" t="s">
        <v>20</v>
      </c>
      <c r="E1590" s="1" t="s">
        <v>589</v>
      </c>
      <c r="F1590" s="66" t="s">
        <v>694</v>
      </c>
      <c r="G1590" s="31" t="s">
        <v>37</v>
      </c>
      <c r="H1590" s="6">
        <f aca="true" t="shared" si="86" ref="H1590:H1630">H1589-B1590</f>
        <v>-5000</v>
      </c>
      <c r="I1590" s="23">
        <f aca="true" t="shared" si="87" ref="I1590:I1601">+B1590/M1590</f>
        <v>10</v>
      </c>
      <c r="K1590" t="s">
        <v>587</v>
      </c>
      <c r="M1590" s="2">
        <v>500</v>
      </c>
    </row>
    <row r="1591" spans="2:13" ht="12.75">
      <c r="B1591" s="293">
        <v>5000</v>
      </c>
      <c r="C1591" s="1" t="s">
        <v>693</v>
      </c>
      <c r="D1591" s="13" t="s">
        <v>20</v>
      </c>
      <c r="E1591" s="1" t="s">
        <v>589</v>
      </c>
      <c r="F1591" s="66" t="s">
        <v>695</v>
      </c>
      <c r="G1591" s="28" t="s">
        <v>39</v>
      </c>
      <c r="H1591" s="6">
        <f t="shared" si="86"/>
        <v>-10000</v>
      </c>
      <c r="I1591" s="23">
        <f t="shared" si="87"/>
        <v>10</v>
      </c>
      <c r="K1591" t="s">
        <v>587</v>
      </c>
      <c r="M1591" s="2">
        <v>500</v>
      </c>
    </row>
    <row r="1592" spans="2:13" ht="12.75">
      <c r="B1592" s="293">
        <v>5000</v>
      </c>
      <c r="C1592" s="1" t="s">
        <v>693</v>
      </c>
      <c r="D1592" s="13" t="s">
        <v>20</v>
      </c>
      <c r="E1592" s="1" t="s">
        <v>589</v>
      </c>
      <c r="F1592" s="66" t="s">
        <v>696</v>
      </c>
      <c r="G1592" s="28" t="s">
        <v>52</v>
      </c>
      <c r="H1592" s="6">
        <f t="shared" si="86"/>
        <v>-15000</v>
      </c>
      <c r="I1592" s="23">
        <f t="shared" si="87"/>
        <v>10</v>
      </c>
      <c r="K1592" t="s">
        <v>587</v>
      </c>
      <c r="M1592" s="2">
        <v>500</v>
      </c>
    </row>
    <row r="1593" spans="2:13" ht="12.75">
      <c r="B1593" s="293">
        <v>5000</v>
      </c>
      <c r="C1593" s="1" t="s">
        <v>693</v>
      </c>
      <c r="D1593" s="13" t="s">
        <v>20</v>
      </c>
      <c r="E1593" s="1" t="s">
        <v>589</v>
      </c>
      <c r="F1593" s="66" t="s">
        <v>697</v>
      </c>
      <c r="G1593" s="28" t="s">
        <v>75</v>
      </c>
      <c r="H1593" s="6">
        <f t="shared" si="86"/>
        <v>-20000</v>
      </c>
      <c r="I1593" s="23">
        <f t="shared" si="87"/>
        <v>10</v>
      </c>
      <c r="K1593" t="s">
        <v>587</v>
      </c>
      <c r="M1593" s="2">
        <v>500</v>
      </c>
    </row>
    <row r="1594" spans="2:13" ht="12.75">
      <c r="B1594" s="293">
        <v>5000</v>
      </c>
      <c r="C1594" s="1" t="s">
        <v>693</v>
      </c>
      <c r="D1594" s="13" t="s">
        <v>20</v>
      </c>
      <c r="E1594" s="1" t="s">
        <v>589</v>
      </c>
      <c r="F1594" s="66" t="s">
        <v>698</v>
      </c>
      <c r="G1594" s="28" t="s">
        <v>127</v>
      </c>
      <c r="H1594" s="6">
        <f t="shared" si="86"/>
        <v>-25000</v>
      </c>
      <c r="I1594" s="23">
        <f t="shared" si="87"/>
        <v>10</v>
      </c>
      <c r="K1594" t="s">
        <v>587</v>
      </c>
      <c r="M1594" s="2">
        <v>500</v>
      </c>
    </row>
    <row r="1595" spans="2:13" ht="12.75">
      <c r="B1595" s="293">
        <v>5000</v>
      </c>
      <c r="C1595" s="1" t="s">
        <v>693</v>
      </c>
      <c r="D1595" s="13" t="s">
        <v>20</v>
      </c>
      <c r="E1595" s="1" t="s">
        <v>589</v>
      </c>
      <c r="F1595" s="66" t="s">
        <v>699</v>
      </c>
      <c r="G1595" s="28" t="s">
        <v>146</v>
      </c>
      <c r="H1595" s="6">
        <f t="shared" si="86"/>
        <v>-30000</v>
      </c>
      <c r="I1595" s="23">
        <f t="shared" si="87"/>
        <v>10</v>
      </c>
      <c r="K1595" t="s">
        <v>587</v>
      </c>
      <c r="M1595" s="2">
        <v>500</v>
      </c>
    </row>
    <row r="1596" spans="2:13" ht="12.75">
      <c r="B1596" s="293">
        <v>5000</v>
      </c>
      <c r="C1596" s="1" t="s">
        <v>693</v>
      </c>
      <c r="D1596" s="13" t="s">
        <v>20</v>
      </c>
      <c r="E1596" s="1" t="s">
        <v>589</v>
      </c>
      <c r="F1596" s="66" t="s">
        <v>700</v>
      </c>
      <c r="G1596" s="28" t="s">
        <v>206</v>
      </c>
      <c r="H1596" s="6">
        <f t="shared" si="86"/>
        <v>-35000</v>
      </c>
      <c r="I1596" s="23">
        <f t="shared" si="87"/>
        <v>10</v>
      </c>
      <c r="K1596" t="s">
        <v>587</v>
      </c>
      <c r="M1596" s="2">
        <v>500</v>
      </c>
    </row>
    <row r="1597" spans="2:13" ht="12.75">
      <c r="B1597" s="293">
        <v>5000</v>
      </c>
      <c r="C1597" s="1" t="s">
        <v>693</v>
      </c>
      <c r="D1597" s="13" t="s">
        <v>20</v>
      </c>
      <c r="E1597" s="1" t="s">
        <v>589</v>
      </c>
      <c r="F1597" s="66" t="s">
        <v>701</v>
      </c>
      <c r="G1597" s="28" t="s">
        <v>247</v>
      </c>
      <c r="H1597" s="6">
        <f t="shared" si="86"/>
        <v>-40000</v>
      </c>
      <c r="I1597" s="23">
        <f t="shared" si="87"/>
        <v>10</v>
      </c>
      <c r="K1597" t="s">
        <v>587</v>
      </c>
      <c r="M1597" s="2">
        <v>500</v>
      </c>
    </row>
    <row r="1598" spans="2:13" ht="12.75">
      <c r="B1598" s="293">
        <v>5000</v>
      </c>
      <c r="C1598" s="1" t="s">
        <v>693</v>
      </c>
      <c r="D1598" s="13" t="s">
        <v>20</v>
      </c>
      <c r="E1598" s="1" t="s">
        <v>589</v>
      </c>
      <c r="F1598" s="66" t="s">
        <v>702</v>
      </c>
      <c r="G1598" s="28" t="s">
        <v>260</v>
      </c>
      <c r="H1598" s="6">
        <f t="shared" si="86"/>
        <v>-45000</v>
      </c>
      <c r="I1598" s="23">
        <f t="shared" si="87"/>
        <v>10</v>
      </c>
      <c r="K1598" t="s">
        <v>587</v>
      </c>
      <c r="M1598" s="2">
        <v>500</v>
      </c>
    </row>
    <row r="1599" spans="2:13" ht="12.75">
      <c r="B1599" s="293">
        <v>5000</v>
      </c>
      <c r="C1599" s="1" t="s">
        <v>693</v>
      </c>
      <c r="D1599" s="13" t="s">
        <v>20</v>
      </c>
      <c r="E1599" s="1" t="s">
        <v>589</v>
      </c>
      <c r="F1599" s="66" t="s">
        <v>702</v>
      </c>
      <c r="G1599" s="28" t="s">
        <v>261</v>
      </c>
      <c r="H1599" s="6">
        <f t="shared" si="86"/>
        <v>-50000</v>
      </c>
      <c r="I1599" s="23">
        <f t="shared" si="87"/>
        <v>10</v>
      </c>
      <c r="K1599" t="s">
        <v>587</v>
      </c>
      <c r="M1599" s="2">
        <v>500</v>
      </c>
    </row>
    <row r="1600" spans="2:13" ht="12.75">
      <c r="B1600" s="293">
        <v>5000</v>
      </c>
      <c r="C1600" s="1" t="s">
        <v>693</v>
      </c>
      <c r="D1600" s="13" t="s">
        <v>20</v>
      </c>
      <c r="E1600" s="1" t="s">
        <v>589</v>
      </c>
      <c r="F1600" s="66" t="s">
        <v>702</v>
      </c>
      <c r="G1600" s="28" t="s">
        <v>273</v>
      </c>
      <c r="H1600" s="6">
        <f t="shared" si="86"/>
        <v>-55000</v>
      </c>
      <c r="I1600" s="23">
        <f t="shared" si="87"/>
        <v>10</v>
      </c>
      <c r="K1600" t="s">
        <v>587</v>
      </c>
      <c r="M1600" s="2">
        <v>500</v>
      </c>
    </row>
    <row r="1601" spans="2:13" ht="12.75">
      <c r="B1601" s="293">
        <v>5000</v>
      </c>
      <c r="C1601" s="1" t="s">
        <v>693</v>
      </c>
      <c r="D1601" s="13" t="s">
        <v>20</v>
      </c>
      <c r="E1601" s="1" t="s">
        <v>589</v>
      </c>
      <c r="F1601" s="237" t="s">
        <v>703</v>
      </c>
      <c r="G1601" s="28" t="s">
        <v>294</v>
      </c>
      <c r="H1601" s="6">
        <f t="shared" si="86"/>
        <v>-60000</v>
      </c>
      <c r="I1601" s="23">
        <f t="shared" si="87"/>
        <v>10</v>
      </c>
      <c r="K1601" t="s">
        <v>587</v>
      </c>
      <c r="M1601" s="2">
        <v>500</v>
      </c>
    </row>
    <row r="1602" spans="2:13" ht="12.75">
      <c r="B1602" s="293">
        <v>5000</v>
      </c>
      <c r="C1602" s="1" t="s">
        <v>693</v>
      </c>
      <c r="D1602" s="13" t="s">
        <v>20</v>
      </c>
      <c r="E1602" s="1" t="s">
        <v>589</v>
      </c>
      <c r="F1602" s="91" t="s">
        <v>704</v>
      </c>
      <c r="G1602" s="28" t="s">
        <v>300</v>
      </c>
      <c r="H1602" s="6">
        <f t="shared" si="86"/>
        <v>-65000</v>
      </c>
      <c r="I1602" s="23">
        <f>+B1602/M1602</f>
        <v>10</v>
      </c>
      <c r="K1602" t="s">
        <v>587</v>
      </c>
      <c r="M1602" s="2">
        <v>500</v>
      </c>
    </row>
    <row r="1603" spans="2:13" ht="12.75">
      <c r="B1603" s="293">
        <v>5000</v>
      </c>
      <c r="C1603" s="1" t="s">
        <v>693</v>
      </c>
      <c r="D1603" s="13" t="s">
        <v>20</v>
      </c>
      <c r="E1603" s="1" t="s">
        <v>589</v>
      </c>
      <c r="F1603" s="91" t="s">
        <v>704</v>
      </c>
      <c r="G1603" s="28" t="s">
        <v>340</v>
      </c>
      <c r="H1603" s="6">
        <f t="shared" si="86"/>
        <v>-70000</v>
      </c>
      <c r="I1603" s="23">
        <f>+B1603/M1603</f>
        <v>10</v>
      </c>
      <c r="K1603" t="s">
        <v>587</v>
      </c>
      <c r="M1603" s="2">
        <v>500</v>
      </c>
    </row>
    <row r="1604" spans="2:13" ht="12.75">
      <c r="B1604" s="293">
        <v>5000</v>
      </c>
      <c r="C1604" s="1" t="s">
        <v>693</v>
      </c>
      <c r="D1604" s="13" t="s">
        <v>20</v>
      </c>
      <c r="E1604" s="1" t="s">
        <v>589</v>
      </c>
      <c r="F1604" s="91" t="s">
        <v>705</v>
      </c>
      <c r="G1604" s="28" t="s">
        <v>344</v>
      </c>
      <c r="H1604" s="6">
        <f t="shared" si="86"/>
        <v>-75000</v>
      </c>
      <c r="I1604" s="23">
        <f aca="true" t="shared" si="88" ref="I1604:I1662">+B1604/M1604</f>
        <v>10</v>
      </c>
      <c r="K1604" t="s">
        <v>587</v>
      </c>
      <c r="M1604" s="2">
        <v>500</v>
      </c>
    </row>
    <row r="1605" spans="2:13" ht="12.75">
      <c r="B1605" s="293">
        <v>5000</v>
      </c>
      <c r="C1605" s="1" t="s">
        <v>693</v>
      </c>
      <c r="D1605" s="13" t="s">
        <v>20</v>
      </c>
      <c r="E1605" s="1" t="s">
        <v>589</v>
      </c>
      <c r="F1605" s="91" t="s">
        <v>706</v>
      </c>
      <c r="G1605" s="28" t="s">
        <v>631</v>
      </c>
      <c r="H1605" s="6">
        <f t="shared" si="86"/>
        <v>-80000</v>
      </c>
      <c r="I1605" s="23">
        <f t="shared" si="88"/>
        <v>10</v>
      </c>
      <c r="K1605" t="s">
        <v>563</v>
      </c>
      <c r="M1605" s="2">
        <v>500</v>
      </c>
    </row>
    <row r="1606" spans="2:13" ht="12.75">
      <c r="B1606" s="293">
        <v>5000</v>
      </c>
      <c r="C1606" s="38" t="s">
        <v>693</v>
      </c>
      <c r="D1606" s="13" t="s">
        <v>20</v>
      </c>
      <c r="E1606" s="38" t="s">
        <v>589</v>
      </c>
      <c r="F1606" s="91" t="s">
        <v>707</v>
      </c>
      <c r="G1606" s="28" t="s">
        <v>127</v>
      </c>
      <c r="H1606" s="6">
        <f t="shared" si="86"/>
        <v>-85000</v>
      </c>
      <c r="I1606" s="23">
        <f t="shared" si="88"/>
        <v>10</v>
      </c>
      <c r="J1606" s="37"/>
      <c r="K1606" t="s">
        <v>563</v>
      </c>
      <c r="L1606" s="37"/>
      <c r="M1606" s="2">
        <v>500</v>
      </c>
    </row>
    <row r="1607" spans="2:13" ht="12.75">
      <c r="B1607" s="293">
        <v>5000</v>
      </c>
      <c r="C1607" s="1" t="s">
        <v>693</v>
      </c>
      <c r="D1607" s="1" t="s">
        <v>20</v>
      </c>
      <c r="E1607" s="1" t="s">
        <v>589</v>
      </c>
      <c r="F1607" s="66" t="s">
        <v>708</v>
      </c>
      <c r="G1607" s="28" t="s">
        <v>184</v>
      </c>
      <c r="H1607" s="6">
        <f t="shared" si="86"/>
        <v>-90000</v>
      </c>
      <c r="I1607" s="23">
        <f t="shared" si="88"/>
        <v>10</v>
      </c>
      <c r="K1607" t="s">
        <v>563</v>
      </c>
      <c r="M1607" s="2">
        <v>500</v>
      </c>
    </row>
    <row r="1608" spans="2:13" ht="12.75">
      <c r="B1608" s="293">
        <v>5000</v>
      </c>
      <c r="C1608" s="1" t="s">
        <v>693</v>
      </c>
      <c r="D1608" s="1" t="s">
        <v>20</v>
      </c>
      <c r="E1608" s="1" t="s">
        <v>589</v>
      </c>
      <c r="F1608" s="66" t="s">
        <v>709</v>
      </c>
      <c r="G1608" s="28" t="s">
        <v>202</v>
      </c>
      <c r="H1608" s="6">
        <f t="shared" si="86"/>
        <v>-95000</v>
      </c>
      <c r="I1608" s="23">
        <f t="shared" si="88"/>
        <v>10</v>
      </c>
      <c r="K1608" t="s">
        <v>563</v>
      </c>
      <c r="M1608" s="2">
        <v>500</v>
      </c>
    </row>
    <row r="1609" spans="2:13" ht="12.75">
      <c r="B1609" s="293">
        <v>5000</v>
      </c>
      <c r="C1609" s="1" t="s">
        <v>693</v>
      </c>
      <c r="D1609" s="1" t="s">
        <v>20</v>
      </c>
      <c r="E1609" s="1" t="s">
        <v>589</v>
      </c>
      <c r="F1609" s="66" t="s">
        <v>709</v>
      </c>
      <c r="G1609" s="28" t="s">
        <v>204</v>
      </c>
      <c r="H1609" s="6">
        <f t="shared" si="86"/>
        <v>-100000</v>
      </c>
      <c r="I1609" s="23">
        <f t="shared" si="88"/>
        <v>10</v>
      </c>
      <c r="K1609" t="s">
        <v>563</v>
      </c>
      <c r="M1609" s="2">
        <v>500</v>
      </c>
    </row>
    <row r="1610" spans="2:13" ht="12.75">
      <c r="B1610" s="293">
        <v>5000</v>
      </c>
      <c r="C1610" s="1" t="s">
        <v>693</v>
      </c>
      <c r="D1610" s="1" t="s">
        <v>20</v>
      </c>
      <c r="E1610" s="1" t="s">
        <v>589</v>
      </c>
      <c r="F1610" s="66" t="s">
        <v>710</v>
      </c>
      <c r="G1610" s="28" t="s">
        <v>206</v>
      </c>
      <c r="H1610" s="6">
        <f t="shared" si="86"/>
        <v>-105000</v>
      </c>
      <c r="I1610" s="23">
        <f t="shared" si="88"/>
        <v>10</v>
      </c>
      <c r="K1610" t="s">
        <v>563</v>
      </c>
      <c r="M1610" s="2">
        <v>500</v>
      </c>
    </row>
    <row r="1611" spans="2:13" ht="12.75">
      <c r="B1611" s="293">
        <v>5000</v>
      </c>
      <c r="C1611" s="1" t="s">
        <v>693</v>
      </c>
      <c r="D1611" s="1" t="s">
        <v>20</v>
      </c>
      <c r="E1611" s="1" t="s">
        <v>589</v>
      </c>
      <c r="F1611" s="66" t="s">
        <v>711</v>
      </c>
      <c r="G1611" s="28" t="s">
        <v>297</v>
      </c>
      <c r="H1611" s="6">
        <f t="shared" si="86"/>
        <v>-110000</v>
      </c>
      <c r="I1611" s="23">
        <f t="shared" si="88"/>
        <v>10</v>
      </c>
      <c r="J1611" s="16"/>
      <c r="K1611" t="s">
        <v>563</v>
      </c>
      <c r="M1611" s="2">
        <v>500</v>
      </c>
    </row>
    <row r="1612" spans="2:13" ht="12.75">
      <c r="B1612" s="293">
        <v>5000</v>
      </c>
      <c r="C1612" s="1" t="s">
        <v>693</v>
      </c>
      <c r="D1612" s="1" t="s">
        <v>20</v>
      </c>
      <c r="E1612" s="1" t="s">
        <v>589</v>
      </c>
      <c r="F1612" s="66" t="s">
        <v>712</v>
      </c>
      <c r="G1612" s="28" t="s">
        <v>300</v>
      </c>
      <c r="H1612" s="6">
        <f t="shared" si="86"/>
        <v>-115000</v>
      </c>
      <c r="I1612" s="23">
        <f t="shared" si="88"/>
        <v>10</v>
      </c>
      <c r="K1612" t="s">
        <v>563</v>
      </c>
      <c r="M1612" s="2">
        <v>500</v>
      </c>
    </row>
    <row r="1613" spans="2:13" ht="12.75">
      <c r="B1613" s="293">
        <v>5000</v>
      </c>
      <c r="C1613" s="1" t="s">
        <v>693</v>
      </c>
      <c r="D1613" s="1" t="s">
        <v>20</v>
      </c>
      <c r="E1613" s="1" t="s">
        <v>589</v>
      </c>
      <c r="F1613" s="66" t="s">
        <v>713</v>
      </c>
      <c r="G1613" s="28" t="s">
        <v>340</v>
      </c>
      <c r="H1613" s="6">
        <f t="shared" si="86"/>
        <v>-120000</v>
      </c>
      <c r="I1613" s="23">
        <f t="shared" si="88"/>
        <v>10</v>
      </c>
      <c r="K1613" t="s">
        <v>563</v>
      </c>
      <c r="M1613" s="2">
        <v>500</v>
      </c>
    </row>
    <row r="1614" spans="2:13" ht="12.75">
      <c r="B1614" s="293">
        <v>5000</v>
      </c>
      <c r="C1614" s="1" t="s">
        <v>693</v>
      </c>
      <c r="D1614" s="13" t="s">
        <v>20</v>
      </c>
      <c r="E1614" s="1" t="s">
        <v>589</v>
      </c>
      <c r="F1614" s="66" t="s">
        <v>714</v>
      </c>
      <c r="G1614" s="28" t="s">
        <v>127</v>
      </c>
      <c r="H1614" s="6">
        <f t="shared" si="86"/>
        <v>-125000</v>
      </c>
      <c r="I1614" s="23">
        <f t="shared" si="88"/>
        <v>10</v>
      </c>
      <c r="K1614" t="s">
        <v>661</v>
      </c>
      <c r="M1614" s="2">
        <v>500</v>
      </c>
    </row>
    <row r="1615" spans="2:13" ht="12.75">
      <c r="B1615" s="293">
        <v>5000</v>
      </c>
      <c r="C1615" s="1" t="s">
        <v>693</v>
      </c>
      <c r="D1615" s="1" t="s">
        <v>20</v>
      </c>
      <c r="E1615" s="1" t="s">
        <v>589</v>
      </c>
      <c r="F1615" s="66" t="s">
        <v>715</v>
      </c>
      <c r="G1615" s="28" t="s">
        <v>139</v>
      </c>
      <c r="H1615" s="6">
        <f t="shared" si="86"/>
        <v>-130000</v>
      </c>
      <c r="I1615" s="23">
        <f t="shared" si="88"/>
        <v>10</v>
      </c>
      <c r="K1615" t="s">
        <v>661</v>
      </c>
      <c r="M1615" s="2">
        <v>500</v>
      </c>
    </row>
    <row r="1616" spans="2:13" ht="12.75">
      <c r="B1616" s="293">
        <v>5000</v>
      </c>
      <c r="C1616" s="1" t="s">
        <v>693</v>
      </c>
      <c r="D1616" s="1" t="s">
        <v>20</v>
      </c>
      <c r="E1616" s="1" t="s">
        <v>589</v>
      </c>
      <c r="F1616" s="66" t="s">
        <v>715</v>
      </c>
      <c r="G1616" s="28" t="s">
        <v>141</v>
      </c>
      <c r="H1616" s="6">
        <f t="shared" si="86"/>
        <v>-135000</v>
      </c>
      <c r="I1616" s="23">
        <f t="shared" si="88"/>
        <v>10</v>
      </c>
      <c r="K1616" t="s">
        <v>661</v>
      </c>
      <c r="M1616" s="2">
        <v>500</v>
      </c>
    </row>
    <row r="1617" spans="2:13" ht="12.75">
      <c r="B1617" s="293">
        <v>5000</v>
      </c>
      <c r="C1617" s="1" t="s">
        <v>693</v>
      </c>
      <c r="D1617" s="1" t="s">
        <v>20</v>
      </c>
      <c r="E1617" s="1" t="s">
        <v>589</v>
      </c>
      <c r="F1617" s="66" t="s">
        <v>716</v>
      </c>
      <c r="G1617" s="28" t="s">
        <v>146</v>
      </c>
      <c r="H1617" s="6">
        <f t="shared" si="86"/>
        <v>-140000</v>
      </c>
      <c r="I1617" s="23">
        <f t="shared" si="88"/>
        <v>10</v>
      </c>
      <c r="K1617" t="s">
        <v>661</v>
      </c>
      <c r="M1617" s="2">
        <v>500</v>
      </c>
    </row>
    <row r="1618" spans="2:13" ht="12.75">
      <c r="B1618" s="293">
        <v>5000</v>
      </c>
      <c r="C1618" s="1" t="s">
        <v>693</v>
      </c>
      <c r="D1618" s="1" t="s">
        <v>20</v>
      </c>
      <c r="E1618" s="1" t="s">
        <v>589</v>
      </c>
      <c r="F1618" s="66" t="s">
        <v>717</v>
      </c>
      <c r="G1618" s="28" t="s">
        <v>184</v>
      </c>
      <c r="H1618" s="6">
        <f t="shared" si="86"/>
        <v>-145000</v>
      </c>
      <c r="I1618" s="23">
        <f t="shared" si="88"/>
        <v>10</v>
      </c>
      <c r="K1618" t="s">
        <v>661</v>
      </c>
      <c r="M1618" s="2">
        <v>500</v>
      </c>
    </row>
    <row r="1619" spans="2:13" ht="12.75">
      <c r="B1619" s="293">
        <v>5000</v>
      </c>
      <c r="C1619" s="1" t="s">
        <v>693</v>
      </c>
      <c r="D1619" s="1" t="s">
        <v>20</v>
      </c>
      <c r="E1619" s="1" t="s">
        <v>589</v>
      </c>
      <c r="F1619" s="66" t="s">
        <v>717</v>
      </c>
      <c r="G1619" s="28" t="s">
        <v>202</v>
      </c>
      <c r="H1619" s="6">
        <f t="shared" si="86"/>
        <v>-150000</v>
      </c>
      <c r="I1619" s="23">
        <f t="shared" si="88"/>
        <v>10</v>
      </c>
      <c r="K1619" t="s">
        <v>661</v>
      </c>
      <c r="M1619" s="2">
        <v>500</v>
      </c>
    </row>
    <row r="1620" spans="2:13" ht="12.75">
      <c r="B1620" s="293">
        <v>5000</v>
      </c>
      <c r="C1620" s="1" t="s">
        <v>693</v>
      </c>
      <c r="D1620" s="1" t="s">
        <v>20</v>
      </c>
      <c r="E1620" s="1" t="s">
        <v>589</v>
      </c>
      <c r="F1620" s="66" t="s">
        <v>717</v>
      </c>
      <c r="G1620" s="28" t="s">
        <v>204</v>
      </c>
      <c r="H1620" s="6">
        <f t="shared" si="86"/>
        <v>-155000</v>
      </c>
      <c r="I1620" s="23">
        <f t="shared" si="88"/>
        <v>10</v>
      </c>
      <c r="K1620" t="s">
        <v>661</v>
      </c>
      <c r="M1620" s="2">
        <v>500</v>
      </c>
    </row>
    <row r="1621" spans="2:13" ht="12.75">
      <c r="B1621" s="293">
        <v>5000</v>
      </c>
      <c r="C1621" s="1" t="s">
        <v>693</v>
      </c>
      <c r="D1621" s="1" t="s">
        <v>20</v>
      </c>
      <c r="E1621" s="1" t="s">
        <v>589</v>
      </c>
      <c r="F1621" s="66" t="s">
        <v>717</v>
      </c>
      <c r="G1621" s="28" t="s">
        <v>206</v>
      </c>
      <c r="H1621" s="6">
        <f t="shared" si="86"/>
        <v>-160000</v>
      </c>
      <c r="I1621" s="23">
        <f t="shared" si="88"/>
        <v>10</v>
      </c>
      <c r="K1621" t="s">
        <v>661</v>
      </c>
      <c r="M1621" s="2">
        <v>500</v>
      </c>
    </row>
    <row r="1622" spans="1:13" s="77" customFormat="1" ht="12.75">
      <c r="A1622" s="1"/>
      <c r="B1622" s="293">
        <v>5000</v>
      </c>
      <c r="C1622" s="1" t="s">
        <v>693</v>
      </c>
      <c r="D1622" s="1" t="s">
        <v>20</v>
      </c>
      <c r="E1622" s="1" t="s">
        <v>589</v>
      </c>
      <c r="F1622" s="66" t="s">
        <v>717</v>
      </c>
      <c r="G1622" s="28" t="s">
        <v>208</v>
      </c>
      <c r="H1622" s="6">
        <f t="shared" si="86"/>
        <v>-165000</v>
      </c>
      <c r="I1622" s="23">
        <f t="shared" si="88"/>
        <v>10</v>
      </c>
      <c r="J1622"/>
      <c r="K1622" t="s">
        <v>661</v>
      </c>
      <c r="L1622"/>
      <c r="M1622" s="2">
        <v>500</v>
      </c>
    </row>
    <row r="1623" spans="2:13" ht="12.75">
      <c r="B1623" s="293">
        <v>5000</v>
      </c>
      <c r="C1623" s="1" t="s">
        <v>693</v>
      </c>
      <c r="D1623" s="1" t="s">
        <v>20</v>
      </c>
      <c r="E1623" s="1" t="s">
        <v>589</v>
      </c>
      <c r="F1623" s="91" t="s">
        <v>718</v>
      </c>
      <c r="G1623" s="28" t="s">
        <v>227</v>
      </c>
      <c r="H1623" s="6">
        <f t="shared" si="86"/>
        <v>-170000</v>
      </c>
      <c r="I1623" s="23">
        <f t="shared" si="88"/>
        <v>10</v>
      </c>
      <c r="K1623" t="s">
        <v>661</v>
      </c>
      <c r="M1623" s="2">
        <v>500</v>
      </c>
    </row>
    <row r="1624" spans="2:13" ht="12.75">
      <c r="B1624" s="293">
        <v>5000</v>
      </c>
      <c r="C1624" s="1" t="s">
        <v>693</v>
      </c>
      <c r="D1624" s="1" t="s">
        <v>20</v>
      </c>
      <c r="E1624" s="1" t="s">
        <v>589</v>
      </c>
      <c r="F1624" s="66" t="s">
        <v>719</v>
      </c>
      <c r="G1624" s="28" t="s">
        <v>258</v>
      </c>
      <c r="H1624" s="6">
        <f t="shared" si="86"/>
        <v>-175000</v>
      </c>
      <c r="I1624" s="23">
        <f t="shared" si="88"/>
        <v>10</v>
      </c>
      <c r="K1624" t="s">
        <v>661</v>
      </c>
      <c r="M1624" s="2">
        <v>500</v>
      </c>
    </row>
    <row r="1625" spans="2:13" ht="12.75">
      <c r="B1625" s="293">
        <v>5000</v>
      </c>
      <c r="C1625" s="1" t="s">
        <v>693</v>
      </c>
      <c r="D1625" s="1" t="s">
        <v>20</v>
      </c>
      <c r="E1625" s="1" t="s">
        <v>589</v>
      </c>
      <c r="F1625" s="66" t="s">
        <v>719</v>
      </c>
      <c r="G1625" s="28" t="s">
        <v>260</v>
      </c>
      <c r="H1625" s="6">
        <f t="shared" si="86"/>
        <v>-180000</v>
      </c>
      <c r="I1625" s="23">
        <f t="shared" si="88"/>
        <v>10</v>
      </c>
      <c r="K1625" t="s">
        <v>661</v>
      </c>
      <c r="M1625" s="2">
        <v>500</v>
      </c>
    </row>
    <row r="1626" spans="2:13" ht="12.75">
      <c r="B1626" s="293">
        <v>5000</v>
      </c>
      <c r="C1626" s="1" t="s">
        <v>693</v>
      </c>
      <c r="D1626" s="1" t="s">
        <v>20</v>
      </c>
      <c r="E1626" s="1" t="s">
        <v>589</v>
      </c>
      <c r="F1626" s="66" t="s">
        <v>720</v>
      </c>
      <c r="G1626" s="28" t="s">
        <v>261</v>
      </c>
      <c r="H1626" s="6">
        <f t="shared" si="86"/>
        <v>-185000</v>
      </c>
      <c r="I1626" s="23">
        <f t="shared" si="88"/>
        <v>10</v>
      </c>
      <c r="K1626" t="s">
        <v>661</v>
      </c>
      <c r="M1626" s="2">
        <v>500</v>
      </c>
    </row>
    <row r="1627" spans="2:13" ht="12.75">
      <c r="B1627" s="293">
        <v>5000</v>
      </c>
      <c r="C1627" s="1" t="s">
        <v>693</v>
      </c>
      <c r="D1627" s="1" t="s">
        <v>20</v>
      </c>
      <c r="E1627" s="1" t="s">
        <v>589</v>
      </c>
      <c r="F1627" s="66" t="s">
        <v>720</v>
      </c>
      <c r="G1627" s="28" t="s">
        <v>273</v>
      </c>
      <c r="H1627" s="6">
        <f t="shared" si="86"/>
        <v>-190000</v>
      </c>
      <c r="I1627" s="23">
        <f t="shared" si="88"/>
        <v>10</v>
      </c>
      <c r="K1627" t="s">
        <v>661</v>
      </c>
      <c r="M1627" s="2">
        <v>500</v>
      </c>
    </row>
    <row r="1628" spans="2:13" ht="12.75">
      <c r="B1628" s="293">
        <v>5000</v>
      </c>
      <c r="C1628" s="1" t="s">
        <v>693</v>
      </c>
      <c r="D1628" s="1" t="s">
        <v>20</v>
      </c>
      <c r="E1628" s="1" t="s">
        <v>589</v>
      </c>
      <c r="F1628" s="66" t="s">
        <v>721</v>
      </c>
      <c r="G1628" s="28" t="s">
        <v>344</v>
      </c>
      <c r="H1628" s="6">
        <f t="shared" si="86"/>
        <v>-195000</v>
      </c>
      <c r="I1628" s="23">
        <f t="shared" si="88"/>
        <v>10</v>
      </c>
      <c r="K1628" t="s">
        <v>661</v>
      </c>
      <c r="M1628" s="2">
        <v>500</v>
      </c>
    </row>
    <row r="1629" spans="1:13" ht="12.75">
      <c r="A1629" s="12"/>
      <c r="B1629" s="295">
        <f>SUM(B1590:B1628)</f>
        <v>195000</v>
      </c>
      <c r="C1629" s="12" t="s">
        <v>693</v>
      </c>
      <c r="D1629" s="12"/>
      <c r="E1629" s="12"/>
      <c r="F1629" s="78"/>
      <c r="G1629" s="19"/>
      <c r="H1629" s="75">
        <v>0</v>
      </c>
      <c r="I1629" s="76">
        <f t="shared" si="88"/>
        <v>390</v>
      </c>
      <c r="J1629" s="77"/>
      <c r="K1629" s="77"/>
      <c r="L1629" s="77"/>
      <c r="M1629" s="2">
        <v>500</v>
      </c>
    </row>
    <row r="1630" spans="2:13" ht="12.75">
      <c r="B1630" s="293"/>
      <c r="H1630" s="6">
        <f t="shared" si="86"/>
        <v>0</v>
      </c>
      <c r="I1630" s="23">
        <f t="shared" si="88"/>
        <v>0</v>
      </c>
      <c r="M1630" s="2">
        <v>500</v>
      </c>
    </row>
    <row r="1631" spans="2:13" ht="12.75">
      <c r="B1631" s="293"/>
      <c r="H1631" s="6">
        <f>H1630-B1631</f>
        <v>0</v>
      </c>
      <c r="I1631" s="23">
        <f t="shared" si="88"/>
        <v>0</v>
      </c>
      <c r="M1631" s="2">
        <v>500</v>
      </c>
    </row>
    <row r="1632" spans="2:13" ht="12.75">
      <c r="B1632" s="296">
        <v>2000</v>
      </c>
      <c r="C1632" s="1" t="s">
        <v>722</v>
      </c>
      <c r="D1632" s="13" t="s">
        <v>20</v>
      </c>
      <c r="E1632" s="1" t="s">
        <v>589</v>
      </c>
      <c r="F1632" s="66" t="s">
        <v>586</v>
      </c>
      <c r="G1632" s="31" t="s">
        <v>37</v>
      </c>
      <c r="H1632" s="6">
        <f aca="true" t="shared" si="89" ref="H1632:H1684">H1631-B1632</f>
        <v>-2000</v>
      </c>
      <c r="I1632" s="23">
        <f t="shared" si="88"/>
        <v>4</v>
      </c>
      <c r="K1632" t="s">
        <v>587</v>
      </c>
      <c r="M1632" s="2">
        <v>500</v>
      </c>
    </row>
    <row r="1633" spans="2:13" ht="12.75">
      <c r="B1633" s="296">
        <v>2000</v>
      </c>
      <c r="C1633" s="13" t="s">
        <v>722</v>
      </c>
      <c r="D1633" s="13" t="s">
        <v>20</v>
      </c>
      <c r="E1633" s="13" t="s">
        <v>589</v>
      </c>
      <c r="F1633" s="66" t="s">
        <v>586</v>
      </c>
      <c r="G1633" s="30" t="s">
        <v>39</v>
      </c>
      <c r="H1633" s="6">
        <f t="shared" si="89"/>
        <v>-4000</v>
      </c>
      <c r="I1633" s="23">
        <f t="shared" si="88"/>
        <v>4</v>
      </c>
      <c r="K1633" t="s">
        <v>587</v>
      </c>
      <c r="M1633" s="2">
        <v>500</v>
      </c>
    </row>
    <row r="1634" spans="2:13" ht="12.75">
      <c r="B1634" s="293">
        <v>2000</v>
      </c>
      <c r="C1634" s="1" t="s">
        <v>722</v>
      </c>
      <c r="D1634" s="13" t="s">
        <v>20</v>
      </c>
      <c r="E1634" s="1" t="s">
        <v>589</v>
      </c>
      <c r="F1634" s="66" t="s">
        <v>586</v>
      </c>
      <c r="G1634" s="28" t="s">
        <v>42</v>
      </c>
      <c r="H1634" s="6">
        <f t="shared" si="89"/>
        <v>-6000</v>
      </c>
      <c r="I1634" s="23">
        <f t="shared" si="88"/>
        <v>4</v>
      </c>
      <c r="K1634" t="s">
        <v>587</v>
      </c>
      <c r="M1634" s="2">
        <v>500</v>
      </c>
    </row>
    <row r="1635" spans="2:13" ht="12.75">
      <c r="B1635" s="293">
        <v>2000</v>
      </c>
      <c r="C1635" s="1" t="s">
        <v>722</v>
      </c>
      <c r="D1635" s="13" t="s">
        <v>20</v>
      </c>
      <c r="E1635" s="1" t="s">
        <v>589</v>
      </c>
      <c r="F1635" s="66" t="s">
        <v>586</v>
      </c>
      <c r="G1635" s="28" t="s">
        <v>52</v>
      </c>
      <c r="H1635" s="6">
        <f t="shared" si="89"/>
        <v>-8000</v>
      </c>
      <c r="I1635" s="23">
        <f t="shared" si="88"/>
        <v>4</v>
      </c>
      <c r="K1635" t="s">
        <v>587</v>
      </c>
      <c r="M1635" s="2">
        <v>500</v>
      </c>
    </row>
    <row r="1636" spans="2:13" ht="12.75">
      <c r="B1636" s="293">
        <v>2000</v>
      </c>
      <c r="C1636" s="1" t="s">
        <v>722</v>
      </c>
      <c r="D1636" s="13" t="s">
        <v>20</v>
      </c>
      <c r="E1636" s="1" t="s">
        <v>589</v>
      </c>
      <c r="F1636" s="66" t="s">
        <v>586</v>
      </c>
      <c r="G1636" s="28" t="s">
        <v>75</v>
      </c>
      <c r="H1636" s="6">
        <f t="shared" si="89"/>
        <v>-10000</v>
      </c>
      <c r="I1636" s="23">
        <f t="shared" si="88"/>
        <v>4</v>
      </c>
      <c r="K1636" t="s">
        <v>587</v>
      </c>
      <c r="M1636" s="2">
        <v>500</v>
      </c>
    </row>
    <row r="1637" spans="2:13" ht="12.75">
      <c r="B1637" s="293">
        <v>2000</v>
      </c>
      <c r="C1637" s="1" t="s">
        <v>722</v>
      </c>
      <c r="D1637" s="13" t="s">
        <v>20</v>
      </c>
      <c r="E1637" s="1" t="s">
        <v>589</v>
      </c>
      <c r="F1637" s="66" t="s">
        <v>586</v>
      </c>
      <c r="G1637" s="28" t="s">
        <v>127</v>
      </c>
      <c r="H1637" s="6">
        <f t="shared" si="89"/>
        <v>-12000</v>
      </c>
      <c r="I1637" s="23">
        <f t="shared" si="88"/>
        <v>4</v>
      </c>
      <c r="K1637" t="s">
        <v>587</v>
      </c>
      <c r="M1637" s="2">
        <v>500</v>
      </c>
    </row>
    <row r="1638" spans="2:13" ht="12.75">
      <c r="B1638" s="293">
        <v>2000</v>
      </c>
      <c r="C1638" s="1" t="s">
        <v>722</v>
      </c>
      <c r="D1638" s="13" t="s">
        <v>20</v>
      </c>
      <c r="E1638" s="1" t="s">
        <v>589</v>
      </c>
      <c r="F1638" s="66" t="s">
        <v>586</v>
      </c>
      <c r="G1638" s="28" t="s">
        <v>125</v>
      </c>
      <c r="H1638" s="6">
        <f t="shared" si="89"/>
        <v>-14000</v>
      </c>
      <c r="I1638" s="23">
        <f t="shared" si="88"/>
        <v>4</v>
      </c>
      <c r="K1638" t="s">
        <v>587</v>
      </c>
      <c r="M1638" s="2">
        <v>500</v>
      </c>
    </row>
    <row r="1639" spans="2:13" ht="12.75">
      <c r="B1639" s="293">
        <v>2000</v>
      </c>
      <c r="C1639" s="1" t="s">
        <v>722</v>
      </c>
      <c r="D1639" s="13" t="s">
        <v>20</v>
      </c>
      <c r="E1639" s="1" t="s">
        <v>589</v>
      </c>
      <c r="F1639" s="66" t="s">
        <v>586</v>
      </c>
      <c r="G1639" s="28" t="s">
        <v>146</v>
      </c>
      <c r="H1639" s="6">
        <f t="shared" si="89"/>
        <v>-16000</v>
      </c>
      <c r="I1639" s="23">
        <f t="shared" si="88"/>
        <v>4</v>
      </c>
      <c r="K1639" t="s">
        <v>587</v>
      </c>
      <c r="M1639" s="2">
        <v>500</v>
      </c>
    </row>
    <row r="1640" spans="2:13" ht="12.75">
      <c r="B1640" s="293">
        <v>2000</v>
      </c>
      <c r="C1640" s="1" t="s">
        <v>722</v>
      </c>
      <c r="D1640" s="13" t="s">
        <v>20</v>
      </c>
      <c r="E1640" s="1" t="s">
        <v>589</v>
      </c>
      <c r="F1640" s="66" t="s">
        <v>586</v>
      </c>
      <c r="G1640" s="28" t="s">
        <v>184</v>
      </c>
      <c r="H1640" s="6">
        <f t="shared" si="89"/>
        <v>-18000</v>
      </c>
      <c r="I1640" s="23">
        <f t="shared" si="88"/>
        <v>4</v>
      </c>
      <c r="K1640" t="s">
        <v>587</v>
      </c>
      <c r="M1640" s="2">
        <v>500</v>
      </c>
    </row>
    <row r="1641" spans="2:13" ht="12.75">
      <c r="B1641" s="293">
        <v>2000</v>
      </c>
      <c r="C1641" s="1" t="s">
        <v>722</v>
      </c>
      <c r="D1641" s="13" t="s">
        <v>20</v>
      </c>
      <c r="E1641" s="1" t="s">
        <v>589</v>
      </c>
      <c r="F1641" s="66" t="s">
        <v>586</v>
      </c>
      <c r="G1641" s="28" t="s">
        <v>206</v>
      </c>
      <c r="H1641" s="6">
        <f t="shared" si="89"/>
        <v>-20000</v>
      </c>
      <c r="I1641" s="23">
        <f t="shared" si="88"/>
        <v>4</v>
      </c>
      <c r="K1641" t="s">
        <v>587</v>
      </c>
      <c r="M1641" s="2">
        <v>500</v>
      </c>
    </row>
    <row r="1642" spans="1:13" s="101" customFormat="1" ht="12.75">
      <c r="A1642" s="1"/>
      <c r="B1642" s="293">
        <v>2000</v>
      </c>
      <c r="C1642" s="1" t="s">
        <v>722</v>
      </c>
      <c r="D1642" s="13" t="s">
        <v>20</v>
      </c>
      <c r="E1642" s="1" t="s">
        <v>589</v>
      </c>
      <c r="F1642" s="66" t="s">
        <v>586</v>
      </c>
      <c r="G1642" s="28" t="s">
        <v>208</v>
      </c>
      <c r="H1642" s="6">
        <f t="shared" si="89"/>
        <v>-22000</v>
      </c>
      <c r="I1642" s="23">
        <f t="shared" si="88"/>
        <v>4</v>
      </c>
      <c r="J1642"/>
      <c r="K1642" t="s">
        <v>587</v>
      </c>
      <c r="L1642"/>
      <c r="M1642" s="2">
        <v>500</v>
      </c>
    </row>
    <row r="1643" spans="2:13" ht="12.75">
      <c r="B1643" s="293">
        <v>2000</v>
      </c>
      <c r="C1643" s="1" t="s">
        <v>722</v>
      </c>
      <c r="D1643" s="13" t="s">
        <v>20</v>
      </c>
      <c r="E1643" s="1" t="s">
        <v>589</v>
      </c>
      <c r="F1643" s="66" t="s">
        <v>586</v>
      </c>
      <c r="G1643" s="28" t="s">
        <v>247</v>
      </c>
      <c r="H1643" s="6">
        <f t="shared" si="89"/>
        <v>-24000</v>
      </c>
      <c r="I1643" s="23">
        <f t="shared" si="88"/>
        <v>4</v>
      </c>
      <c r="K1643" t="s">
        <v>587</v>
      </c>
      <c r="M1643" s="2">
        <v>500</v>
      </c>
    </row>
    <row r="1644" spans="2:13" ht="12.75">
      <c r="B1644" s="293">
        <v>2000</v>
      </c>
      <c r="C1644" s="1" t="s">
        <v>722</v>
      </c>
      <c r="D1644" s="13" t="s">
        <v>20</v>
      </c>
      <c r="E1644" s="1" t="s">
        <v>589</v>
      </c>
      <c r="F1644" s="66" t="s">
        <v>586</v>
      </c>
      <c r="G1644" s="28" t="s">
        <v>227</v>
      </c>
      <c r="H1644" s="6">
        <f t="shared" si="89"/>
        <v>-26000</v>
      </c>
      <c r="I1644" s="23">
        <f t="shared" si="88"/>
        <v>4</v>
      </c>
      <c r="K1644" t="s">
        <v>587</v>
      </c>
      <c r="M1644" s="2">
        <v>500</v>
      </c>
    </row>
    <row r="1645" spans="1:13" s="101" customFormat="1" ht="12.75">
      <c r="A1645" s="1"/>
      <c r="B1645" s="293">
        <v>2000</v>
      </c>
      <c r="C1645" s="1" t="s">
        <v>722</v>
      </c>
      <c r="D1645" s="13" t="s">
        <v>20</v>
      </c>
      <c r="E1645" s="1" t="s">
        <v>589</v>
      </c>
      <c r="F1645" s="66" t="s">
        <v>586</v>
      </c>
      <c r="G1645" s="28" t="s">
        <v>258</v>
      </c>
      <c r="H1645" s="6">
        <f t="shared" si="89"/>
        <v>-28000</v>
      </c>
      <c r="I1645" s="23">
        <f t="shared" si="88"/>
        <v>4</v>
      </c>
      <c r="J1645"/>
      <c r="K1645" t="s">
        <v>587</v>
      </c>
      <c r="L1645"/>
      <c r="M1645" s="2">
        <v>500</v>
      </c>
    </row>
    <row r="1646" spans="2:13" ht="12.75">
      <c r="B1646" s="293">
        <v>2000</v>
      </c>
      <c r="C1646" s="1" t="s">
        <v>722</v>
      </c>
      <c r="D1646" s="13" t="s">
        <v>20</v>
      </c>
      <c r="E1646" s="1" t="s">
        <v>589</v>
      </c>
      <c r="F1646" s="66" t="s">
        <v>586</v>
      </c>
      <c r="G1646" s="28" t="s">
        <v>260</v>
      </c>
      <c r="H1646" s="6">
        <f t="shared" si="89"/>
        <v>-30000</v>
      </c>
      <c r="I1646" s="23">
        <f t="shared" si="88"/>
        <v>4</v>
      </c>
      <c r="K1646" t="s">
        <v>587</v>
      </c>
      <c r="M1646" s="2">
        <v>500</v>
      </c>
    </row>
    <row r="1647" spans="2:13" ht="12.75">
      <c r="B1647" s="293">
        <v>2000</v>
      </c>
      <c r="C1647" s="1" t="s">
        <v>722</v>
      </c>
      <c r="D1647" s="13" t="s">
        <v>20</v>
      </c>
      <c r="E1647" s="1" t="s">
        <v>589</v>
      </c>
      <c r="F1647" s="66" t="s">
        <v>586</v>
      </c>
      <c r="G1647" s="28" t="s">
        <v>261</v>
      </c>
      <c r="H1647" s="6">
        <f t="shared" si="89"/>
        <v>-32000</v>
      </c>
      <c r="I1647" s="23">
        <f t="shared" si="88"/>
        <v>4</v>
      </c>
      <c r="K1647" t="s">
        <v>587</v>
      </c>
      <c r="M1647" s="2">
        <v>500</v>
      </c>
    </row>
    <row r="1648" spans="2:13" ht="12.75">
      <c r="B1648" s="293">
        <v>2000</v>
      </c>
      <c r="C1648" s="1" t="s">
        <v>722</v>
      </c>
      <c r="D1648" s="13" t="s">
        <v>20</v>
      </c>
      <c r="E1648" s="1" t="s">
        <v>589</v>
      </c>
      <c r="F1648" s="66" t="s">
        <v>586</v>
      </c>
      <c r="G1648" s="28" t="s">
        <v>273</v>
      </c>
      <c r="H1648" s="6">
        <f t="shared" si="89"/>
        <v>-34000</v>
      </c>
      <c r="I1648" s="23">
        <f t="shared" si="88"/>
        <v>4</v>
      </c>
      <c r="K1648" t="s">
        <v>587</v>
      </c>
      <c r="M1648" s="2">
        <v>500</v>
      </c>
    </row>
    <row r="1649" spans="1:13" s="101" customFormat="1" ht="12.75">
      <c r="A1649" s="1"/>
      <c r="B1649" s="293">
        <v>2000</v>
      </c>
      <c r="C1649" s="1" t="s">
        <v>722</v>
      </c>
      <c r="D1649" s="13" t="s">
        <v>20</v>
      </c>
      <c r="E1649" s="1" t="s">
        <v>589</v>
      </c>
      <c r="F1649" s="66" t="s">
        <v>586</v>
      </c>
      <c r="G1649" s="28" t="s">
        <v>294</v>
      </c>
      <c r="H1649" s="6">
        <f t="shared" si="89"/>
        <v>-36000</v>
      </c>
      <c r="I1649" s="23">
        <f t="shared" si="88"/>
        <v>4</v>
      </c>
      <c r="J1649"/>
      <c r="K1649" t="s">
        <v>587</v>
      </c>
      <c r="L1649"/>
      <c r="M1649" s="2">
        <v>500</v>
      </c>
    </row>
    <row r="1650" spans="2:13" ht="12.75">
      <c r="B1650" s="293">
        <v>2000</v>
      </c>
      <c r="C1650" s="1" t="s">
        <v>722</v>
      </c>
      <c r="D1650" s="13" t="s">
        <v>20</v>
      </c>
      <c r="E1650" s="1" t="s">
        <v>589</v>
      </c>
      <c r="F1650" s="66" t="s">
        <v>586</v>
      </c>
      <c r="G1650" s="28" t="s">
        <v>623</v>
      </c>
      <c r="H1650" s="6">
        <f t="shared" si="89"/>
        <v>-38000</v>
      </c>
      <c r="I1650" s="23">
        <f t="shared" si="88"/>
        <v>4</v>
      </c>
      <c r="K1650" t="s">
        <v>587</v>
      </c>
      <c r="M1650" s="2">
        <v>500</v>
      </c>
    </row>
    <row r="1651" spans="2:13" ht="12.75">
      <c r="B1651" s="293">
        <v>2000</v>
      </c>
      <c r="C1651" s="1" t="s">
        <v>722</v>
      </c>
      <c r="D1651" s="13" t="s">
        <v>20</v>
      </c>
      <c r="E1651" s="1" t="s">
        <v>589</v>
      </c>
      <c r="F1651" s="66" t="s">
        <v>586</v>
      </c>
      <c r="G1651" s="28" t="s">
        <v>300</v>
      </c>
      <c r="H1651" s="6">
        <f t="shared" si="89"/>
        <v>-40000</v>
      </c>
      <c r="I1651" s="23">
        <f t="shared" si="88"/>
        <v>4</v>
      </c>
      <c r="K1651" t="s">
        <v>587</v>
      </c>
      <c r="M1651" s="2">
        <v>500</v>
      </c>
    </row>
    <row r="1652" spans="2:13" ht="12.75">
      <c r="B1652" s="293">
        <v>2000</v>
      </c>
      <c r="C1652" s="1" t="s">
        <v>722</v>
      </c>
      <c r="D1652" s="13" t="s">
        <v>20</v>
      </c>
      <c r="E1652" s="1" t="s">
        <v>589</v>
      </c>
      <c r="F1652" s="66" t="s">
        <v>586</v>
      </c>
      <c r="G1652" s="28" t="s">
        <v>340</v>
      </c>
      <c r="H1652" s="6">
        <f t="shared" si="89"/>
        <v>-42000</v>
      </c>
      <c r="I1652" s="23">
        <f>+B1652/M1652</f>
        <v>4</v>
      </c>
      <c r="K1652" t="s">
        <v>587</v>
      </c>
      <c r="M1652" s="2">
        <v>500</v>
      </c>
    </row>
    <row r="1653" spans="1:13" s="16" customFormat="1" ht="12.75">
      <c r="A1653" s="13"/>
      <c r="B1653" s="296">
        <v>1000</v>
      </c>
      <c r="C1653" s="13" t="s">
        <v>722</v>
      </c>
      <c r="D1653" s="13" t="s">
        <v>20</v>
      </c>
      <c r="E1653" s="13" t="s">
        <v>589</v>
      </c>
      <c r="F1653" s="91" t="s">
        <v>586</v>
      </c>
      <c r="G1653" s="30" t="s">
        <v>344</v>
      </c>
      <c r="H1653" s="29">
        <f t="shared" si="89"/>
        <v>-43000</v>
      </c>
      <c r="I1653" s="40">
        <f t="shared" si="88"/>
        <v>2</v>
      </c>
      <c r="K1653" s="16" t="s">
        <v>587</v>
      </c>
      <c r="M1653" s="41">
        <v>500</v>
      </c>
    </row>
    <row r="1654" spans="1:13" s="16" customFormat="1" ht="12.75">
      <c r="A1654" s="13"/>
      <c r="B1654" s="296">
        <v>2000</v>
      </c>
      <c r="C1654" s="13" t="s">
        <v>722</v>
      </c>
      <c r="D1654" s="13" t="s">
        <v>20</v>
      </c>
      <c r="E1654" s="13" t="s">
        <v>589</v>
      </c>
      <c r="F1654" s="91" t="s">
        <v>586</v>
      </c>
      <c r="G1654" s="30" t="s">
        <v>344</v>
      </c>
      <c r="H1654" s="29">
        <f t="shared" si="89"/>
        <v>-45000</v>
      </c>
      <c r="I1654" s="40">
        <f t="shared" si="88"/>
        <v>4</v>
      </c>
      <c r="K1654" s="16" t="s">
        <v>587</v>
      </c>
      <c r="M1654" s="41">
        <v>500</v>
      </c>
    </row>
    <row r="1655" spans="1:13" s="16" customFormat="1" ht="12.75">
      <c r="A1655" s="13"/>
      <c r="B1655" s="299">
        <v>1000</v>
      </c>
      <c r="C1655" s="13" t="s">
        <v>722</v>
      </c>
      <c r="D1655" s="13" t="s">
        <v>20</v>
      </c>
      <c r="E1655" s="13" t="s">
        <v>589</v>
      </c>
      <c r="F1655" s="91" t="s">
        <v>586</v>
      </c>
      <c r="G1655" s="30" t="s">
        <v>366</v>
      </c>
      <c r="H1655" s="29">
        <f t="shared" si="89"/>
        <v>-46000</v>
      </c>
      <c r="I1655" s="40">
        <f t="shared" si="88"/>
        <v>2</v>
      </c>
      <c r="K1655" s="16" t="s">
        <v>587</v>
      </c>
      <c r="M1655" s="41">
        <v>500</v>
      </c>
    </row>
    <row r="1656" spans="1:13" s="16" customFormat="1" ht="12.75">
      <c r="A1656" s="13"/>
      <c r="B1656" s="299">
        <v>2000</v>
      </c>
      <c r="C1656" s="13" t="s">
        <v>722</v>
      </c>
      <c r="D1656" s="13" t="s">
        <v>20</v>
      </c>
      <c r="E1656" s="13" t="s">
        <v>589</v>
      </c>
      <c r="F1656" s="91" t="s">
        <v>586</v>
      </c>
      <c r="G1656" s="30" t="s">
        <v>366</v>
      </c>
      <c r="H1656" s="29">
        <f t="shared" si="89"/>
        <v>-48000</v>
      </c>
      <c r="I1656" s="40">
        <f t="shared" si="88"/>
        <v>4</v>
      </c>
      <c r="K1656" s="16" t="s">
        <v>587</v>
      </c>
      <c r="M1656" s="41">
        <v>500</v>
      </c>
    </row>
    <row r="1657" spans="2:13" ht="12.75">
      <c r="B1657" s="293">
        <v>2000</v>
      </c>
      <c r="C1657" s="1" t="s">
        <v>722</v>
      </c>
      <c r="D1657" s="13" t="s">
        <v>20</v>
      </c>
      <c r="E1657" s="1" t="s">
        <v>589</v>
      </c>
      <c r="F1657" s="91" t="s">
        <v>636</v>
      </c>
      <c r="G1657" s="30" t="s">
        <v>631</v>
      </c>
      <c r="H1657" s="6">
        <f t="shared" si="89"/>
        <v>-50000</v>
      </c>
      <c r="I1657" s="23">
        <f t="shared" si="88"/>
        <v>4</v>
      </c>
      <c r="K1657" t="s">
        <v>563</v>
      </c>
      <c r="M1657" s="2">
        <v>500</v>
      </c>
    </row>
    <row r="1658" spans="2:13" ht="12.75">
      <c r="B1658" s="293">
        <v>2000</v>
      </c>
      <c r="C1658" s="1" t="s">
        <v>722</v>
      </c>
      <c r="D1658" s="13" t="s">
        <v>20</v>
      </c>
      <c r="E1658" s="1" t="s">
        <v>589</v>
      </c>
      <c r="F1658" s="91" t="s">
        <v>636</v>
      </c>
      <c r="G1658" s="30" t="s">
        <v>631</v>
      </c>
      <c r="H1658" s="6">
        <f t="shared" si="89"/>
        <v>-52000</v>
      </c>
      <c r="I1658" s="23">
        <f t="shared" si="88"/>
        <v>4</v>
      </c>
      <c r="K1658" t="s">
        <v>563</v>
      </c>
      <c r="M1658" s="2">
        <v>500</v>
      </c>
    </row>
    <row r="1659" spans="2:13" ht="12.75">
      <c r="B1659" s="293">
        <v>2000</v>
      </c>
      <c r="C1659" s="1" t="s">
        <v>722</v>
      </c>
      <c r="D1659" s="13" t="s">
        <v>20</v>
      </c>
      <c r="E1659" s="1" t="s">
        <v>589</v>
      </c>
      <c r="F1659" s="66" t="s">
        <v>636</v>
      </c>
      <c r="G1659" s="28" t="s">
        <v>127</v>
      </c>
      <c r="H1659" s="6">
        <f t="shared" si="89"/>
        <v>-54000</v>
      </c>
      <c r="I1659" s="23">
        <f t="shared" si="88"/>
        <v>4</v>
      </c>
      <c r="K1659" t="s">
        <v>563</v>
      </c>
      <c r="M1659" s="2">
        <v>500</v>
      </c>
    </row>
    <row r="1660" spans="2:13" ht="12.75">
      <c r="B1660" s="293">
        <v>2000</v>
      </c>
      <c r="C1660" s="1" t="s">
        <v>722</v>
      </c>
      <c r="D1660" s="13" t="s">
        <v>20</v>
      </c>
      <c r="E1660" s="1" t="s">
        <v>589</v>
      </c>
      <c r="F1660" s="66" t="s">
        <v>636</v>
      </c>
      <c r="G1660" s="28" t="s">
        <v>125</v>
      </c>
      <c r="H1660" s="6">
        <f t="shared" si="89"/>
        <v>-56000</v>
      </c>
      <c r="I1660" s="23">
        <f t="shared" si="88"/>
        <v>4</v>
      </c>
      <c r="K1660" t="s">
        <v>563</v>
      </c>
      <c r="M1660" s="2">
        <v>500</v>
      </c>
    </row>
    <row r="1661" spans="2:13" ht="12.75">
      <c r="B1661" s="293">
        <v>2000</v>
      </c>
      <c r="C1661" s="1" t="s">
        <v>722</v>
      </c>
      <c r="D1661" s="1" t="s">
        <v>20</v>
      </c>
      <c r="E1661" s="1" t="s">
        <v>589</v>
      </c>
      <c r="F1661" s="66" t="s">
        <v>636</v>
      </c>
      <c r="G1661" s="28" t="s">
        <v>184</v>
      </c>
      <c r="H1661" s="6">
        <f t="shared" si="89"/>
        <v>-58000</v>
      </c>
      <c r="I1661" s="23">
        <f t="shared" si="88"/>
        <v>4</v>
      </c>
      <c r="K1661" t="s">
        <v>563</v>
      </c>
      <c r="M1661" s="2">
        <v>500</v>
      </c>
    </row>
    <row r="1662" spans="2:13" ht="12.75">
      <c r="B1662" s="293">
        <v>500</v>
      </c>
      <c r="C1662" s="1" t="s">
        <v>722</v>
      </c>
      <c r="D1662" s="1" t="s">
        <v>20</v>
      </c>
      <c r="E1662" s="1" t="s">
        <v>589</v>
      </c>
      <c r="F1662" s="66" t="s">
        <v>636</v>
      </c>
      <c r="G1662" s="28" t="s">
        <v>202</v>
      </c>
      <c r="H1662" s="6">
        <f t="shared" si="89"/>
        <v>-58500</v>
      </c>
      <c r="I1662" s="23">
        <f t="shared" si="88"/>
        <v>1</v>
      </c>
      <c r="K1662" t="s">
        <v>563</v>
      </c>
      <c r="M1662" s="2">
        <v>500</v>
      </c>
    </row>
    <row r="1663" spans="2:13" ht="12.75">
      <c r="B1663" s="293">
        <v>2000</v>
      </c>
      <c r="C1663" s="1" t="s">
        <v>722</v>
      </c>
      <c r="D1663" s="1" t="s">
        <v>20</v>
      </c>
      <c r="E1663" s="1" t="s">
        <v>589</v>
      </c>
      <c r="F1663" s="66" t="s">
        <v>636</v>
      </c>
      <c r="G1663" s="28" t="s">
        <v>202</v>
      </c>
      <c r="H1663" s="6">
        <f t="shared" si="89"/>
        <v>-60500</v>
      </c>
      <c r="I1663" s="23">
        <f aca="true" t="shared" si="90" ref="I1663:I1722">+B1663/M1663</f>
        <v>4</v>
      </c>
      <c r="K1663" t="s">
        <v>563</v>
      </c>
      <c r="M1663" s="2">
        <v>500</v>
      </c>
    </row>
    <row r="1664" spans="2:13" ht="12.75">
      <c r="B1664" s="293">
        <v>2000</v>
      </c>
      <c r="C1664" s="1" t="s">
        <v>722</v>
      </c>
      <c r="D1664" s="1" t="s">
        <v>20</v>
      </c>
      <c r="E1664" s="1" t="s">
        <v>589</v>
      </c>
      <c r="F1664" s="66" t="s">
        <v>636</v>
      </c>
      <c r="G1664" s="28" t="s">
        <v>204</v>
      </c>
      <c r="H1664" s="6">
        <f t="shared" si="89"/>
        <v>-62500</v>
      </c>
      <c r="I1664" s="23">
        <f t="shared" si="90"/>
        <v>4</v>
      </c>
      <c r="K1664" t="s">
        <v>563</v>
      </c>
      <c r="M1664" s="2">
        <v>500</v>
      </c>
    </row>
    <row r="1665" spans="2:13" ht="12.75">
      <c r="B1665" s="293">
        <v>500</v>
      </c>
      <c r="C1665" s="1" t="s">
        <v>722</v>
      </c>
      <c r="D1665" s="1" t="s">
        <v>20</v>
      </c>
      <c r="E1665" s="1" t="s">
        <v>589</v>
      </c>
      <c r="F1665" s="66" t="s">
        <v>636</v>
      </c>
      <c r="G1665" s="28" t="s">
        <v>204</v>
      </c>
      <c r="H1665" s="6">
        <f t="shared" si="89"/>
        <v>-63000</v>
      </c>
      <c r="I1665" s="23">
        <f t="shared" si="90"/>
        <v>1</v>
      </c>
      <c r="K1665" t="s">
        <v>563</v>
      </c>
      <c r="M1665" s="2">
        <v>500</v>
      </c>
    </row>
    <row r="1666" spans="2:13" ht="12.75">
      <c r="B1666" s="293">
        <v>2000</v>
      </c>
      <c r="C1666" s="1" t="s">
        <v>722</v>
      </c>
      <c r="D1666" s="1" t="s">
        <v>20</v>
      </c>
      <c r="E1666" s="1" t="s">
        <v>589</v>
      </c>
      <c r="F1666" s="66" t="s">
        <v>636</v>
      </c>
      <c r="G1666" s="28" t="s">
        <v>206</v>
      </c>
      <c r="H1666" s="6">
        <f t="shared" si="89"/>
        <v>-65000</v>
      </c>
      <c r="I1666" s="23">
        <f t="shared" si="90"/>
        <v>4</v>
      </c>
      <c r="K1666" t="s">
        <v>563</v>
      </c>
      <c r="M1666" s="2">
        <v>500</v>
      </c>
    </row>
    <row r="1667" spans="2:13" ht="12.75">
      <c r="B1667" s="293">
        <v>2000</v>
      </c>
      <c r="C1667" s="1" t="s">
        <v>722</v>
      </c>
      <c r="D1667" s="1" t="s">
        <v>20</v>
      </c>
      <c r="E1667" s="1" t="s">
        <v>589</v>
      </c>
      <c r="F1667" s="66" t="s">
        <v>636</v>
      </c>
      <c r="G1667" s="28" t="s">
        <v>208</v>
      </c>
      <c r="H1667" s="6">
        <f t="shared" si="89"/>
        <v>-67000</v>
      </c>
      <c r="I1667" s="23">
        <f t="shared" si="90"/>
        <v>4</v>
      </c>
      <c r="K1667" t="s">
        <v>563</v>
      </c>
      <c r="M1667" s="2">
        <v>500</v>
      </c>
    </row>
    <row r="1668" spans="2:13" ht="12.75">
      <c r="B1668" s="293">
        <v>2000</v>
      </c>
      <c r="C1668" s="1" t="s">
        <v>722</v>
      </c>
      <c r="D1668" s="1" t="s">
        <v>20</v>
      </c>
      <c r="E1668" s="1" t="s">
        <v>589</v>
      </c>
      <c r="F1668" s="66" t="s">
        <v>636</v>
      </c>
      <c r="G1668" s="28" t="s">
        <v>297</v>
      </c>
      <c r="H1668" s="6">
        <f t="shared" si="89"/>
        <v>-69000</v>
      </c>
      <c r="I1668" s="23">
        <f t="shared" si="90"/>
        <v>4</v>
      </c>
      <c r="J1668" s="16"/>
      <c r="K1668" t="s">
        <v>563</v>
      </c>
      <c r="M1668" s="2">
        <v>500</v>
      </c>
    </row>
    <row r="1669" spans="2:13" ht="12.75">
      <c r="B1669" s="293">
        <v>2000</v>
      </c>
      <c r="C1669" s="1" t="s">
        <v>722</v>
      </c>
      <c r="D1669" s="1" t="s">
        <v>20</v>
      </c>
      <c r="E1669" s="1" t="s">
        <v>589</v>
      </c>
      <c r="F1669" s="66" t="s">
        <v>636</v>
      </c>
      <c r="G1669" s="28" t="s">
        <v>300</v>
      </c>
      <c r="H1669" s="6">
        <f t="shared" si="89"/>
        <v>-71000</v>
      </c>
      <c r="I1669" s="23">
        <f>+B1669/M1669</f>
        <v>4</v>
      </c>
      <c r="J1669" s="16"/>
      <c r="K1669" t="s">
        <v>563</v>
      </c>
      <c r="M1669" s="2">
        <v>500</v>
      </c>
    </row>
    <row r="1670" spans="2:13" ht="12.75">
      <c r="B1670" s="293">
        <v>500</v>
      </c>
      <c r="C1670" s="1" t="s">
        <v>722</v>
      </c>
      <c r="D1670" s="1" t="s">
        <v>20</v>
      </c>
      <c r="E1670" s="1" t="s">
        <v>589</v>
      </c>
      <c r="F1670" s="91" t="s">
        <v>724</v>
      </c>
      <c r="G1670" s="28" t="s">
        <v>300</v>
      </c>
      <c r="H1670" s="6">
        <f t="shared" si="89"/>
        <v>-71500</v>
      </c>
      <c r="I1670" s="23">
        <f t="shared" si="90"/>
        <v>1</v>
      </c>
      <c r="K1670" t="s">
        <v>563</v>
      </c>
      <c r="M1670" s="2">
        <v>500</v>
      </c>
    </row>
    <row r="1671" spans="2:13" ht="12.75">
      <c r="B1671" s="293">
        <v>2000</v>
      </c>
      <c r="C1671" s="1" t="s">
        <v>722</v>
      </c>
      <c r="D1671" s="1" t="s">
        <v>20</v>
      </c>
      <c r="E1671" s="1" t="s">
        <v>589</v>
      </c>
      <c r="F1671" s="66" t="s">
        <v>636</v>
      </c>
      <c r="G1671" s="28" t="s">
        <v>340</v>
      </c>
      <c r="H1671" s="6">
        <f t="shared" si="89"/>
        <v>-73500</v>
      </c>
      <c r="I1671" s="23">
        <f t="shared" si="90"/>
        <v>4</v>
      </c>
      <c r="K1671" t="s">
        <v>563</v>
      </c>
      <c r="M1671" s="2">
        <v>500</v>
      </c>
    </row>
    <row r="1672" spans="2:13" ht="12.75">
      <c r="B1672" s="293">
        <v>500</v>
      </c>
      <c r="C1672" s="1" t="s">
        <v>722</v>
      </c>
      <c r="D1672" s="1" t="s">
        <v>20</v>
      </c>
      <c r="E1672" s="1" t="s">
        <v>589</v>
      </c>
      <c r="F1672" s="66" t="s">
        <v>636</v>
      </c>
      <c r="G1672" s="28" t="s">
        <v>340</v>
      </c>
      <c r="H1672" s="6">
        <f t="shared" si="89"/>
        <v>-74000</v>
      </c>
      <c r="I1672" s="23">
        <f t="shared" si="90"/>
        <v>1</v>
      </c>
      <c r="K1672" t="s">
        <v>563</v>
      </c>
      <c r="M1672" s="2">
        <v>500</v>
      </c>
    </row>
    <row r="1673" spans="2:13" ht="12.75">
      <c r="B1673" s="293">
        <v>2000</v>
      </c>
      <c r="C1673" s="1" t="s">
        <v>722</v>
      </c>
      <c r="D1673" s="1" t="s">
        <v>20</v>
      </c>
      <c r="E1673" s="1" t="s">
        <v>589</v>
      </c>
      <c r="F1673" s="66" t="s">
        <v>636</v>
      </c>
      <c r="G1673" s="28" t="s">
        <v>344</v>
      </c>
      <c r="H1673" s="6">
        <f t="shared" si="89"/>
        <v>-76000</v>
      </c>
      <c r="I1673" s="23">
        <f t="shared" si="90"/>
        <v>4</v>
      </c>
      <c r="K1673" t="s">
        <v>563</v>
      </c>
      <c r="M1673" s="2">
        <v>500</v>
      </c>
    </row>
    <row r="1674" spans="2:13" ht="12.75">
      <c r="B1674" s="293">
        <v>2000</v>
      </c>
      <c r="C1674" s="1" t="s">
        <v>722</v>
      </c>
      <c r="D1674" s="1" t="s">
        <v>20</v>
      </c>
      <c r="E1674" s="1" t="s">
        <v>589</v>
      </c>
      <c r="F1674" s="66" t="s">
        <v>665</v>
      </c>
      <c r="G1674" s="28" t="s">
        <v>37</v>
      </c>
      <c r="H1674" s="6">
        <f t="shared" si="89"/>
        <v>-78000</v>
      </c>
      <c r="I1674" s="23">
        <f t="shared" si="90"/>
        <v>4</v>
      </c>
      <c r="K1674" t="s">
        <v>661</v>
      </c>
      <c r="M1674" s="2">
        <v>500</v>
      </c>
    </row>
    <row r="1675" spans="2:13" ht="12.75">
      <c r="B1675" s="293">
        <v>2000</v>
      </c>
      <c r="C1675" s="1" t="s">
        <v>722</v>
      </c>
      <c r="D1675" s="13" t="s">
        <v>20</v>
      </c>
      <c r="E1675" s="1" t="s">
        <v>589</v>
      </c>
      <c r="F1675" s="66" t="s">
        <v>665</v>
      </c>
      <c r="G1675" s="28" t="s">
        <v>127</v>
      </c>
      <c r="H1675" s="6">
        <f t="shared" si="89"/>
        <v>-80000</v>
      </c>
      <c r="I1675" s="23">
        <f t="shared" si="90"/>
        <v>4</v>
      </c>
      <c r="K1675" t="s">
        <v>661</v>
      </c>
      <c r="M1675" s="2">
        <v>500</v>
      </c>
    </row>
    <row r="1676" spans="2:13" ht="12.75">
      <c r="B1676" s="293">
        <v>2000</v>
      </c>
      <c r="C1676" s="1" t="s">
        <v>722</v>
      </c>
      <c r="D1676" s="13" t="s">
        <v>20</v>
      </c>
      <c r="E1676" s="1" t="s">
        <v>589</v>
      </c>
      <c r="F1676" s="66" t="s">
        <v>665</v>
      </c>
      <c r="G1676" s="28" t="s">
        <v>125</v>
      </c>
      <c r="H1676" s="6">
        <f t="shared" si="89"/>
        <v>-82000</v>
      </c>
      <c r="I1676" s="23">
        <f t="shared" si="90"/>
        <v>4</v>
      </c>
      <c r="K1676" t="s">
        <v>661</v>
      </c>
      <c r="M1676" s="2">
        <v>500</v>
      </c>
    </row>
    <row r="1677" spans="2:13" ht="12.75">
      <c r="B1677" s="293">
        <v>2000</v>
      </c>
      <c r="C1677" s="1" t="s">
        <v>722</v>
      </c>
      <c r="D1677" s="1" t="s">
        <v>20</v>
      </c>
      <c r="E1677" s="1" t="s">
        <v>589</v>
      </c>
      <c r="F1677" s="66" t="s">
        <v>665</v>
      </c>
      <c r="G1677" s="28" t="s">
        <v>139</v>
      </c>
      <c r="H1677" s="6">
        <f t="shared" si="89"/>
        <v>-84000</v>
      </c>
      <c r="I1677" s="23">
        <f t="shared" si="90"/>
        <v>4</v>
      </c>
      <c r="K1677" t="s">
        <v>661</v>
      </c>
      <c r="M1677" s="2">
        <v>500</v>
      </c>
    </row>
    <row r="1678" spans="2:13" ht="12.75">
      <c r="B1678" s="293">
        <v>2000</v>
      </c>
      <c r="C1678" s="1" t="s">
        <v>722</v>
      </c>
      <c r="D1678" s="1" t="s">
        <v>20</v>
      </c>
      <c r="E1678" s="1" t="s">
        <v>589</v>
      </c>
      <c r="F1678" s="66" t="s">
        <v>665</v>
      </c>
      <c r="G1678" s="28" t="s">
        <v>141</v>
      </c>
      <c r="H1678" s="6">
        <f t="shared" si="89"/>
        <v>-86000</v>
      </c>
      <c r="I1678" s="23">
        <f t="shared" si="90"/>
        <v>4</v>
      </c>
      <c r="J1678" s="16"/>
      <c r="K1678" t="s">
        <v>661</v>
      </c>
      <c r="M1678" s="2">
        <v>500</v>
      </c>
    </row>
    <row r="1679" spans="2:13" ht="12.75">
      <c r="B1679" s="293">
        <v>2000</v>
      </c>
      <c r="C1679" s="1" t="s">
        <v>722</v>
      </c>
      <c r="D1679" s="1" t="s">
        <v>20</v>
      </c>
      <c r="E1679" s="1" t="s">
        <v>589</v>
      </c>
      <c r="F1679" s="66" t="s">
        <v>665</v>
      </c>
      <c r="G1679" s="28" t="s">
        <v>144</v>
      </c>
      <c r="H1679" s="6">
        <f t="shared" si="89"/>
        <v>-88000</v>
      </c>
      <c r="I1679" s="23">
        <f t="shared" si="90"/>
        <v>4</v>
      </c>
      <c r="K1679" t="s">
        <v>661</v>
      </c>
      <c r="M1679" s="2">
        <v>500</v>
      </c>
    </row>
    <row r="1680" spans="2:13" ht="12.75">
      <c r="B1680" s="293">
        <v>2000</v>
      </c>
      <c r="C1680" s="1" t="s">
        <v>722</v>
      </c>
      <c r="D1680" s="1" t="s">
        <v>20</v>
      </c>
      <c r="E1680" s="1" t="s">
        <v>589</v>
      </c>
      <c r="F1680" s="66" t="s">
        <v>665</v>
      </c>
      <c r="G1680" s="28" t="s">
        <v>146</v>
      </c>
      <c r="H1680" s="6">
        <f t="shared" si="89"/>
        <v>-90000</v>
      </c>
      <c r="I1680" s="23">
        <f t="shared" si="90"/>
        <v>4</v>
      </c>
      <c r="K1680" t="s">
        <v>661</v>
      </c>
      <c r="M1680" s="2">
        <v>500</v>
      </c>
    </row>
    <row r="1681" spans="2:13" ht="12.75">
      <c r="B1681" s="293">
        <v>2000</v>
      </c>
      <c r="C1681" s="1" t="s">
        <v>722</v>
      </c>
      <c r="D1681" s="1" t="s">
        <v>20</v>
      </c>
      <c r="E1681" s="1" t="s">
        <v>589</v>
      </c>
      <c r="F1681" s="66" t="s">
        <v>665</v>
      </c>
      <c r="G1681" s="28" t="s">
        <v>184</v>
      </c>
      <c r="H1681" s="6">
        <f t="shared" si="89"/>
        <v>-92000</v>
      </c>
      <c r="I1681" s="23">
        <f t="shared" si="90"/>
        <v>4</v>
      </c>
      <c r="K1681" t="s">
        <v>661</v>
      </c>
      <c r="M1681" s="2">
        <v>500</v>
      </c>
    </row>
    <row r="1682" spans="2:13" ht="12.75">
      <c r="B1682" s="293">
        <v>2000</v>
      </c>
      <c r="C1682" s="1" t="s">
        <v>722</v>
      </c>
      <c r="D1682" s="1" t="s">
        <v>20</v>
      </c>
      <c r="E1682" s="1" t="s">
        <v>589</v>
      </c>
      <c r="F1682" s="66" t="s">
        <v>665</v>
      </c>
      <c r="G1682" s="28" t="s">
        <v>202</v>
      </c>
      <c r="H1682" s="6">
        <f t="shared" si="89"/>
        <v>-94000</v>
      </c>
      <c r="I1682" s="23">
        <f t="shared" si="90"/>
        <v>4</v>
      </c>
      <c r="K1682" t="s">
        <v>661</v>
      </c>
      <c r="M1682" s="2">
        <v>500</v>
      </c>
    </row>
    <row r="1683" spans="2:13" ht="12.75">
      <c r="B1683" s="293">
        <v>2000</v>
      </c>
      <c r="C1683" s="1" t="s">
        <v>722</v>
      </c>
      <c r="D1683" s="1" t="s">
        <v>20</v>
      </c>
      <c r="E1683" s="1" t="s">
        <v>589</v>
      </c>
      <c r="F1683" s="66" t="s">
        <v>665</v>
      </c>
      <c r="G1683" s="28" t="s">
        <v>204</v>
      </c>
      <c r="H1683" s="6">
        <f t="shared" si="89"/>
        <v>-96000</v>
      </c>
      <c r="I1683" s="23">
        <f t="shared" si="90"/>
        <v>4</v>
      </c>
      <c r="K1683" t="s">
        <v>661</v>
      </c>
      <c r="M1683" s="2">
        <v>500</v>
      </c>
    </row>
    <row r="1684" spans="2:13" ht="12.75">
      <c r="B1684" s="293">
        <v>2000</v>
      </c>
      <c r="C1684" s="1" t="s">
        <v>722</v>
      </c>
      <c r="D1684" s="1" t="s">
        <v>20</v>
      </c>
      <c r="E1684" s="1" t="s">
        <v>589</v>
      </c>
      <c r="F1684" s="66" t="s">
        <v>665</v>
      </c>
      <c r="G1684" s="28" t="s">
        <v>206</v>
      </c>
      <c r="H1684" s="6">
        <f t="shared" si="89"/>
        <v>-98000</v>
      </c>
      <c r="I1684" s="23">
        <f t="shared" si="90"/>
        <v>4</v>
      </c>
      <c r="K1684" t="s">
        <v>661</v>
      </c>
      <c r="M1684" s="2">
        <v>500</v>
      </c>
    </row>
    <row r="1685" spans="2:13" ht="12.75">
      <c r="B1685" s="293">
        <v>2000</v>
      </c>
      <c r="C1685" s="1" t="s">
        <v>722</v>
      </c>
      <c r="D1685" s="1" t="s">
        <v>20</v>
      </c>
      <c r="E1685" s="1" t="s">
        <v>589</v>
      </c>
      <c r="F1685" s="66" t="s">
        <v>665</v>
      </c>
      <c r="G1685" s="28" t="s">
        <v>208</v>
      </c>
      <c r="H1685" s="6">
        <f aca="true" t="shared" si="91" ref="H1685:H1720">H1684-B1685</f>
        <v>-100000</v>
      </c>
      <c r="I1685" s="23">
        <f t="shared" si="90"/>
        <v>4</v>
      </c>
      <c r="K1685" t="s">
        <v>661</v>
      </c>
      <c r="M1685" s="2">
        <v>500</v>
      </c>
    </row>
    <row r="1686" spans="2:13" ht="12.75">
      <c r="B1686" s="293">
        <v>2000</v>
      </c>
      <c r="C1686" s="1" t="s">
        <v>722</v>
      </c>
      <c r="D1686" s="1" t="s">
        <v>20</v>
      </c>
      <c r="E1686" s="1" t="s">
        <v>589</v>
      </c>
      <c r="F1686" s="66" t="s">
        <v>665</v>
      </c>
      <c r="G1686" s="28" t="s">
        <v>226</v>
      </c>
      <c r="H1686" s="6">
        <f t="shared" si="91"/>
        <v>-102000</v>
      </c>
      <c r="I1686" s="23">
        <f t="shared" si="90"/>
        <v>4</v>
      </c>
      <c r="K1686" t="s">
        <v>661</v>
      </c>
      <c r="M1686" s="2">
        <v>500</v>
      </c>
    </row>
    <row r="1687" spans="2:13" ht="12.75">
      <c r="B1687" s="293">
        <v>2000</v>
      </c>
      <c r="C1687" s="1" t="s">
        <v>722</v>
      </c>
      <c r="D1687" s="1" t="s">
        <v>20</v>
      </c>
      <c r="E1687" s="1" t="s">
        <v>589</v>
      </c>
      <c r="F1687" s="66" t="s">
        <v>665</v>
      </c>
      <c r="G1687" s="28" t="s">
        <v>227</v>
      </c>
      <c r="H1687" s="6">
        <f t="shared" si="91"/>
        <v>-104000</v>
      </c>
      <c r="I1687" s="23">
        <f t="shared" si="90"/>
        <v>4</v>
      </c>
      <c r="K1687" t="s">
        <v>661</v>
      </c>
      <c r="M1687" s="2">
        <v>500</v>
      </c>
    </row>
    <row r="1688" spans="2:13" ht="12.75">
      <c r="B1688" s="293">
        <v>2000</v>
      </c>
      <c r="C1688" s="1" t="s">
        <v>722</v>
      </c>
      <c r="D1688" s="1" t="s">
        <v>20</v>
      </c>
      <c r="E1688" s="1" t="s">
        <v>589</v>
      </c>
      <c r="F1688" s="66" t="s">
        <v>665</v>
      </c>
      <c r="G1688" s="28" t="s">
        <v>258</v>
      </c>
      <c r="H1688" s="6">
        <f t="shared" si="91"/>
        <v>-106000</v>
      </c>
      <c r="I1688" s="23">
        <f t="shared" si="90"/>
        <v>4</v>
      </c>
      <c r="K1688" t="s">
        <v>661</v>
      </c>
      <c r="M1688" s="2">
        <v>500</v>
      </c>
    </row>
    <row r="1689" spans="2:13" ht="12.75">
      <c r="B1689" s="293">
        <v>2000</v>
      </c>
      <c r="C1689" s="1" t="s">
        <v>722</v>
      </c>
      <c r="D1689" s="1" t="s">
        <v>20</v>
      </c>
      <c r="E1689" s="1" t="s">
        <v>589</v>
      </c>
      <c r="F1689" s="66" t="s">
        <v>665</v>
      </c>
      <c r="G1689" s="28" t="s">
        <v>260</v>
      </c>
      <c r="H1689" s="6">
        <f t="shared" si="91"/>
        <v>-108000</v>
      </c>
      <c r="I1689" s="23">
        <f t="shared" si="90"/>
        <v>4</v>
      </c>
      <c r="K1689" t="s">
        <v>661</v>
      </c>
      <c r="M1689" s="2">
        <v>500</v>
      </c>
    </row>
    <row r="1690" spans="2:13" ht="12.75">
      <c r="B1690" s="293">
        <v>2000</v>
      </c>
      <c r="C1690" s="1" t="s">
        <v>722</v>
      </c>
      <c r="D1690" s="1" t="s">
        <v>20</v>
      </c>
      <c r="E1690" s="1" t="s">
        <v>589</v>
      </c>
      <c r="F1690" s="66" t="s">
        <v>665</v>
      </c>
      <c r="G1690" s="28" t="s">
        <v>261</v>
      </c>
      <c r="H1690" s="6">
        <f t="shared" si="91"/>
        <v>-110000</v>
      </c>
      <c r="I1690" s="23">
        <f t="shared" si="90"/>
        <v>4</v>
      </c>
      <c r="K1690" t="s">
        <v>661</v>
      </c>
      <c r="M1690" s="2">
        <v>500</v>
      </c>
    </row>
    <row r="1691" spans="1:13" s="77" customFormat="1" ht="12.75">
      <c r="A1691" s="1"/>
      <c r="B1691" s="293">
        <v>2000</v>
      </c>
      <c r="C1691" s="1" t="s">
        <v>722</v>
      </c>
      <c r="D1691" s="1" t="s">
        <v>20</v>
      </c>
      <c r="E1691" s="1" t="s">
        <v>589</v>
      </c>
      <c r="F1691" s="66" t="s">
        <v>665</v>
      </c>
      <c r="G1691" s="28" t="s">
        <v>273</v>
      </c>
      <c r="H1691" s="6">
        <f t="shared" si="91"/>
        <v>-112000</v>
      </c>
      <c r="I1691" s="23">
        <f t="shared" si="90"/>
        <v>4</v>
      </c>
      <c r="J1691"/>
      <c r="K1691" t="s">
        <v>661</v>
      </c>
      <c r="L1691"/>
      <c r="M1691" s="2">
        <v>500</v>
      </c>
    </row>
    <row r="1692" spans="2:13" ht="12.75">
      <c r="B1692" s="293">
        <v>2000</v>
      </c>
      <c r="C1692" s="1" t="s">
        <v>722</v>
      </c>
      <c r="D1692" s="1" t="s">
        <v>20</v>
      </c>
      <c r="E1692" s="1" t="s">
        <v>589</v>
      </c>
      <c r="F1692" s="66" t="s">
        <v>665</v>
      </c>
      <c r="G1692" s="28" t="s">
        <v>294</v>
      </c>
      <c r="H1692" s="6">
        <f t="shared" si="91"/>
        <v>-114000</v>
      </c>
      <c r="I1692" s="23">
        <f>+B1692/M1692</f>
        <v>4</v>
      </c>
      <c r="K1692" t="s">
        <v>661</v>
      </c>
      <c r="M1692" s="2">
        <v>500</v>
      </c>
    </row>
    <row r="1693" spans="2:13" ht="12.75">
      <c r="B1693" s="293">
        <v>2000</v>
      </c>
      <c r="C1693" s="1" t="s">
        <v>722</v>
      </c>
      <c r="D1693" s="1" t="s">
        <v>20</v>
      </c>
      <c r="E1693" s="1" t="s">
        <v>589</v>
      </c>
      <c r="F1693" s="66" t="s">
        <v>665</v>
      </c>
      <c r="G1693" s="28" t="s">
        <v>300</v>
      </c>
      <c r="H1693" s="6">
        <f t="shared" si="91"/>
        <v>-116000</v>
      </c>
      <c r="I1693" s="23">
        <f t="shared" si="90"/>
        <v>4</v>
      </c>
      <c r="K1693" t="s">
        <v>661</v>
      </c>
      <c r="M1693" s="2">
        <v>500</v>
      </c>
    </row>
    <row r="1694" spans="2:13" ht="12.75">
      <c r="B1694" s="293">
        <v>500</v>
      </c>
      <c r="C1694" s="1" t="s">
        <v>722</v>
      </c>
      <c r="D1694" s="1" t="s">
        <v>20</v>
      </c>
      <c r="E1694" s="1" t="s">
        <v>589</v>
      </c>
      <c r="F1694" s="66" t="s">
        <v>665</v>
      </c>
      <c r="G1694" s="28" t="s">
        <v>344</v>
      </c>
      <c r="H1694" s="6">
        <f t="shared" si="91"/>
        <v>-116500</v>
      </c>
      <c r="I1694" s="23">
        <f t="shared" si="90"/>
        <v>1</v>
      </c>
      <c r="K1694" t="s">
        <v>661</v>
      </c>
      <c r="M1694" s="2">
        <v>500</v>
      </c>
    </row>
    <row r="1695" spans="2:13" ht="12.75">
      <c r="B1695" s="293">
        <v>2000</v>
      </c>
      <c r="C1695" s="1" t="s">
        <v>722</v>
      </c>
      <c r="D1695" s="1" t="s">
        <v>20</v>
      </c>
      <c r="E1695" s="1" t="s">
        <v>589</v>
      </c>
      <c r="F1695" s="66" t="s">
        <v>665</v>
      </c>
      <c r="G1695" s="28" t="s">
        <v>344</v>
      </c>
      <c r="H1695" s="6">
        <f t="shared" si="91"/>
        <v>-118500</v>
      </c>
      <c r="I1695" s="23">
        <f t="shared" si="90"/>
        <v>4</v>
      </c>
      <c r="K1695" t="s">
        <v>661</v>
      </c>
      <c r="M1695" s="2">
        <v>500</v>
      </c>
    </row>
    <row r="1696" spans="2:13" ht="12.75">
      <c r="B1696" s="293">
        <v>2000</v>
      </c>
      <c r="C1696" s="1" t="s">
        <v>722</v>
      </c>
      <c r="D1696" s="1" t="s">
        <v>20</v>
      </c>
      <c r="E1696" s="1" t="s">
        <v>589</v>
      </c>
      <c r="F1696" s="66" t="s">
        <v>665</v>
      </c>
      <c r="G1696" s="28" t="s">
        <v>366</v>
      </c>
      <c r="H1696" s="6">
        <f t="shared" si="91"/>
        <v>-120500</v>
      </c>
      <c r="I1696" s="23">
        <f>+B1696/M1696</f>
        <v>4</v>
      </c>
      <c r="K1696" t="s">
        <v>661</v>
      </c>
      <c r="M1696" s="2">
        <v>500</v>
      </c>
    </row>
    <row r="1697" spans="2:13" ht="12.75">
      <c r="B1697" s="294">
        <v>1000</v>
      </c>
      <c r="C1697" s="1" t="s">
        <v>722</v>
      </c>
      <c r="D1697" s="1" t="s">
        <v>20</v>
      </c>
      <c r="E1697" s="1" t="s">
        <v>589</v>
      </c>
      <c r="F1697" s="66" t="s">
        <v>665</v>
      </c>
      <c r="G1697" s="28" t="s">
        <v>366</v>
      </c>
      <c r="H1697" s="6">
        <f t="shared" si="91"/>
        <v>-121500</v>
      </c>
      <c r="I1697" s="23">
        <f t="shared" si="90"/>
        <v>2</v>
      </c>
      <c r="K1697" t="s">
        <v>661</v>
      </c>
      <c r="M1697" s="2">
        <v>500</v>
      </c>
    </row>
    <row r="1698" spans="1:13" ht="12.75">
      <c r="A1698" s="12"/>
      <c r="B1698" s="295">
        <f>SUM(B1632:B1697)</f>
        <v>121500</v>
      </c>
      <c r="C1698" s="12" t="s">
        <v>722</v>
      </c>
      <c r="D1698" s="12"/>
      <c r="E1698" s="12"/>
      <c r="F1698" s="78"/>
      <c r="G1698" s="19"/>
      <c r="H1698" s="75">
        <v>0</v>
      </c>
      <c r="I1698" s="76">
        <f t="shared" si="90"/>
        <v>243</v>
      </c>
      <c r="J1698" s="77"/>
      <c r="K1698" s="77"/>
      <c r="L1698" s="77"/>
      <c r="M1698" s="2">
        <v>500</v>
      </c>
    </row>
    <row r="1699" spans="2:13" ht="12.75">
      <c r="B1699" s="293"/>
      <c r="H1699" s="6">
        <f t="shared" si="91"/>
        <v>0</v>
      </c>
      <c r="I1699" s="23">
        <f t="shared" si="90"/>
        <v>0</v>
      </c>
      <c r="M1699" s="2">
        <v>500</v>
      </c>
    </row>
    <row r="1700" spans="2:13" ht="12.75">
      <c r="B1700" s="293"/>
      <c r="H1700" s="6">
        <f t="shared" si="91"/>
        <v>0</v>
      </c>
      <c r="I1700" s="23">
        <f t="shared" si="90"/>
        <v>0</v>
      </c>
      <c r="M1700" s="2">
        <v>500</v>
      </c>
    </row>
    <row r="1701" spans="1:13" ht="12.75">
      <c r="A1701" s="13"/>
      <c r="B1701" s="296">
        <v>500</v>
      </c>
      <c r="C1701" s="13" t="s">
        <v>725</v>
      </c>
      <c r="D1701" s="13" t="s">
        <v>20</v>
      </c>
      <c r="E1701" s="13" t="s">
        <v>726</v>
      </c>
      <c r="F1701" s="91" t="s">
        <v>727</v>
      </c>
      <c r="G1701" s="31" t="s">
        <v>37</v>
      </c>
      <c r="H1701" s="6">
        <f t="shared" si="91"/>
        <v>-500</v>
      </c>
      <c r="I1701" s="23">
        <f t="shared" si="90"/>
        <v>1</v>
      </c>
      <c r="J1701" s="16"/>
      <c r="K1701" s="16" t="s">
        <v>587</v>
      </c>
      <c r="L1701" s="16"/>
      <c r="M1701" s="2">
        <v>500</v>
      </c>
    </row>
    <row r="1702" spans="2:13" ht="12.75">
      <c r="B1702" s="293">
        <v>150</v>
      </c>
      <c r="C1702" s="13" t="s">
        <v>728</v>
      </c>
      <c r="D1702" s="13" t="s">
        <v>20</v>
      </c>
      <c r="E1702" s="1" t="s">
        <v>726</v>
      </c>
      <c r="F1702" s="66" t="s">
        <v>586</v>
      </c>
      <c r="G1702" s="28" t="s">
        <v>139</v>
      </c>
      <c r="H1702" s="6">
        <f t="shared" si="91"/>
        <v>-650</v>
      </c>
      <c r="I1702" s="23">
        <f t="shared" si="90"/>
        <v>0.3</v>
      </c>
      <c r="K1702" t="s">
        <v>587</v>
      </c>
      <c r="M1702" s="2">
        <v>500</v>
      </c>
    </row>
    <row r="1703" spans="2:13" ht="12.75">
      <c r="B1703" s="293">
        <v>500</v>
      </c>
      <c r="C1703" s="13" t="s">
        <v>725</v>
      </c>
      <c r="D1703" s="13" t="s">
        <v>20</v>
      </c>
      <c r="E1703" s="1" t="s">
        <v>726</v>
      </c>
      <c r="F1703" s="66" t="s">
        <v>729</v>
      </c>
      <c r="G1703" s="28" t="s">
        <v>144</v>
      </c>
      <c r="H1703" s="6">
        <f t="shared" si="91"/>
        <v>-1150</v>
      </c>
      <c r="I1703" s="23">
        <f>+B1703/M1703</f>
        <v>1</v>
      </c>
      <c r="K1703" t="s">
        <v>587</v>
      </c>
      <c r="M1703" s="2">
        <v>500</v>
      </c>
    </row>
    <row r="1704" spans="2:13" ht="12.75">
      <c r="B1704" s="293">
        <v>100</v>
      </c>
      <c r="C1704" s="13" t="s">
        <v>730</v>
      </c>
      <c r="D1704" s="13" t="s">
        <v>20</v>
      </c>
      <c r="E1704" s="1" t="s">
        <v>726</v>
      </c>
      <c r="F1704" s="66" t="s">
        <v>586</v>
      </c>
      <c r="G1704" s="28" t="s">
        <v>206</v>
      </c>
      <c r="H1704" s="6">
        <f t="shared" si="91"/>
        <v>-1250</v>
      </c>
      <c r="I1704" s="23">
        <f t="shared" si="90"/>
        <v>0.2</v>
      </c>
      <c r="K1704" t="s">
        <v>587</v>
      </c>
      <c r="M1704" s="2">
        <v>500</v>
      </c>
    </row>
    <row r="1705" spans="2:13" ht="12.75">
      <c r="B1705" s="293">
        <v>325</v>
      </c>
      <c r="C1705" s="13" t="s">
        <v>731</v>
      </c>
      <c r="D1705" s="13" t="s">
        <v>20</v>
      </c>
      <c r="E1705" s="1" t="s">
        <v>726</v>
      </c>
      <c r="F1705" s="66" t="s">
        <v>732</v>
      </c>
      <c r="G1705" s="28" t="s">
        <v>258</v>
      </c>
      <c r="H1705" s="6">
        <f t="shared" si="91"/>
        <v>-1575</v>
      </c>
      <c r="I1705" s="23">
        <f t="shared" si="90"/>
        <v>0.65</v>
      </c>
      <c r="K1705" t="s">
        <v>587</v>
      </c>
      <c r="M1705" s="2">
        <v>500</v>
      </c>
    </row>
    <row r="1706" spans="2:13" ht="12.75">
      <c r="B1706" s="293">
        <v>2000</v>
      </c>
      <c r="C1706" s="13" t="s">
        <v>733</v>
      </c>
      <c r="D1706" s="13" t="s">
        <v>20</v>
      </c>
      <c r="E1706" s="1" t="s">
        <v>726</v>
      </c>
      <c r="F1706" s="66" t="s">
        <v>734</v>
      </c>
      <c r="G1706" s="28" t="s">
        <v>261</v>
      </c>
      <c r="H1706" s="6">
        <f t="shared" si="91"/>
        <v>-3575</v>
      </c>
      <c r="I1706" s="23">
        <f t="shared" si="90"/>
        <v>4</v>
      </c>
      <c r="K1706" t="s">
        <v>587</v>
      </c>
      <c r="M1706" s="2">
        <v>500</v>
      </c>
    </row>
    <row r="1707" spans="2:13" ht="12.75">
      <c r="B1707" s="293">
        <v>1000</v>
      </c>
      <c r="C1707" s="13" t="s">
        <v>735</v>
      </c>
      <c r="D1707" s="13" t="s">
        <v>20</v>
      </c>
      <c r="E1707" s="1" t="s">
        <v>726</v>
      </c>
      <c r="F1707" s="66" t="s">
        <v>736</v>
      </c>
      <c r="G1707" s="28" t="s">
        <v>273</v>
      </c>
      <c r="H1707" s="6">
        <f t="shared" si="91"/>
        <v>-4575</v>
      </c>
      <c r="I1707" s="23">
        <f t="shared" si="90"/>
        <v>2</v>
      </c>
      <c r="K1707" t="s">
        <v>587</v>
      </c>
      <c r="M1707" s="2">
        <v>500</v>
      </c>
    </row>
    <row r="1708" spans="2:13" ht="12.75">
      <c r="B1708" s="293">
        <v>2600</v>
      </c>
      <c r="C1708" s="13" t="s">
        <v>1334</v>
      </c>
      <c r="D1708" s="13" t="s">
        <v>20</v>
      </c>
      <c r="E1708" s="1" t="s">
        <v>726</v>
      </c>
      <c r="F1708" s="66" t="s">
        <v>737</v>
      </c>
      <c r="G1708" s="28" t="s">
        <v>300</v>
      </c>
      <c r="H1708" s="6">
        <f t="shared" si="91"/>
        <v>-7175</v>
      </c>
      <c r="I1708" s="23">
        <f t="shared" si="90"/>
        <v>5.2</v>
      </c>
      <c r="K1708" t="s">
        <v>587</v>
      </c>
      <c r="M1708" s="2">
        <v>500</v>
      </c>
    </row>
    <row r="1709" spans="2:13" ht="12.75">
      <c r="B1709" s="293">
        <v>500</v>
      </c>
      <c r="C1709" s="1" t="s">
        <v>738</v>
      </c>
      <c r="D1709" s="13" t="s">
        <v>20</v>
      </c>
      <c r="E1709" s="1" t="s">
        <v>726</v>
      </c>
      <c r="F1709" s="118" t="s">
        <v>739</v>
      </c>
      <c r="G1709" s="28" t="s">
        <v>340</v>
      </c>
      <c r="H1709" s="6">
        <f t="shared" si="91"/>
        <v>-7675</v>
      </c>
      <c r="I1709" s="23">
        <f t="shared" si="90"/>
        <v>1</v>
      </c>
      <c r="K1709" t="s">
        <v>587</v>
      </c>
      <c r="M1709" s="2">
        <v>500</v>
      </c>
    </row>
    <row r="1710" spans="2:13" ht="12.75">
      <c r="B1710" s="293">
        <v>1200</v>
      </c>
      <c r="C1710" s="1" t="s">
        <v>740</v>
      </c>
      <c r="D1710" s="13" t="s">
        <v>20</v>
      </c>
      <c r="E1710" s="1" t="s">
        <v>726</v>
      </c>
      <c r="F1710" s="66" t="s">
        <v>739</v>
      </c>
      <c r="G1710" s="28" t="s">
        <v>340</v>
      </c>
      <c r="H1710" s="6">
        <f t="shared" si="91"/>
        <v>-8875</v>
      </c>
      <c r="I1710" s="23">
        <f t="shared" si="90"/>
        <v>2.4</v>
      </c>
      <c r="K1710" t="s">
        <v>587</v>
      </c>
      <c r="M1710" s="2">
        <v>500</v>
      </c>
    </row>
    <row r="1711" spans="2:13" ht="12.75">
      <c r="B1711" s="294">
        <v>250</v>
      </c>
      <c r="C1711" s="1" t="s">
        <v>741</v>
      </c>
      <c r="D1711" s="13" t="s">
        <v>20</v>
      </c>
      <c r="E1711" s="1" t="s">
        <v>726</v>
      </c>
      <c r="F1711" s="66" t="s">
        <v>586</v>
      </c>
      <c r="G1711" s="28" t="s">
        <v>344</v>
      </c>
      <c r="H1711" s="6">
        <f t="shared" si="91"/>
        <v>-9125</v>
      </c>
      <c r="I1711" s="23">
        <f t="shared" si="90"/>
        <v>0.5</v>
      </c>
      <c r="K1711" t="s">
        <v>587</v>
      </c>
      <c r="M1711" s="2">
        <v>500</v>
      </c>
    </row>
    <row r="1712" spans="2:13" ht="12.75">
      <c r="B1712" s="293">
        <v>600</v>
      </c>
      <c r="C1712" s="1" t="s">
        <v>742</v>
      </c>
      <c r="D1712" s="13" t="s">
        <v>20</v>
      </c>
      <c r="E1712" s="1" t="s">
        <v>726</v>
      </c>
      <c r="F1712" s="66" t="s">
        <v>743</v>
      </c>
      <c r="G1712" s="28" t="s">
        <v>127</v>
      </c>
      <c r="H1712" s="6">
        <f t="shared" si="91"/>
        <v>-9725</v>
      </c>
      <c r="I1712" s="23">
        <f t="shared" si="90"/>
        <v>1.2</v>
      </c>
      <c r="K1712" t="s">
        <v>584</v>
      </c>
      <c r="M1712" s="2">
        <v>500</v>
      </c>
    </row>
    <row r="1713" spans="1:13" s="77" customFormat="1" ht="12.75">
      <c r="A1713" s="1"/>
      <c r="B1713" s="293">
        <v>1500</v>
      </c>
      <c r="C1713" s="1" t="s">
        <v>744</v>
      </c>
      <c r="D1713" s="13" t="s">
        <v>20</v>
      </c>
      <c r="E1713" s="1" t="s">
        <v>726</v>
      </c>
      <c r="F1713" s="66" t="s">
        <v>745</v>
      </c>
      <c r="G1713" s="28" t="s">
        <v>139</v>
      </c>
      <c r="H1713" s="6">
        <f t="shared" si="91"/>
        <v>-11225</v>
      </c>
      <c r="I1713" s="23">
        <f t="shared" si="90"/>
        <v>3</v>
      </c>
      <c r="J1713"/>
      <c r="K1713" t="s">
        <v>584</v>
      </c>
      <c r="L1713"/>
      <c r="M1713" s="2">
        <v>500</v>
      </c>
    </row>
    <row r="1714" spans="2:13" ht="12.75">
      <c r="B1714" s="293">
        <v>6000</v>
      </c>
      <c r="C1714" s="1" t="s">
        <v>746</v>
      </c>
      <c r="D1714" s="13" t="s">
        <v>20</v>
      </c>
      <c r="E1714" s="1" t="s">
        <v>726</v>
      </c>
      <c r="F1714" s="66" t="s">
        <v>747</v>
      </c>
      <c r="G1714" s="28" t="s">
        <v>139</v>
      </c>
      <c r="H1714" s="6">
        <f t="shared" si="91"/>
        <v>-17225</v>
      </c>
      <c r="I1714" s="23">
        <f t="shared" si="90"/>
        <v>12</v>
      </c>
      <c r="K1714" t="s">
        <v>584</v>
      </c>
      <c r="M1714" s="2">
        <v>500</v>
      </c>
    </row>
    <row r="1715" spans="2:13" ht="12.75">
      <c r="B1715" s="293">
        <v>2500</v>
      </c>
      <c r="C1715" s="1" t="s">
        <v>748</v>
      </c>
      <c r="D1715" s="1" t="s">
        <v>20</v>
      </c>
      <c r="E1715" s="1" t="s">
        <v>726</v>
      </c>
      <c r="F1715" s="66" t="s">
        <v>749</v>
      </c>
      <c r="G1715" s="28" t="s">
        <v>144</v>
      </c>
      <c r="H1715" s="6">
        <f t="shared" si="91"/>
        <v>-19725</v>
      </c>
      <c r="I1715" s="23">
        <f t="shared" si="90"/>
        <v>5</v>
      </c>
      <c r="K1715" t="s">
        <v>584</v>
      </c>
      <c r="M1715" s="2">
        <v>500</v>
      </c>
    </row>
    <row r="1716" spans="2:13" ht="12.75">
      <c r="B1716" s="293">
        <v>500</v>
      </c>
      <c r="C1716" s="1" t="s">
        <v>750</v>
      </c>
      <c r="D1716" s="1" t="s">
        <v>20</v>
      </c>
      <c r="E1716" s="1" t="s">
        <v>726</v>
      </c>
      <c r="F1716" s="66" t="s">
        <v>751</v>
      </c>
      <c r="G1716" s="28" t="s">
        <v>273</v>
      </c>
      <c r="H1716" s="6">
        <f t="shared" si="91"/>
        <v>-20225</v>
      </c>
      <c r="I1716" s="23">
        <f>+B1716/M1716</f>
        <v>1</v>
      </c>
      <c r="K1716" t="s">
        <v>584</v>
      </c>
      <c r="M1716" s="2">
        <v>500</v>
      </c>
    </row>
    <row r="1717" spans="1:13" s="77" customFormat="1" ht="12.75">
      <c r="A1717" s="1"/>
      <c r="B1717" s="293">
        <v>9550</v>
      </c>
      <c r="C1717" s="1" t="s">
        <v>752</v>
      </c>
      <c r="D1717" s="1" t="s">
        <v>20</v>
      </c>
      <c r="E1717" s="1" t="s">
        <v>726</v>
      </c>
      <c r="F1717" s="66" t="s">
        <v>753</v>
      </c>
      <c r="G1717" s="28" t="s">
        <v>273</v>
      </c>
      <c r="H1717" s="6">
        <f t="shared" si="91"/>
        <v>-29775</v>
      </c>
      <c r="I1717" s="23">
        <f t="shared" si="90"/>
        <v>19.1</v>
      </c>
      <c r="J1717"/>
      <c r="K1717" t="s">
        <v>584</v>
      </c>
      <c r="L1717"/>
      <c r="M1717" s="2">
        <v>500</v>
      </c>
    </row>
    <row r="1718" spans="2:13" ht="12.75">
      <c r="B1718" s="293">
        <v>1000</v>
      </c>
      <c r="C1718" s="1" t="s">
        <v>754</v>
      </c>
      <c r="D1718" s="1" t="s">
        <v>20</v>
      </c>
      <c r="E1718" s="1" t="s">
        <v>726</v>
      </c>
      <c r="F1718" s="66" t="s">
        <v>753</v>
      </c>
      <c r="G1718" s="28" t="s">
        <v>273</v>
      </c>
      <c r="H1718" s="6">
        <f t="shared" si="91"/>
        <v>-30775</v>
      </c>
      <c r="I1718" s="23">
        <f t="shared" si="90"/>
        <v>2</v>
      </c>
      <c r="K1718" t="s">
        <v>584</v>
      </c>
      <c r="M1718" s="2">
        <v>500</v>
      </c>
    </row>
    <row r="1719" spans="2:13" ht="12.75">
      <c r="B1719" s="296">
        <v>250</v>
      </c>
      <c r="C1719" s="13" t="s">
        <v>741</v>
      </c>
      <c r="D1719" s="13" t="s">
        <v>20</v>
      </c>
      <c r="E1719" s="35" t="s">
        <v>726</v>
      </c>
      <c r="F1719" s="66" t="s">
        <v>636</v>
      </c>
      <c r="G1719" s="36" t="s">
        <v>75</v>
      </c>
      <c r="H1719" s="6">
        <f t="shared" si="91"/>
        <v>-31025</v>
      </c>
      <c r="I1719" s="23">
        <f>+B1719/M1719</f>
        <v>0.5</v>
      </c>
      <c r="K1719" t="s">
        <v>563</v>
      </c>
      <c r="M1719" s="2">
        <v>500</v>
      </c>
    </row>
    <row r="1720" spans="1:13" s="16" customFormat="1" ht="13.5" customHeight="1">
      <c r="A1720" s="13"/>
      <c r="B1720" s="296">
        <v>4000</v>
      </c>
      <c r="C1720" s="13" t="s">
        <v>970</v>
      </c>
      <c r="D1720" s="13" t="s">
        <v>20</v>
      </c>
      <c r="E1720" s="35" t="s">
        <v>726</v>
      </c>
      <c r="F1720" s="91" t="s">
        <v>971</v>
      </c>
      <c r="G1720" s="30" t="s">
        <v>139</v>
      </c>
      <c r="H1720" s="29">
        <f t="shared" si="91"/>
        <v>-35025</v>
      </c>
      <c r="I1720" s="40">
        <f>+B1720/M1720</f>
        <v>8</v>
      </c>
      <c r="K1720" s="16" t="s">
        <v>809</v>
      </c>
      <c r="M1720" s="41">
        <v>500</v>
      </c>
    </row>
    <row r="1721" spans="1:13" s="16" customFormat="1" ht="12.75">
      <c r="A1721" s="12"/>
      <c r="B1721" s="295">
        <f>SUM(B1701:B1720)</f>
        <v>35025</v>
      </c>
      <c r="C1721" s="12" t="s">
        <v>726</v>
      </c>
      <c r="D1721" s="12"/>
      <c r="E1721" s="12"/>
      <c r="F1721" s="78"/>
      <c r="G1721" s="19"/>
      <c r="H1721" s="75">
        <v>0</v>
      </c>
      <c r="I1721" s="76">
        <f t="shared" si="90"/>
        <v>70.05</v>
      </c>
      <c r="J1721" s="77"/>
      <c r="K1721" s="77"/>
      <c r="L1721" s="77"/>
      <c r="M1721" s="2">
        <v>500</v>
      </c>
    </row>
    <row r="1722" spans="8:13" ht="12.75">
      <c r="H1722" s="6">
        <f>H1721-B1722</f>
        <v>0</v>
      </c>
      <c r="I1722" s="23">
        <f t="shared" si="90"/>
        <v>0</v>
      </c>
      <c r="M1722" s="2">
        <v>500</v>
      </c>
    </row>
    <row r="1723" spans="8:13" ht="12.75">
      <c r="H1723" s="6">
        <f aca="true" t="shared" si="92" ref="H1723:H1745">H1722-B1723</f>
        <v>0</v>
      </c>
      <c r="I1723" s="23">
        <f>+B1723/M1723</f>
        <v>0</v>
      </c>
      <c r="M1723" s="2">
        <v>500</v>
      </c>
    </row>
    <row r="1724" spans="2:13" ht="12.75">
      <c r="B1724" s="293">
        <v>50000</v>
      </c>
      <c r="C1724" s="1" t="s">
        <v>755</v>
      </c>
      <c r="D1724" s="13" t="s">
        <v>20</v>
      </c>
      <c r="E1724" s="1" t="s">
        <v>756</v>
      </c>
      <c r="F1724" s="118" t="s">
        <v>766</v>
      </c>
      <c r="G1724" s="28" t="s">
        <v>37</v>
      </c>
      <c r="H1724" s="6">
        <f t="shared" si="92"/>
        <v>-50000</v>
      </c>
      <c r="I1724" s="23">
        <f aca="true" t="shared" si="93" ref="I1724:I1740">+B1724/M1724</f>
        <v>100</v>
      </c>
      <c r="K1724" t="s">
        <v>683</v>
      </c>
      <c r="M1724" s="2">
        <v>500</v>
      </c>
    </row>
    <row r="1725" spans="2:13" ht="12.75">
      <c r="B1725" s="296">
        <v>50000</v>
      </c>
      <c r="C1725" s="1" t="s">
        <v>755</v>
      </c>
      <c r="D1725" s="13" t="s">
        <v>20</v>
      </c>
      <c r="E1725" s="1" t="s">
        <v>756</v>
      </c>
      <c r="F1725" s="118" t="s">
        <v>767</v>
      </c>
      <c r="G1725" s="31" t="s">
        <v>45</v>
      </c>
      <c r="H1725" s="29">
        <f t="shared" si="92"/>
        <v>-100000</v>
      </c>
      <c r="I1725" s="23">
        <f t="shared" si="93"/>
        <v>100</v>
      </c>
      <c r="K1725" t="s">
        <v>683</v>
      </c>
      <c r="M1725" s="2">
        <v>500</v>
      </c>
    </row>
    <row r="1726" spans="1:13" ht="12.75">
      <c r="A1726" s="13"/>
      <c r="B1726" s="296">
        <v>24000</v>
      </c>
      <c r="C1726" s="1" t="s">
        <v>755</v>
      </c>
      <c r="D1726" s="13" t="s">
        <v>20</v>
      </c>
      <c r="E1726" s="13" t="s">
        <v>768</v>
      </c>
      <c r="F1726" s="237" t="s">
        <v>769</v>
      </c>
      <c r="G1726" s="30" t="s">
        <v>75</v>
      </c>
      <c r="H1726" s="29">
        <f t="shared" si="92"/>
        <v>-124000</v>
      </c>
      <c r="I1726" s="40">
        <f t="shared" si="93"/>
        <v>48</v>
      </c>
      <c r="J1726" s="16"/>
      <c r="K1726" s="16" t="s">
        <v>587</v>
      </c>
      <c r="L1726" s="16"/>
      <c r="M1726" s="2">
        <v>500</v>
      </c>
    </row>
    <row r="1727" spans="2:13" ht="12.75">
      <c r="B1727" s="296">
        <v>50000</v>
      </c>
      <c r="C1727" s="1" t="s">
        <v>755</v>
      </c>
      <c r="D1727" s="13" t="s">
        <v>20</v>
      </c>
      <c r="E1727" s="1" t="s">
        <v>756</v>
      </c>
      <c r="F1727" s="118" t="s">
        <v>770</v>
      </c>
      <c r="G1727" s="30" t="s">
        <v>127</v>
      </c>
      <c r="H1727" s="29">
        <f t="shared" si="92"/>
        <v>-174000</v>
      </c>
      <c r="I1727" s="23">
        <f t="shared" si="93"/>
        <v>100</v>
      </c>
      <c r="K1727" t="s">
        <v>683</v>
      </c>
      <c r="M1727" s="2">
        <v>500</v>
      </c>
    </row>
    <row r="1728" spans="2:13" ht="12.75">
      <c r="B1728" s="296">
        <v>25000</v>
      </c>
      <c r="C1728" s="1" t="s">
        <v>755</v>
      </c>
      <c r="D1728" s="13" t="s">
        <v>20</v>
      </c>
      <c r="E1728" s="1" t="s">
        <v>756</v>
      </c>
      <c r="F1728" s="118" t="s">
        <v>771</v>
      </c>
      <c r="G1728" s="30" t="s">
        <v>141</v>
      </c>
      <c r="H1728" s="29">
        <f t="shared" si="92"/>
        <v>-199000</v>
      </c>
      <c r="I1728" s="23">
        <f t="shared" si="93"/>
        <v>50</v>
      </c>
      <c r="K1728" t="s">
        <v>683</v>
      </c>
      <c r="M1728" s="2">
        <v>500</v>
      </c>
    </row>
    <row r="1729" spans="1:13" ht="12.75">
      <c r="A1729" s="13"/>
      <c r="B1729" s="296">
        <v>50000</v>
      </c>
      <c r="C1729" s="1" t="s">
        <v>755</v>
      </c>
      <c r="D1729" s="13" t="s">
        <v>20</v>
      </c>
      <c r="E1729" s="1" t="s">
        <v>756</v>
      </c>
      <c r="F1729" s="118" t="s">
        <v>757</v>
      </c>
      <c r="G1729" s="30" t="s">
        <v>144</v>
      </c>
      <c r="H1729" s="29">
        <f t="shared" si="92"/>
        <v>-249000</v>
      </c>
      <c r="I1729" s="23">
        <f t="shared" si="93"/>
        <v>100</v>
      </c>
      <c r="J1729" s="16"/>
      <c r="K1729" t="s">
        <v>683</v>
      </c>
      <c r="L1729" s="16"/>
      <c r="M1729" s="2">
        <v>500</v>
      </c>
    </row>
    <row r="1730" spans="2:13" ht="12.75">
      <c r="B1730" s="293">
        <v>50000</v>
      </c>
      <c r="C1730" s="1" t="s">
        <v>755</v>
      </c>
      <c r="D1730" s="13" t="s">
        <v>20</v>
      </c>
      <c r="E1730" s="1" t="s">
        <v>756</v>
      </c>
      <c r="F1730" s="118" t="s">
        <v>760</v>
      </c>
      <c r="G1730" s="28" t="s">
        <v>202</v>
      </c>
      <c r="H1730" s="29">
        <f t="shared" si="92"/>
        <v>-299000</v>
      </c>
      <c r="I1730" s="23">
        <f t="shared" si="93"/>
        <v>100</v>
      </c>
      <c r="K1730" t="s">
        <v>683</v>
      </c>
      <c r="M1730" s="2">
        <v>500</v>
      </c>
    </row>
    <row r="1731" spans="1:13" s="77" customFormat="1" ht="12.75">
      <c r="A1731" s="1"/>
      <c r="B1731" s="293">
        <v>50000</v>
      </c>
      <c r="C1731" s="1" t="s">
        <v>755</v>
      </c>
      <c r="D1731" s="13" t="s">
        <v>20</v>
      </c>
      <c r="E1731" s="1" t="s">
        <v>758</v>
      </c>
      <c r="F1731" s="118" t="s">
        <v>759</v>
      </c>
      <c r="G1731" s="28" t="s">
        <v>202</v>
      </c>
      <c r="H1731" s="29">
        <f t="shared" si="92"/>
        <v>-349000</v>
      </c>
      <c r="I1731" s="23">
        <f t="shared" si="93"/>
        <v>100</v>
      </c>
      <c r="J1731"/>
      <c r="K1731" t="s">
        <v>683</v>
      </c>
      <c r="L1731"/>
      <c r="M1731" s="2">
        <v>500</v>
      </c>
    </row>
    <row r="1732" spans="2:13" ht="12.75">
      <c r="B1732" s="293">
        <v>50000</v>
      </c>
      <c r="C1732" s="1" t="s">
        <v>755</v>
      </c>
      <c r="D1732" s="13" t="s">
        <v>20</v>
      </c>
      <c r="E1732" s="1" t="s">
        <v>756</v>
      </c>
      <c r="F1732" s="118" t="s">
        <v>761</v>
      </c>
      <c r="G1732" s="28" t="s">
        <v>204</v>
      </c>
      <c r="H1732" s="29">
        <f t="shared" si="92"/>
        <v>-399000</v>
      </c>
      <c r="I1732" s="23">
        <f t="shared" si="93"/>
        <v>100</v>
      </c>
      <c r="K1732" t="s">
        <v>683</v>
      </c>
      <c r="M1732" s="2">
        <v>500</v>
      </c>
    </row>
    <row r="1733" spans="2:13" ht="12.75">
      <c r="B1733" s="293">
        <v>20000</v>
      </c>
      <c r="C1733" s="38" t="s">
        <v>755</v>
      </c>
      <c r="D1733" s="13" t="s">
        <v>20</v>
      </c>
      <c r="E1733" s="38" t="s">
        <v>756</v>
      </c>
      <c r="F1733" s="118" t="s">
        <v>762</v>
      </c>
      <c r="G1733" s="28" t="s">
        <v>226</v>
      </c>
      <c r="H1733" s="29">
        <f t="shared" si="92"/>
        <v>-419000</v>
      </c>
      <c r="I1733" s="23">
        <f t="shared" si="93"/>
        <v>40</v>
      </c>
      <c r="K1733" t="s">
        <v>683</v>
      </c>
      <c r="M1733" s="2">
        <v>500</v>
      </c>
    </row>
    <row r="1734" spans="1:13" s="16" customFormat="1" ht="12.75">
      <c r="A1734" s="1"/>
      <c r="B1734" s="293">
        <v>50000</v>
      </c>
      <c r="C1734" s="38" t="s">
        <v>755</v>
      </c>
      <c r="D1734" s="13" t="s">
        <v>20</v>
      </c>
      <c r="E1734" s="38" t="s">
        <v>756</v>
      </c>
      <c r="F1734" s="118" t="s">
        <v>763</v>
      </c>
      <c r="G1734" s="28" t="s">
        <v>226</v>
      </c>
      <c r="H1734" s="29">
        <f t="shared" si="92"/>
        <v>-469000</v>
      </c>
      <c r="I1734" s="23">
        <f t="shared" si="93"/>
        <v>100</v>
      </c>
      <c r="J1734"/>
      <c r="K1734" t="s">
        <v>683</v>
      </c>
      <c r="L1734"/>
      <c r="M1734" s="2">
        <v>500</v>
      </c>
    </row>
    <row r="1735" spans="2:13" ht="12.75">
      <c r="B1735" s="293">
        <v>50000</v>
      </c>
      <c r="C1735" s="38" t="s">
        <v>755</v>
      </c>
      <c r="D1735" s="13" t="s">
        <v>20</v>
      </c>
      <c r="E1735" s="38" t="s">
        <v>756</v>
      </c>
      <c r="F1735" s="118" t="s">
        <v>764</v>
      </c>
      <c r="G1735" s="28" t="s">
        <v>227</v>
      </c>
      <c r="H1735" s="29">
        <f t="shared" si="92"/>
        <v>-519000</v>
      </c>
      <c r="I1735" s="23">
        <f t="shared" si="93"/>
        <v>100</v>
      </c>
      <c r="K1735" t="s">
        <v>683</v>
      </c>
      <c r="M1735" s="2">
        <v>500</v>
      </c>
    </row>
    <row r="1736" spans="1:13" s="77" customFormat="1" ht="12.75">
      <c r="A1736" s="1"/>
      <c r="B1736" s="293">
        <v>50000</v>
      </c>
      <c r="C1736" s="1" t="s">
        <v>755</v>
      </c>
      <c r="D1736" s="13" t="s">
        <v>20</v>
      </c>
      <c r="E1736" s="38" t="s">
        <v>758</v>
      </c>
      <c r="F1736" s="118" t="s">
        <v>772</v>
      </c>
      <c r="G1736" s="28" t="s">
        <v>297</v>
      </c>
      <c r="H1736" s="29">
        <f t="shared" si="92"/>
        <v>-569000</v>
      </c>
      <c r="I1736" s="23">
        <f t="shared" si="93"/>
        <v>100</v>
      </c>
      <c r="J1736"/>
      <c r="K1736" t="s">
        <v>683</v>
      </c>
      <c r="L1736"/>
      <c r="M1736" s="2">
        <v>500</v>
      </c>
    </row>
    <row r="1737" spans="2:13" ht="12.75">
      <c r="B1737" s="293">
        <v>25000</v>
      </c>
      <c r="C1737" s="1" t="s">
        <v>755</v>
      </c>
      <c r="D1737" s="13" t="s">
        <v>20</v>
      </c>
      <c r="E1737" s="1" t="s">
        <v>756</v>
      </c>
      <c r="F1737" s="94" t="s">
        <v>765</v>
      </c>
      <c r="G1737" s="28" t="s">
        <v>340</v>
      </c>
      <c r="H1737" s="29">
        <f t="shared" si="92"/>
        <v>-594000</v>
      </c>
      <c r="I1737" s="23">
        <f t="shared" si="93"/>
        <v>50</v>
      </c>
      <c r="K1737" t="s">
        <v>683</v>
      </c>
      <c r="M1737" s="2">
        <v>500</v>
      </c>
    </row>
    <row r="1738" spans="1:13" ht="12.75">
      <c r="A1738" s="12"/>
      <c r="B1738" s="295">
        <f>SUM(B1724:B1737)</f>
        <v>594000</v>
      </c>
      <c r="C1738" s="12" t="s">
        <v>755</v>
      </c>
      <c r="D1738" s="12"/>
      <c r="E1738" s="12"/>
      <c r="F1738" s="78"/>
      <c r="G1738" s="19"/>
      <c r="H1738" s="75">
        <v>0</v>
      </c>
      <c r="I1738" s="76">
        <f t="shared" si="93"/>
        <v>1188</v>
      </c>
      <c r="J1738" s="77"/>
      <c r="K1738" s="77"/>
      <c r="L1738" s="77"/>
      <c r="M1738" s="2">
        <v>500</v>
      </c>
    </row>
    <row r="1739" spans="2:13" ht="12.75">
      <c r="B1739" s="262"/>
      <c r="H1739" s="6">
        <f t="shared" si="92"/>
        <v>0</v>
      </c>
      <c r="I1739" s="23">
        <f t="shared" si="93"/>
        <v>0</v>
      </c>
      <c r="M1739" s="2">
        <v>500</v>
      </c>
    </row>
    <row r="1740" spans="1:13" s="77" customFormat="1" ht="12.75">
      <c r="A1740" s="1"/>
      <c r="B1740" s="262"/>
      <c r="C1740" s="1"/>
      <c r="D1740" s="13"/>
      <c r="E1740" s="1"/>
      <c r="F1740" s="94"/>
      <c r="G1740" s="28"/>
      <c r="H1740" s="6">
        <f t="shared" si="92"/>
        <v>0</v>
      </c>
      <c r="I1740" s="23">
        <f t="shared" si="93"/>
        <v>0</v>
      </c>
      <c r="J1740"/>
      <c r="K1740"/>
      <c r="L1740"/>
      <c r="M1740" s="2">
        <v>500</v>
      </c>
    </row>
    <row r="1741" spans="1:13" ht="12.75">
      <c r="A1741" s="13"/>
      <c r="B1741" s="286">
        <v>1000</v>
      </c>
      <c r="C1741" s="13" t="s">
        <v>773</v>
      </c>
      <c r="D1741" s="13" t="s">
        <v>20</v>
      </c>
      <c r="E1741" s="13" t="s">
        <v>774</v>
      </c>
      <c r="F1741" s="91" t="s">
        <v>586</v>
      </c>
      <c r="G1741" s="31" t="s">
        <v>37</v>
      </c>
      <c r="H1741" s="6">
        <f t="shared" si="92"/>
        <v>-1000</v>
      </c>
      <c r="I1741" s="40">
        <v>2</v>
      </c>
      <c r="J1741" s="16"/>
      <c r="K1741" s="16" t="s">
        <v>587</v>
      </c>
      <c r="L1741" s="16"/>
      <c r="M1741" s="2">
        <v>500</v>
      </c>
    </row>
    <row r="1742" spans="2:13" ht="12.75">
      <c r="B1742" s="262">
        <v>30000</v>
      </c>
      <c r="C1742" s="1" t="s">
        <v>773</v>
      </c>
      <c r="D1742" s="13" t="s">
        <v>20</v>
      </c>
      <c r="E1742" s="13" t="s">
        <v>775</v>
      </c>
      <c r="F1742" s="118" t="s">
        <v>776</v>
      </c>
      <c r="G1742" s="28" t="s">
        <v>75</v>
      </c>
      <c r="H1742" s="6">
        <f t="shared" si="92"/>
        <v>-31000</v>
      </c>
      <c r="I1742" s="23">
        <v>60</v>
      </c>
      <c r="K1742" t="s">
        <v>587</v>
      </c>
      <c r="M1742" s="2">
        <v>500</v>
      </c>
    </row>
    <row r="1743" spans="1:13" ht="12.75">
      <c r="A1743" s="12"/>
      <c r="B1743" s="275">
        <f>SUM(B1741:B1742)</f>
        <v>31000</v>
      </c>
      <c r="C1743" s="12" t="s">
        <v>773</v>
      </c>
      <c r="D1743" s="12"/>
      <c r="E1743" s="12"/>
      <c r="F1743" s="78"/>
      <c r="G1743" s="19"/>
      <c r="H1743" s="75">
        <v>0</v>
      </c>
      <c r="I1743" s="76">
        <f aca="true" t="shared" si="94" ref="I1743:I1758">+B1743/M1743</f>
        <v>62</v>
      </c>
      <c r="J1743" s="77"/>
      <c r="K1743" s="77"/>
      <c r="L1743" s="77"/>
      <c r="M1743" s="2">
        <v>500</v>
      </c>
    </row>
    <row r="1744" spans="1:13" s="77" customFormat="1" ht="12.75">
      <c r="A1744" s="1"/>
      <c r="B1744" s="6"/>
      <c r="C1744" s="1"/>
      <c r="D1744" s="1"/>
      <c r="E1744" s="1"/>
      <c r="F1744" s="66"/>
      <c r="G1744" s="28"/>
      <c r="H1744" s="6">
        <f t="shared" si="92"/>
        <v>0</v>
      </c>
      <c r="I1744" s="23">
        <f t="shared" si="94"/>
        <v>0</v>
      </c>
      <c r="J1744"/>
      <c r="K1744"/>
      <c r="L1744"/>
      <c r="M1744" s="2">
        <v>500</v>
      </c>
    </row>
    <row r="1745" spans="8:13" ht="12.75">
      <c r="H1745" s="6">
        <f t="shared" si="92"/>
        <v>0</v>
      </c>
      <c r="I1745" s="23">
        <f t="shared" si="94"/>
        <v>0</v>
      </c>
      <c r="M1745" s="2">
        <v>500</v>
      </c>
    </row>
    <row r="1746" spans="1:13" ht="12.75">
      <c r="A1746" s="13"/>
      <c r="B1746" s="279">
        <v>110000</v>
      </c>
      <c r="C1746" s="80" t="s">
        <v>777</v>
      </c>
      <c r="D1746" s="1" t="s">
        <v>20</v>
      </c>
      <c r="E1746" s="13"/>
      <c r="F1746" s="84" t="s">
        <v>440</v>
      </c>
      <c r="G1746" s="30" t="s">
        <v>125</v>
      </c>
      <c r="H1746" s="6">
        <f>H1745-B1746</f>
        <v>-110000</v>
      </c>
      <c r="I1746" s="23">
        <f t="shared" si="94"/>
        <v>220</v>
      </c>
      <c r="M1746" s="2">
        <v>500</v>
      </c>
    </row>
    <row r="1747" spans="1:13" ht="12.75">
      <c r="A1747" s="13"/>
      <c r="B1747" s="286">
        <v>11655</v>
      </c>
      <c r="C1747" s="80" t="s">
        <v>777</v>
      </c>
      <c r="D1747" s="1" t="s">
        <v>20</v>
      </c>
      <c r="E1747" s="13" t="s">
        <v>1370</v>
      </c>
      <c r="F1747" s="84"/>
      <c r="G1747" s="30" t="s">
        <v>125</v>
      </c>
      <c r="H1747" s="6">
        <f aca="true" t="shared" si="95" ref="H1747:H1752">H1746-B1747</f>
        <v>-121655</v>
      </c>
      <c r="I1747" s="23">
        <f aca="true" t="shared" si="96" ref="I1747:I1752">+B1747/M1747</f>
        <v>23.31</v>
      </c>
      <c r="M1747" s="2">
        <v>500</v>
      </c>
    </row>
    <row r="1748" spans="1:13" ht="12.75">
      <c r="A1748" s="13"/>
      <c r="B1748" s="296">
        <v>210000</v>
      </c>
      <c r="C1748" s="33" t="s">
        <v>683</v>
      </c>
      <c r="D1748" s="1" t="s">
        <v>20</v>
      </c>
      <c r="E1748" s="13"/>
      <c r="F1748" s="84" t="s">
        <v>440</v>
      </c>
      <c r="G1748" s="30" t="s">
        <v>125</v>
      </c>
      <c r="H1748" s="6">
        <f t="shared" si="95"/>
        <v>-331655</v>
      </c>
      <c r="I1748" s="23">
        <f t="shared" si="96"/>
        <v>420</v>
      </c>
      <c r="M1748" s="2">
        <v>500</v>
      </c>
    </row>
    <row r="1749" spans="1:13" ht="12.75">
      <c r="A1749" s="13"/>
      <c r="B1749" s="286">
        <v>27195</v>
      </c>
      <c r="C1749" s="33" t="s">
        <v>683</v>
      </c>
      <c r="D1749" s="1" t="s">
        <v>20</v>
      </c>
      <c r="E1749" s="13" t="s">
        <v>1370</v>
      </c>
      <c r="F1749" s="84"/>
      <c r="G1749" s="30" t="s">
        <v>125</v>
      </c>
      <c r="H1749" s="6">
        <f t="shared" si="95"/>
        <v>-358850</v>
      </c>
      <c r="I1749" s="23">
        <f t="shared" si="96"/>
        <v>54.39</v>
      </c>
      <c r="M1749" s="2">
        <v>500</v>
      </c>
    </row>
    <row r="1750" spans="1:13" ht="12.75">
      <c r="A1750" s="13"/>
      <c r="B1750" s="279">
        <v>160000</v>
      </c>
      <c r="C1750" s="33" t="s">
        <v>778</v>
      </c>
      <c r="D1750" s="1" t="s">
        <v>20</v>
      </c>
      <c r="E1750" s="13"/>
      <c r="F1750" s="84" t="s">
        <v>440</v>
      </c>
      <c r="G1750" s="30" t="s">
        <v>125</v>
      </c>
      <c r="H1750" s="6">
        <f>H1749-B1750</f>
        <v>-518850</v>
      </c>
      <c r="I1750" s="23">
        <f t="shared" si="96"/>
        <v>320</v>
      </c>
      <c r="M1750" s="2">
        <v>500</v>
      </c>
    </row>
    <row r="1751" spans="1:13" ht="12.75">
      <c r="A1751" s="13"/>
      <c r="B1751" s="286">
        <v>19425</v>
      </c>
      <c r="C1751" s="33" t="s">
        <v>778</v>
      </c>
      <c r="D1751" s="1" t="s">
        <v>20</v>
      </c>
      <c r="E1751" s="13" t="s">
        <v>1370</v>
      </c>
      <c r="F1751" s="84"/>
      <c r="G1751" s="30" t="s">
        <v>125</v>
      </c>
      <c r="H1751" s="6">
        <f t="shared" si="95"/>
        <v>-538275</v>
      </c>
      <c r="I1751" s="23">
        <f t="shared" si="96"/>
        <v>38.85</v>
      </c>
      <c r="M1751" s="2">
        <v>500</v>
      </c>
    </row>
    <row r="1752" spans="1:13" ht="12.75">
      <c r="A1752" s="13"/>
      <c r="B1752" s="296">
        <v>60000</v>
      </c>
      <c r="C1752" s="33" t="s">
        <v>542</v>
      </c>
      <c r="D1752" s="1" t="s">
        <v>20</v>
      </c>
      <c r="E1752" s="13"/>
      <c r="F1752" s="84" t="s">
        <v>330</v>
      </c>
      <c r="G1752" s="30" t="s">
        <v>125</v>
      </c>
      <c r="H1752" s="6">
        <f t="shared" si="95"/>
        <v>-598275</v>
      </c>
      <c r="I1752" s="23">
        <f t="shared" si="96"/>
        <v>120</v>
      </c>
      <c r="M1752" s="2">
        <v>500</v>
      </c>
    </row>
    <row r="1753" spans="1:13" ht="12.75">
      <c r="A1753" s="12"/>
      <c r="B1753" s="102">
        <f>SUM(B1746:B1752)</f>
        <v>598275</v>
      </c>
      <c r="C1753" s="92" t="s">
        <v>442</v>
      </c>
      <c r="D1753" s="12"/>
      <c r="E1753" s="12"/>
      <c r="F1753" s="96"/>
      <c r="G1753" s="19"/>
      <c r="H1753" s="97">
        <v>0</v>
      </c>
      <c r="I1753" s="76">
        <f t="shared" si="94"/>
        <v>1196.55</v>
      </c>
      <c r="J1753" s="77"/>
      <c r="K1753" s="77"/>
      <c r="L1753" s="77"/>
      <c r="M1753" s="2">
        <v>500</v>
      </c>
    </row>
    <row r="1754" spans="8:13" ht="12.75">
      <c r="H1754" s="6">
        <f>H1753-B1754</f>
        <v>0</v>
      </c>
      <c r="I1754" s="23">
        <f t="shared" si="94"/>
        <v>0</v>
      </c>
      <c r="M1754" s="2">
        <v>500</v>
      </c>
    </row>
    <row r="1755" spans="1:13" s="16" customFormat="1" ht="12.75">
      <c r="A1755" s="1"/>
      <c r="B1755" s="6"/>
      <c r="C1755" s="1"/>
      <c r="D1755" s="1"/>
      <c r="E1755" s="1"/>
      <c r="F1755" s="66"/>
      <c r="G1755" s="28"/>
      <c r="H1755" s="6">
        <f>H1754-B1755</f>
        <v>0</v>
      </c>
      <c r="I1755" s="23">
        <f t="shared" si="94"/>
        <v>0</v>
      </c>
      <c r="J1755"/>
      <c r="K1755"/>
      <c r="L1755"/>
      <c r="M1755" s="2">
        <v>500</v>
      </c>
    </row>
    <row r="1756" spans="8:13" ht="12.75">
      <c r="H1756" s="6">
        <f>H1755-B1756</f>
        <v>0</v>
      </c>
      <c r="I1756" s="23">
        <f t="shared" si="94"/>
        <v>0</v>
      </c>
      <c r="M1756" s="2">
        <v>500</v>
      </c>
    </row>
    <row r="1757" spans="8:13" ht="12.75">
      <c r="H1757" s="6">
        <f>H1756-B1757</f>
        <v>0</v>
      </c>
      <c r="I1757" s="23">
        <f t="shared" si="94"/>
        <v>0</v>
      </c>
      <c r="M1757" s="2">
        <v>500</v>
      </c>
    </row>
    <row r="1758" spans="1:13" ht="13.5" thickBot="1">
      <c r="A1758" s="104"/>
      <c r="B1758" s="67">
        <f>+B1853+B1859+B1971+B1975+B2025+B2064+B2069+B2079</f>
        <v>1579150</v>
      </c>
      <c r="C1758" s="57"/>
      <c r="D1758" s="59" t="s">
        <v>779</v>
      </c>
      <c r="E1758" s="57"/>
      <c r="F1758" s="100"/>
      <c r="G1758" s="62"/>
      <c r="H1758" s="105">
        <f>H1757-B1758</f>
        <v>-1579150</v>
      </c>
      <c r="I1758" s="106">
        <f t="shared" si="94"/>
        <v>3158.3</v>
      </c>
      <c r="J1758" s="65"/>
      <c r="K1758" s="65"/>
      <c r="L1758" s="65"/>
      <c r="M1758" s="2">
        <v>500</v>
      </c>
    </row>
    <row r="1759" spans="2:14" ht="12.75">
      <c r="B1759" s="32"/>
      <c r="C1759" s="33"/>
      <c r="D1759" s="13"/>
      <c r="E1759" s="33"/>
      <c r="G1759" s="31"/>
      <c r="H1759" s="6">
        <v>0</v>
      </c>
      <c r="I1759" s="23">
        <f aca="true" t="shared" si="97" ref="I1759:I1822">+B1759/M1759</f>
        <v>0</v>
      </c>
      <c r="M1759" s="2">
        <v>500</v>
      </c>
      <c r="N1759" s="39">
        <v>500</v>
      </c>
    </row>
    <row r="1760" spans="2:13" ht="12.75">
      <c r="B1760" s="300">
        <v>5000</v>
      </c>
      <c r="C1760" s="13" t="s">
        <v>34</v>
      </c>
      <c r="D1760" s="1" t="s">
        <v>21</v>
      </c>
      <c r="E1760" s="1" t="s">
        <v>780</v>
      </c>
      <c r="F1760" s="66" t="s">
        <v>781</v>
      </c>
      <c r="G1760" s="28" t="s">
        <v>37</v>
      </c>
      <c r="H1760" s="6">
        <f aca="true" t="shared" si="98" ref="H1760:H1823">H1759-B1760</f>
        <v>-5000</v>
      </c>
      <c r="I1760" s="23">
        <f t="shared" si="97"/>
        <v>10</v>
      </c>
      <c r="K1760" t="s">
        <v>34</v>
      </c>
      <c r="M1760" s="2">
        <v>500</v>
      </c>
    </row>
    <row r="1761" spans="2:13" ht="12.75">
      <c r="B1761" s="300">
        <v>5000</v>
      </c>
      <c r="C1761" s="13" t="s">
        <v>34</v>
      </c>
      <c r="D1761" s="1" t="s">
        <v>21</v>
      </c>
      <c r="E1761" s="1" t="s">
        <v>780</v>
      </c>
      <c r="F1761" s="66" t="s">
        <v>782</v>
      </c>
      <c r="G1761" s="28" t="s">
        <v>39</v>
      </c>
      <c r="H1761" s="6">
        <f t="shared" si="98"/>
        <v>-10000</v>
      </c>
      <c r="I1761" s="23">
        <f t="shared" si="97"/>
        <v>10</v>
      </c>
      <c r="K1761" t="s">
        <v>34</v>
      </c>
      <c r="M1761" s="2">
        <v>500</v>
      </c>
    </row>
    <row r="1762" spans="2:13" ht="12.75">
      <c r="B1762" s="300">
        <v>2500</v>
      </c>
      <c r="C1762" s="13" t="s">
        <v>34</v>
      </c>
      <c r="D1762" s="1" t="s">
        <v>21</v>
      </c>
      <c r="E1762" s="1" t="s">
        <v>780</v>
      </c>
      <c r="F1762" s="66" t="s">
        <v>783</v>
      </c>
      <c r="G1762" s="28" t="s">
        <v>42</v>
      </c>
      <c r="H1762" s="6">
        <f t="shared" si="98"/>
        <v>-12500</v>
      </c>
      <c r="I1762" s="23">
        <f t="shared" si="97"/>
        <v>5</v>
      </c>
      <c r="K1762" t="s">
        <v>34</v>
      </c>
      <c r="M1762" s="2">
        <v>500</v>
      </c>
    </row>
    <row r="1763" spans="2:13" ht="12.75">
      <c r="B1763" s="300">
        <v>5000</v>
      </c>
      <c r="C1763" s="13" t="s">
        <v>34</v>
      </c>
      <c r="D1763" s="1" t="s">
        <v>21</v>
      </c>
      <c r="E1763" s="1" t="s">
        <v>780</v>
      </c>
      <c r="F1763" s="66" t="s">
        <v>784</v>
      </c>
      <c r="G1763" s="28" t="s">
        <v>45</v>
      </c>
      <c r="H1763" s="6">
        <f t="shared" si="98"/>
        <v>-17500</v>
      </c>
      <c r="I1763" s="23">
        <f t="shared" si="97"/>
        <v>10</v>
      </c>
      <c r="K1763" t="s">
        <v>34</v>
      </c>
      <c r="M1763" s="2">
        <v>500</v>
      </c>
    </row>
    <row r="1764" spans="2:13" ht="12.75">
      <c r="B1764" s="300">
        <v>2500</v>
      </c>
      <c r="C1764" s="13" t="s">
        <v>34</v>
      </c>
      <c r="D1764" s="1" t="s">
        <v>21</v>
      </c>
      <c r="E1764" s="1" t="s">
        <v>780</v>
      </c>
      <c r="F1764" s="66" t="s">
        <v>785</v>
      </c>
      <c r="G1764" s="28" t="s">
        <v>52</v>
      </c>
      <c r="H1764" s="6">
        <f t="shared" si="98"/>
        <v>-20000</v>
      </c>
      <c r="I1764" s="23">
        <f t="shared" si="97"/>
        <v>5</v>
      </c>
      <c r="K1764" t="s">
        <v>34</v>
      </c>
      <c r="M1764" s="2">
        <v>500</v>
      </c>
    </row>
    <row r="1765" spans="2:13" ht="12.75">
      <c r="B1765" s="300">
        <v>2500</v>
      </c>
      <c r="C1765" s="13" t="s">
        <v>34</v>
      </c>
      <c r="D1765" s="1" t="s">
        <v>21</v>
      </c>
      <c r="E1765" s="1" t="s">
        <v>780</v>
      </c>
      <c r="F1765" s="66" t="s">
        <v>786</v>
      </c>
      <c r="G1765" s="28" t="s">
        <v>75</v>
      </c>
      <c r="H1765" s="6">
        <f t="shared" si="98"/>
        <v>-22500</v>
      </c>
      <c r="I1765" s="23">
        <f t="shared" si="97"/>
        <v>5</v>
      </c>
      <c r="K1765" t="s">
        <v>34</v>
      </c>
      <c r="M1765" s="2">
        <v>500</v>
      </c>
    </row>
    <row r="1766" spans="2:13" ht="12.75">
      <c r="B1766" s="307">
        <v>2500</v>
      </c>
      <c r="C1766" s="13" t="s">
        <v>34</v>
      </c>
      <c r="D1766" s="1" t="s">
        <v>21</v>
      </c>
      <c r="E1766" s="1" t="s">
        <v>780</v>
      </c>
      <c r="F1766" s="66" t="s">
        <v>787</v>
      </c>
      <c r="G1766" s="28" t="s">
        <v>127</v>
      </c>
      <c r="H1766" s="6">
        <f t="shared" si="98"/>
        <v>-25000</v>
      </c>
      <c r="I1766" s="23">
        <f t="shared" si="97"/>
        <v>5</v>
      </c>
      <c r="K1766" t="s">
        <v>34</v>
      </c>
      <c r="M1766" s="2">
        <v>500</v>
      </c>
    </row>
    <row r="1767" spans="2:13" ht="12.75">
      <c r="B1767" s="300">
        <v>5000</v>
      </c>
      <c r="C1767" s="13" t="s">
        <v>34</v>
      </c>
      <c r="D1767" s="1" t="s">
        <v>21</v>
      </c>
      <c r="E1767" s="1" t="s">
        <v>780</v>
      </c>
      <c r="F1767" s="66" t="s">
        <v>788</v>
      </c>
      <c r="G1767" s="28" t="s">
        <v>125</v>
      </c>
      <c r="H1767" s="6">
        <f t="shared" si="98"/>
        <v>-30000</v>
      </c>
      <c r="I1767" s="23">
        <f t="shared" si="97"/>
        <v>10</v>
      </c>
      <c r="K1767" t="s">
        <v>34</v>
      </c>
      <c r="M1767" s="2">
        <v>500</v>
      </c>
    </row>
    <row r="1768" spans="2:13" ht="12.75">
      <c r="B1768" s="300">
        <v>2500</v>
      </c>
      <c r="C1768" s="13" t="s">
        <v>34</v>
      </c>
      <c r="D1768" s="1" t="s">
        <v>21</v>
      </c>
      <c r="E1768" s="1" t="s">
        <v>780</v>
      </c>
      <c r="F1768" s="66" t="s">
        <v>789</v>
      </c>
      <c r="G1768" s="28" t="s">
        <v>139</v>
      </c>
      <c r="H1768" s="6">
        <f t="shared" si="98"/>
        <v>-32500</v>
      </c>
      <c r="I1768" s="23">
        <f t="shared" si="97"/>
        <v>5</v>
      </c>
      <c r="K1768" t="s">
        <v>34</v>
      </c>
      <c r="M1768" s="2">
        <v>500</v>
      </c>
    </row>
    <row r="1769" spans="2:13" ht="12.75">
      <c r="B1769" s="300">
        <v>5000</v>
      </c>
      <c r="C1769" s="13" t="s">
        <v>34</v>
      </c>
      <c r="D1769" s="1" t="s">
        <v>21</v>
      </c>
      <c r="E1769" s="1" t="s">
        <v>780</v>
      </c>
      <c r="F1769" s="66" t="s">
        <v>790</v>
      </c>
      <c r="G1769" s="28" t="s">
        <v>141</v>
      </c>
      <c r="H1769" s="6">
        <f t="shared" si="98"/>
        <v>-37500</v>
      </c>
      <c r="I1769" s="23">
        <f t="shared" si="97"/>
        <v>10</v>
      </c>
      <c r="K1769" t="s">
        <v>34</v>
      </c>
      <c r="M1769" s="2">
        <v>500</v>
      </c>
    </row>
    <row r="1770" spans="2:13" ht="12.75">
      <c r="B1770" s="300">
        <v>2500</v>
      </c>
      <c r="C1770" s="13" t="s">
        <v>34</v>
      </c>
      <c r="D1770" s="1" t="s">
        <v>21</v>
      </c>
      <c r="E1770" s="1" t="s">
        <v>780</v>
      </c>
      <c r="F1770" s="66" t="s">
        <v>791</v>
      </c>
      <c r="G1770" s="28" t="s">
        <v>144</v>
      </c>
      <c r="H1770" s="6">
        <f t="shared" si="98"/>
        <v>-40000</v>
      </c>
      <c r="I1770" s="23">
        <f t="shared" si="97"/>
        <v>5</v>
      </c>
      <c r="K1770" t="s">
        <v>34</v>
      </c>
      <c r="M1770" s="2">
        <v>500</v>
      </c>
    </row>
    <row r="1771" spans="2:13" ht="12.75">
      <c r="B1771" s="300">
        <v>2500</v>
      </c>
      <c r="C1771" s="13" t="s">
        <v>34</v>
      </c>
      <c r="D1771" s="1" t="s">
        <v>21</v>
      </c>
      <c r="E1771" s="1" t="s">
        <v>780</v>
      </c>
      <c r="F1771" s="66" t="s">
        <v>792</v>
      </c>
      <c r="G1771" s="28" t="s">
        <v>184</v>
      </c>
      <c r="H1771" s="6">
        <f t="shared" si="98"/>
        <v>-42500</v>
      </c>
      <c r="I1771" s="23">
        <f t="shared" si="97"/>
        <v>5</v>
      </c>
      <c r="K1771" t="s">
        <v>34</v>
      </c>
      <c r="M1771" s="2">
        <v>500</v>
      </c>
    </row>
    <row r="1772" spans="2:13" ht="12.75">
      <c r="B1772" s="300">
        <v>2500</v>
      </c>
      <c r="C1772" s="13" t="s">
        <v>34</v>
      </c>
      <c r="D1772" s="1" t="s">
        <v>21</v>
      </c>
      <c r="E1772" s="1" t="s">
        <v>780</v>
      </c>
      <c r="F1772" s="66" t="s">
        <v>793</v>
      </c>
      <c r="G1772" s="28" t="s">
        <v>202</v>
      </c>
      <c r="H1772" s="6">
        <f t="shared" si="98"/>
        <v>-45000</v>
      </c>
      <c r="I1772" s="23">
        <f t="shared" si="97"/>
        <v>5</v>
      </c>
      <c r="K1772" t="s">
        <v>34</v>
      </c>
      <c r="M1772" s="2">
        <v>500</v>
      </c>
    </row>
    <row r="1773" spans="2:13" ht="12.75">
      <c r="B1773" s="300">
        <v>5000</v>
      </c>
      <c r="C1773" s="13" t="s">
        <v>34</v>
      </c>
      <c r="D1773" s="1" t="s">
        <v>21</v>
      </c>
      <c r="E1773" s="1" t="s">
        <v>780</v>
      </c>
      <c r="F1773" s="66" t="s">
        <v>794</v>
      </c>
      <c r="G1773" s="28" t="s">
        <v>204</v>
      </c>
      <c r="H1773" s="6">
        <f t="shared" si="98"/>
        <v>-50000</v>
      </c>
      <c r="I1773" s="23">
        <f t="shared" si="97"/>
        <v>10</v>
      </c>
      <c r="K1773" t="s">
        <v>34</v>
      </c>
      <c r="M1773" s="2">
        <v>500</v>
      </c>
    </row>
    <row r="1774" spans="2:13" ht="12.75">
      <c r="B1774" s="300">
        <v>5000</v>
      </c>
      <c r="C1774" s="13" t="s">
        <v>34</v>
      </c>
      <c r="D1774" s="1" t="s">
        <v>21</v>
      </c>
      <c r="E1774" s="1" t="s">
        <v>780</v>
      </c>
      <c r="F1774" s="66" t="s">
        <v>795</v>
      </c>
      <c r="G1774" s="28" t="s">
        <v>206</v>
      </c>
      <c r="H1774" s="6">
        <f t="shared" si="98"/>
        <v>-55000</v>
      </c>
      <c r="I1774" s="23">
        <f t="shared" si="97"/>
        <v>10</v>
      </c>
      <c r="K1774" t="s">
        <v>34</v>
      </c>
      <c r="M1774" s="2">
        <v>500</v>
      </c>
    </row>
    <row r="1775" spans="2:13" ht="12.75">
      <c r="B1775" s="300">
        <v>2500</v>
      </c>
      <c r="C1775" s="13" t="s">
        <v>34</v>
      </c>
      <c r="D1775" s="1" t="s">
        <v>21</v>
      </c>
      <c r="E1775" s="1" t="s">
        <v>780</v>
      </c>
      <c r="F1775" s="66" t="s">
        <v>796</v>
      </c>
      <c r="G1775" s="28" t="s">
        <v>208</v>
      </c>
      <c r="H1775" s="6">
        <f t="shared" si="98"/>
        <v>-57500</v>
      </c>
      <c r="I1775" s="23">
        <f t="shared" si="97"/>
        <v>5</v>
      </c>
      <c r="K1775" t="s">
        <v>34</v>
      </c>
      <c r="M1775" s="2">
        <v>500</v>
      </c>
    </row>
    <row r="1776" spans="2:13" ht="12.75">
      <c r="B1776" s="300">
        <v>5000</v>
      </c>
      <c r="C1776" s="13" t="s">
        <v>34</v>
      </c>
      <c r="D1776" s="1" t="s">
        <v>21</v>
      </c>
      <c r="E1776" s="1" t="s">
        <v>780</v>
      </c>
      <c r="F1776" s="66" t="s">
        <v>797</v>
      </c>
      <c r="G1776" s="28" t="s">
        <v>226</v>
      </c>
      <c r="H1776" s="6">
        <f t="shared" si="98"/>
        <v>-62500</v>
      </c>
      <c r="I1776" s="23">
        <f t="shared" si="97"/>
        <v>10</v>
      </c>
      <c r="K1776" t="s">
        <v>34</v>
      </c>
      <c r="M1776" s="2">
        <v>500</v>
      </c>
    </row>
    <row r="1777" spans="2:13" ht="12.75">
      <c r="B1777" s="300">
        <v>5000</v>
      </c>
      <c r="C1777" s="13" t="s">
        <v>34</v>
      </c>
      <c r="D1777" s="1" t="s">
        <v>21</v>
      </c>
      <c r="E1777" s="1" t="s">
        <v>780</v>
      </c>
      <c r="F1777" s="66" t="s">
        <v>798</v>
      </c>
      <c r="G1777" s="28" t="s">
        <v>227</v>
      </c>
      <c r="H1777" s="6">
        <f t="shared" si="98"/>
        <v>-67500</v>
      </c>
      <c r="I1777" s="23">
        <f t="shared" si="97"/>
        <v>10</v>
      </c>
      <c r="K1777" t="s">
        <v>34</v>
      </c>
      <c r="M1777" s="2">
        <v>500</v>
      </c>
    </row>
    <row r="1778" spans="2:13" ht="12.75">
      <c r="B1778" s="300">
        <v>2500</v>
      </c>
      <c r="C1778" s="13" t="s">
        <v>34</v>
      </c>
      <c r="D1778" s="1" t="s">
        <v>21</v>
      </c>
      <c r="E1778" s="1" t="s">
        <v>780</v>
      </c>
      <c r="F1778" s="66" t="s">
        <v>799</v>
      </c>
      <c r="G1778" s="28" t="s">
        <v>258</v>
      </c>
      <c r="H1778" s="6">
        <f t="shared" si="98"/>
        <v>-70000</v>
      </c>
      <c r="I1778" s="23">
        <f t="shared" si="97"/>
        <v>5</v>
      </c>
      <c r="K1778" t="s">
        <v>34</v>
      </c>
      <c r="M1778" s="2">
        <v>500</v>
      </c>
    </row>
    <row r="1779" spans="2:13" ht="12.75">
      <c r="B1779" s="300">
        <v>5000</v>
      </c>
      <c r="C1779" s="13" t="s">
        <v>34</v>
      </c>
      <c r="D1779" s="1" t="s">
        <v>21</v>
      </c>
      <c r="E1779" s="1" t="s">
        <v>780</v>
      </c>
      <c r="F1779" s="66" t="s">
        <v>800</v>
      </c>
      <c r="G1779" s="28" t="s">
        <v>260</v>
      </c>
      <c r="H1779" s="6">
        <f t="shared" si="98"/>
        <v>-75000</v>
      </c>
      <c r="I1779" s="23">
        <f t="shared" si="97"/>
        <v>10</v>
      </c>
      <c r="K1779" t="s">
        <v>34</v>
      </c>
      <c r="M1779" s="2">
        <v>500</v>
      </c>
    </row>
    <row r="1780" spans="2:13" ht="12.75">
      <c r="B1780" s="300">
        <v>2500</v>
      </c>
      <c r="C1780" s="13" t="s">
        <v>34</v>
      </c>
      <c r="D1780" s="1" t="s">
        <v>21</v>
      </c>
      <c r="E1780" s="1" t="s">
        <v>780</v>
      </c>
      <c r="F1780" s="66" t="s">
        <v>801</v>
      </c>
      <c r="G1780" s="28" t="s">
        <v>261</v>
      </c>
      <c r="H1780" s="6">
        <f t="shared" si="98"/>
        <v>-77500</v>
      </c>
      <c r="I1780" s="23">
        <f t="shared" si="97"/>
        <v>5</v>
      </c>
      <c r="K1780" t="s">
        <v>34</v>
      </c>
      <c r="M1780" s="2">
        <v>500</v>
      </c>
    </row>
    <row r="1781" spans="2:13" ht="12.75">
      <c r="B1781" s="300">
        <v>5000</v>
      </c>
      <c r="C1781" s="13" t="s">
        <v>34</v>
      </c>
      <c r="D1781" s="1" t="s">
        <v>21</v>
      </c>
      <c r="E1781" s="1" t="s">
        <v>780</v>
      </c>
      <c r="F1781" s="66" t="s">
        <v>802</v>
      </c>
      <c r="G1781" s="28" t="s">
        <v>273</v>
      </c>
      <c r="H1781" s="6">
        <f t="shared" si="98"/>
        <v>-82500</v>
      </c>
      <c r="I1781" s="23">
        <f t="shared" si="97"/>
        <v>10</v>
      </c>
      <c r="K1781" t="s">
        <v>34</v>
      </c>
      <c r="M1781" s="2">
        <v>500</v>
      </c>
    </row>
    <row r="1782" spans="2:13" ht="12.75">
      <c r="B1782" s="300">
        <v>2500</v>
      </c>
      <c r="C1782" s="13" t="s">
        <v>34</v>
      </c>
      <c r="D1782" s="1" t="s">
        <v>21</v>
      </c>
      <c r="E1782" s="1" t="s">
        <v>780</v>
      </c>
      <c r="F1782" s="66" t="s">
        <v>803</v>
      </c>
      <c r="G1782" s="28" t="s">
        <v>294</v>
      </c>
      <c r="H1782" s="6">
        <f t="shared" si="98"/>
        <v>-85000</v>
      </c>
      <c r="I1782" s="23">
        <f t="shared" si="97"/>
        <v>5</v>
      </c>
      <c r="K1782" t="s">
        <v>34</v>
      </c>
      <c r="M1782" s="2">
        <v>500</v>
      </c>
    </row>
    <row r="1783" spans="2:13" ht="12.75">
      <c r="B1783" s="300">
        <v>2500</v>
      </c>
      <c r="C1783" s="13" t="s">
        <v>34</v>
      </c>
      <c r="D1783" s="1" t="s">
        <v>21</v>
      </c>
      <c r="E1783" s="1" t="s">
        <v>780</v>
      </c>
      <c r="F1783" s="66" t="s">
        <v>804</v>
      </c>
      <c r="G1783" s="28" t="s">
        <v>297</v>
      </c>
      <c r="H1783" s="6">
        <f t="shared" si="98"/>
        <v>-87500</v>
      </c>
      <c r="I1783" s="23">
        <f t="shared" si="97"/>
        <v>5</v>
      </c>
      <c r="K1783" t="s">
        <v>34</v>
      </c>
      <c r="M1783" s="2">
        <v>500</v>
      </c>
    </row>
    <row r="1784" spans="2:13" ht="12.75">
      <c r="B1784" s="300">
        <v>5000</v>
      </c>
      <c r="C1784" s="13" t="s">
        <v>34</v>
      </c>
      <c r="D1784" s="1" t="s">
        <v>21</v>
      </c>
      <c r="E1784" s="1" t="s">
        <v>780</v>
      </c>
      <c r="F1784" s="66" t="s">
        <v>805</v>
      </c>
      <c r="G1784" s="28" t="s">
        <v>300</v>
      </c>
      <c r="H1784" s="6">
        <f t="shared" si="98"/>
        <v>-92500</v>
      </c>
      <c r="I1784" s="23">
        <f t="shared" si="97"/>
        <v>10</v>
      </c>
      <c r="K1784" t="s">
        <v>34</v>
      </c>
      <c r="M1784" s="2">
        <v>500</v>
      </c>
    </row>
    <row r="1785" spans="2:13" ht="12.75">
      <c r="B1785" s="300">
        <v>5000</v>
      </c>
      <c r="C1785" s="13" t="s">
        <v>34</v>
      </c>
      <c r="D1785" s="1" t="s">
        <v>21</v>
      </c>
      <c r="E1785" s="1" t="s">
        <v>780</v>
      </c>
      <c r="F1785" s="66" t="s">
        <v>806</v>
      </c>
      <c r="G1785" s="28" t="s">
        <v>340</v>
      </c>
      <c r="H1785" s="6">
        <f t="shared" si="98"/>
        <v>-97500</v>
      </c>
      <c r="I1785" s="23">
        <f t="shared" si="97"/>
        <v>10</v>
      </c>
      <c r="K1785" t="s">
        <v>34</v>
      </c>
      <c r="M1785" s="2">
        <v>500</v>
      </c>
    </row>
    <row r="1786" spans="2:13" ht="12.75">
      <c r="B1786" s="300">
        <v>2500</v>
      </c>
      <c r="C1786" s="13" t="s">
        <v>34</v>
      </c>
      <c r="D1786" s="1" t="s">
        <v>21</v>
      </c>
      <c r="E1786" s="1" t="s">
        <v>780</v>
      </c>
      <c r="F1786" s="66" t="s">
        <v>807</v>
      </c>
      <c r="G1786" s="28" t="s">
        <v>344</v>
      </c>
      <c r="H1786" s="6">
        <f t="shared" si="98"/>
        <v>-100000</v>
      </c>
      <c r="I1786" s="23">
        <f t="shared" si="97"/>
        <v>5</v>
      </c>
      <c r="K1786" t="s">
        <v>34</v>
      </c>
      <c r="M1786" s="2">
        <v>500</v>
      </c>
    </row>
    <row r="1787" spans="2:13" ht="12.75">
      <c r="B1787" s="300">
        <v>5000</v>
      </c>
      <c r="C1787" s="13" t="s">
        <v>34</v>
      </c>
      <c r="D1787" s="1" t="s">
        <v>21</v>
      </c>
      <c r="E1787" s="1" t="s">
        <v>780</v>
      </c>
      <c r="F1787" s="66" t="s">
        <v>808</v>
      </c>
      <c r="G1787" s="28" t="s">
        <v>366</v>
      </c>
      <c r="H1787" s="6">
        <f t="shared" si="98"/>
        <v>-105000</v>
      </c>
      <c r="I1787" s="23">
        <f t="shared" si="97"/>
        <v>10</v>
      </c>
      <c r="K1787" t="s">
        <v>34</v>
      </c>
      <c r="M1787" s="2">
        <v>500</v>
      </c>
    </row>
    <row r="1788" spans="2:13" ht="12.75">
      <c r="B1788" s="300">
        <v>2500</v>
      </c>
      <c r="C1788" s="13" t="s">
        <v>34</v>
      </c>
      <c r="D1788" s="13" t="s">
        <v>21</v>
      </c>
      <c r="E1788" s="1" t="s">
        <v>809</v>
      </c>
      <c r="F1788" s="66" t="s">
        <v>810</v>
      </c>
      <c r="G1788" s="28" t="s">
        <v>37</v>
      </c>
      <c r="H1788" s="6">
        <f t="shared" si="98"/>
        <v>-107500</v>
      </c>
      <c r="I1788" s="23">
        <f t="shared" si="97"/>
        <v>5</v>
      </c>
      <c r="K1788" t="s">
        <v>34</v>
      </c>
      <c r="M1788" s="2">
        <v>500</v>
      </c>
    </row>
    <row r="1789" spans="2:13" ht="12.75">
      <c r="B1789" s="300">
        <v>2500</v>
      </c>
      <c r="C1789" s="13" t="s">
        <v>34</v>
      </c>
      <c r="D1789" s="1" t="s">
        <v>21</v>
      </c>
      <c r="E1789" s="1" t="s">
        <v>809</v>
      </c>
      <c r="F1789" s="66" t="s">
        <v>811</v>
      </c>
      <c r="G1789" s="28" t="s">
        <v>39</v>
      </c>
      <c r="H1789" s="6">
        <f t="shared" si="98"/>
        <v>-110000</v>
      </c>
      <c r="I1789" s="23">
        <f t="shared" si="97"/>
        <v>5</v>
      </c>
      <c r="K1789" t="s">
        <v>34</v>
      </c>
      <c r="M1789" s="2">
        <v>500</v>
      </c>
    </row>
    <row r="1790" spans="2:13" ht="12.75">
      <c r="B1790" s="300">
        <v>2500</v>
      </c>
      <c r="C1790" s="13" t="s">
        <v>34</v>
      </c>
      <c r="D1790" s="1" t="s">
        <v>21</v>
      </c>
      <c r="E1790" s="1" t="s">
        <v>809</v>
      </c>
      <c r="F1790" s="66" t="s">
        <v>812</v>
      </c>
      <c r="G1790" s="28" t="s">
        <v>42</v>
      </c>
      <c r="H1790" s="6">
        <f t="shared" si="98"/>
        <v>-112500</v>
      </c>
      <c r="I1790" s="23">
        <f t="shared" si="97"/>
        <v>5</v>
      </c>
      <c r="K1790" t="s">
        <v>34</v>
      </c>
      <c r="M1790" s="2">
        <v>500</v>
      </c>
    </row>
    <row r="1791" spans="2:13" ht="12.75">
      <c r="B1791" s="300">
        <v>2500</v>
      </c>
      <c r="C1791" s="13" t="s">
        <v>34</v>
      </c>
      <c r="D1791" s="1" t="s">
        <v>21</v>
      </c>
      <c r="E1791" s="1" t="s">
        <v>809</v>
      </c>
      <c r="F1791" s="66" t="s">
        <v>813</v>
      </c>
      <c r="G1791" s="28" t="s">
        <v>45</v>
      </c>
      <c r="H1791" s="6">
        <f t="shared" si="98"/>
        <v>-115000</v>
      </c>
      <c r="I1791" s="23">
        <f t="shared" si="97"/>
        <v>5</v>
      </c>
      <c r="K1791" t="s">
        <v>34</v>
      </c>
      <c r="M1791" s="2">
        <v>500</v>
      </c>
    </row>
    <row r="1792" spans="2:13" ht="12.75">
      <c r="B1792" s="300">
        <v>2500</v>
      </c>
      <c r="C1792" s="13" t="s">
        <v>34</v>
      </c>
      <c r="D1792" s="1" t="s">
        <v>21</v>
      </c>
      <c r="E1792" s="1" t="s">
        <v>809</v>
      </c>
      <c r="F1792" s="66" t="s">
        <v>814</v>
      </c>
      <c r="G1792" s="28" t="s">
        <v>75</v>
      </c>
      <c r="H1792" s="6">
        <f t="shared" si="98"/>
        <v>-117500</v>
      </c>
      <c r="I1792" s="23">
        <f t="shared" si="97"/>
        <v>5</v>
      </c>
      <c r="K1792" t="s">
        <v>34</v>
      </c>
      <c r="M1792" s="2">
        <v>500</v>
      </c>
    </row>
    <row r="1793" spans="2:13" ht="12.75">
      <c r="B1793" s="300">
        <v>2500</v>
      </c>
      <c r="C1793" s="13" t="s">
        <v>34</v>
      </c>
      <c r="D1793" s="1" t="s">
        <v>21</v>
      </c>
      <c r="E1793" s="1" t="s">
        <v>809</v>
      </c>
      <c r="F1793" s="66" t="s">
        <v>815</v>
      </c>
      <c r="G1793" s="28" t="s">
        <v>127</v>
      </c>
      <c r="H1793" s="6">
        <f t="shared" si="98"/>
        <v>-120000</v>
      </c>
      <c r="I1793" s="23">
        <f t="shared" si="97"/>
        <v>5</v>
      </c>
      <c r="K1793" t="s">
        <v>34</v>
      </c>
      <c r="M1793" s="2">
        <v>500</v>
      </c>
    </row>
    <row r="1794" spans="2:13" ht="12.75">
      <c r="B1794" s="300">
        <v>2500</v>
      </c>
      <c r="C1794" s="13" t="s">
        <v>34</v>
      </c>
      <c r="D1794" s="1" t="s">
        <v>21</v>
      </c>
      <c r="E1794" s="1" t="s">
        <v>809</v>
      </c>
      <c r="F1794" s="66" t="s">
        <v>816</v>
      </c>
      <c r="G1794" s="28" t="s">
        <v>125</v>
      </c>
      <c r="H1794" s="6">
        <f t="shared" si="98"/>
        <v>-122500</v>
      </c>
      <c r="I1794" s="23">
        <f t="shared" si="97"/>
        <v>5</v>
      </c>
      <c r="K1794" t="s">
        <v>34</v>
      </c>
      <c r="M1794" s="2">
        <v>500</v>
      </c>
    </row>
    <row r="1795" spans="2:13" ht="12.75">
      <c r="B1795" s="300">
        <v>2500</v>
      </c>
      <c r="C1795" s="13" t="s">
        <v>34</v>
      </c>
      <c r="D1795" s="1" t="s">
        <v>21</v>
      </c>
      <c r="E1795" s="1" t="s">
        <v>809</v>
      </c>
      <c r="F1795" s="66" t="s">
        <v>817</v>
      </c>
      <c r="G1795" s="28" t="s">
        <v>139</v>
      </c>
      <c r="H1795" s="6">
        <f t="shared" si="98"/>
        <v>-125000</v>
      </c>
      <c r="I1795" s="23">
        <f t="shared" si="97"/>
        <v>5</v>
      </c>
      <c r="K1795" t="s">
        <v>34</v>
      </c>
      <c r="M1795" s="2">
        <v>500</v>
      </c>
    </row>
    <row r="1796" spans="2:13" ht="12.75">
      <c r="B1796" s="300">
        <v>2500</v>
      </c>
      <c r="C1796" s="13" t="s">
        <v>34</v>
      </c>
      <c r="D1796" s="1" t="s">
        <v>21</v>
      </c>
      <c r="E1796" s="1" t="s">
        <v>809</v>
      </c>
      <c r="F1796" s="66" t="s">
        <v>818</v>
      </c>
      <c r="G1796" s="28" t="s">
        <v>141</v>
      </c>
      <c r="H1796" s="6">
        <f t="shared" si="98"/>
        <v>-127500</v>
      </c>
      <c r="I1796" s="23">
        <f t="shared" si="97"/>
        <v>5</v>
      </c>
      <c r="K1796" t="s">
        <v>34</v>
      </c>
      <c r="M1796" s="2">
        <v>500</v>
      </c>
    </row>
    <row r="1797" spans="2:13" ht="12.75">
      <c r="B1797" s="300">
        <v>2500</v>
      </c>
      <c r="C1797" s="13" t="s">
        <v>34</v>
      </c>
      <c r="D1797" s="1" t="s">
        <v>21</v>
      </c>
      <c r="E1797" s="1" t="s">
        <v>809</v>
      </c>
      <c r="F1797" s="66" t="s">
        <v>819</v>
      </c>
      <c r="G1797" s="28" t="s">
        <v>184</v>
      </c>
      <c r="H1797" s="6">
        <f t="shared" si="98"/>
        <v>-130000</v>
      </c>
      <c r="I1797" s="23">
        <f t="shared" si="97"/>
        <v>5</v>
      </c>
      <c r="K1797" t="s">
        <v>34</v>
      </c>
      <c r="M1797" s="2">
        <v>500</v>
      </c>
    </row>
    <row r="1798" spans="2:13" ht="12.75">
      <c r="B1798" s="300">
        <v>2500</v>
      </c>
      <c r="C1798" s="13" t="s">
        <v>34</v>
      </c>
      <c r="D1798" s="1" t="s">
        <v>21</v>
      </c>
      <c r="E1798" s="1" t="s">
        <v>809</v>
      </c>
      <c r="F1798" s="66" t="s">
        <v>820</v>
      </c>
      <c r="G1798" s="28" t="s">
        <v>202</v>
      </c>
      <c r="H1798" s="6">
        <f t="shared" si="98"/>
        <v>-132500</v>
      </c>
      <c r="I1798" s="23">
        <f t="shared" si="97"/>
        <v>5</v>
      </c>
      <c r="K1798" t="s">
        <v>34</v>
      </c>
      <c r="M1798" s="2">
        <v>500</v>
      </c>
    </row>
    <row r="1799" spans="2:13" ht="12.75">
      <c r="B1799" s="300">
        <v>2500</v>
      </c>
      <c r="C1799" s="13" t="s">
        <v>34</v>
      </c>
      <c r="D1799" s="1" t="s">
        <v>21</v>
      </c>
      <c r="E1799" s="1" t="s">
        <v>809</v>
      </c>
      <c r="F1799" s="66" t="s">
        <v>821</v>
      </c>
      <c r="G1799" s="28" t="s">
        <v>204</v>
      </c>
      <c r="H1799" s="6">
        <f t="shared" si="98"/>
        <v>-135000</v>
      </c>
      <c r="I1799" s="23">
        <f t="shared" si="97"/>
        <v>5</v>
      </c>
      <c r="K1799" t="s">
        <v>34</v>
      </c>
      <c r="M1799" s="2">
        <v>500</v>
      </c>
    </row>
    <row r="1800" spans="2:13" ht="12.75">
      <c r="B1800" s="300">
        <v>2500</v>
      </c>
      <c r="C1800" s="13" t="s">
        <v>34</v>
      </c>
      <c r="D1800" s="1" t="s">
        <v>21</v>
      </c>
      <c r="E1800" s="1" t="s">
        <v>809</v>
      </c>
      <c r="F1800" s="66" t="s">
        <v>822</v>
      </c>
      <c r="G1800" s="28" t="s">
        <v>204</v>
      </c>
      <c r="H1800" s="6">
        <f t="shared" si="98"/>
        <v>-137500</v>
      </c>
      <c r="I1800" s="23">
        <f t="shared" si="97"/>
        <v>5</v>
      </c>
      <c r="K1800" t="s">
        <v>34</v>
      </c>
      <c r="M1800" s="2">
        <v>500</v>
      </c>
    </row>
    <row r="1801" spans="2:13" ht="12.75">
      <c r="B1801" s="300">
        <v>2500</v>
      </c>
      <c r="C1801" s="13" t="s">
        <v>34</v>
      </c>
      <c r="D1801" s="1" t="s">
        <v>21</v>
      </c>
      <c r="E1801" s="1" t="s">
        <v>809</v>
      </c>
      <c r="F1801" s="66" t="s">
        <v>823</v>
      </c>
      <c r="G1801" s="28" t="s">
        <v>206</v>
      </c>
      <c r="H1801" s="6">
        <f t="shared" si="98"/>
        <v>-140000</v>
      </c>
      <c r="I1801" s="23">
        <f t="shared" si="97"/>
        <v>5</v>
      </c>
      <c r="K1801" t="s">
        <v>34</v>
      </c>
      <c r="M1801" s="2">
        <v>500</v>
      </c>
    </row>
    <row r="1802" spans="2:13" ht="12.75">
      <c r="B1802" s="300">
        <v>2500</v>
      </c>
      <c r="C1802" s="13" t="s">
        <v>34</v>
      </c>
      <c r="D1802" s="1" t="s">
        <v>21</v>
      </c>
      <c r="E1802" s="1" t="s">
        <v>809</v>
      </c>
      <c r="F1802" s="66" t="s">
        <v>824</v>
      </c>
      <c r="G1802" s="28" t="s">
        <v>208</v>
      </c>
      <c r="H1802" s="6">
        <f t="shared" si="98"/>
        <v>-142500</v>
      </c>
      <c r="I1802" s="23">
        <f t="shared" si="97"/>
        <v>5</v>
      </c>
      <c r="K1802" t="s">
        <v>34</v>
      </c>
      <c r="M1802" s="2">
        <v>500</v>
      </c>
    </row>
    <row r="1803" spans="2:13" ht="12.75">
      <c r="B1803" s="300">
        <v>2500</v>
      </c>
      <c r="C1803" s="13" t="s">
        <v>34</v>
      </c>
      <c r="D1803" s="1" t="s">
        <v>21</v>
      </c>
      <c r="E1803" s="1" t="s">
        <v>809</v>
      </c>
      <c r="F1803" s="66" t="s">
        <v>825</v>
      </c>
      <c r="G1803" s="28" t="s">
        <v>227</v>
      </c>
      <c r="H1803" s="6">
        <f t="shared" si="98"/>
        <v>-145000</v>
      </c>
      <c r="I1803" s="23">
        <f t="shared" si="97"/>
        <v>5</v>
      </c>
      <c r="K1803" t="s">
        <v>34</v>
      </c>
      <c r="M1803" s="2">
        <v>500</v>
      </c>
    </row>
    <row r="1804" spans="2:13" ht="12.75">
      <c r="B1804" s="300">
        <v>2500</v>
      </c>
      <c r="C1804" s="13" t="s">
        <v>34</v>
      </c>
      <c r="D1804" s="1" t="s">
        <v>21</v>
      </c>
      <c r="E1804" s="1" t="s">
        <v>809</v>
      </c>
      <c r="F1804" s="66" t="s">
        <v>826</v>
      </c>
      <c r="G1804" s="28" t="s">
        <v>260</v>
      </c>
      <c r="H1804" s="6">
        <f t="shared" si="98"/>
        <v>-147500</v>
      </c>
      <c r="I1804" s="23">
        <f t="shared" si="97"/>
        <v>5</v>
      </c>
      <c r="K1804" t="s">
        <v>34</v>
      </c>
      <c r="M1804" s="2">
        <v>500</v>
      </c>
    </row>
    <row r="1805" spans="2:13" ht="12.75">
      <c r="B1805" s="300">
        <v>2500</v>
      </c>
      <c r="C1805" s="13" t="s">
        <v>34</v>
      </c>
      <c r="D1805" s="1" t="s">
        <v>21</v>
      </c>
      <c r="E1805" s="1" t="s">
        <v>809</v>
      </c>
      <c r="F1805" s="66" t="s">
        <v>827</v>
      </c>
      <c r="G1805" s="28" t="s">
        <v>261</v>
      </c>
      <c r="H1805" s="6">
        <f t="shared" si="98"/>
        <v>-150000</v>
      </c>
      <c r="I1805" s="23">
        <f t="shared" si="97"/>
        <v>5</v>
      </c>
      <c r="K1805" t="s">
        <v>34</v>
      </c>
      <c r="M1805" s="2">
        <v>500</v>
      </c>
    </row>
    <row r="1806" spans="2:13" ht="12.75">
      <c r="B1806" s="300">
        <v>2500</v>
      </c>
      <c r="C1806" s="13" t="s">
        <v>34</v>
      </c>
      <c r="D1806" s="1" t="s">
        <v>21</v>
      </c>
      <c r="E1806" s="1" t="s">
        <v>809</v>
      </c>
      <c r="F1806" s="66" t="s">
        <v>828</v>
      </c>
      <c r="G1806" s="28" t="s">
        <v>273</v>
      </c>
      <c r="H1806" s="6">
        <f t="shared" si="98"/>
        <v>-152500</v>
      </c>
      <c r="I1806" s="23">
        <f t="shared" si="97"/>
        <v>5</v>
      </c>
      <c r="K1806" t="s">
        <v>34</v>
      </c>
      <c r="M1806" s="2">
        <v>500</v>
      </c>
    </row>
    <row r="1807" spans="2:13" ht="12.75">
      <c r="B1807" s="300">
        <v>2500</v>
      </c>
      <c r="C1807" s="13" t="s">
        <v>34</v>
      </c>
      <c r="D1807" s="1" t="s">
        <v>21</v>
      </c>
      <c r="E1807" s="1" t="s">
        <v>809</v>
      </c>
      <c r="F1807" s="66" t="s">
        <v>829</v>
      </c>
      <c r="G1807" s="28" t="s">
        <v>294</v>
      </c>
      <c r="H1807" s="6">
        <f t="shared" si="98"/>
        <v>-155000</v>
      </c>
      <c r="I1807" s="23">
        <f t="shared" si="97"/>
        <v>5</v>
      </c>
      <c r="K1807" t="s">
        <v>34</v>
      </c>
      <c r="M1807" s="2">
        <v>500</v>
      </c>
    </row>
    <row r="1808" spans="2:13" ht="12.75">
      <c r="B1808" s="300">
        <v>2500</v>
      </c>
      <c r="C1808" s="13" t="s">
        <v>34</v>
      </c>
      <c r="D1808" s="1" t="s">
        <v>21</v>
      </c>
      <c r="E1808" s="1" t="s">
        <v>809</v>
      </c>
      <c r="F1808" s="66" t="s">
        <v>830</v>
      </c>
      <c r="G1808" s="28" t="s">
        <v>297</v>
      </c>
      <c r="H1808" s="6">
        <f t="shared" si="98"/>
        <v>-157500</v>
      </c>
      <c r="I1808" s="23">
        <f t="shared" si="97"/>
        <v>5</v>
      </c>
      <c r="K1808" t="s">
        <v>34</v>
      </c>
      <c r="M1808" s="2">
        <v>500</v>
      </c>
    </row>
    <row r="1809" spans="2:13" ht="12.75">
      <c r="B1809" s="300">
        <v>2500</v>
      </c>
      <c r="C1809" s="13" t="s">
        <v>34</v>
      </c>
      <c r="D1809" s="1" t="s">
        <v>21</v>
      </c>
      <c r="E1809" s="1" t="s">
        <v>809</v>
      </c>
      <c r="F1809" s="66" t="s">
        <v>831</v>
      </c>
      <c r="G1809" s="28" t="s">
        <v>300</v>
      </c>
      <c r="H1809" s="6">
        <f t="shared" si="98"/>
        <v>-160000</v>
      </c>
      <c r="I1809" s="23">
        <f t="shared" si="97"/>
        <v>5</v>
      </c>
      <c r="K1809" t="s">
        <v>34</v>
      </c>
      <c r="M1809" s="2">
        <v>500</v>
      </c>
    </row>
    <row r="1810" spans="2:13" ht="12.75">
      <c r="B1810" s="300">
        <v>2500</v>
      </c>
      <c r="C1810" s="13" t="s">
        <v>34</v>
      </c>
      <c r="D1810" s="1" t="s">
        <v>21</v>
      </c>
      <c r="E1810" s="1" t="s">
        <v>809</v>
      </c>
      <c r="F1810" s="66" t="s">
        <v>832</v>
      </c>
      <c r="G1810" s="28" t="s">
        <v>340</v>
      </c>
      <c r="H1810" s="6">
        <f t="shared" si="98"/>
        <v>-162500</v>
      </c>
      <c r="I1810" s="23">
        <f t="shared" si="97"/>
        <v>5</v>
      </c>
      <c r="K1810" t="s">
        <v>34</v>
      </c>
      <c r="M1810" s="2">
        <v>500</v>
      </c>
    </row>
    <row r="1811" spans="2:13" ht="12.75">
      <c r="B1811" s="300">
        <v>2500</v>
      </c>
      <c r="C1811" s="13" t="s">
        <v>34</v>
      </c>
      <c r="D1811" s="1" t="s">
        <v>21</v>
      </c>
      <c r="E1811" s="1" t="s">
        <v>809</v>
      </c>
      <c r="F1811" s="66" t="s">
        <v>833</v>
      </c>
      <c r="G1811" s="28" t="s">
        <v>344</v>
      </c>
      <c r="H1811" s="6">
        <f t="shared" si="98"/>
        <v>-165000</v>
      </c>
      <c r="I1811" s="23">
        <f t="shared" si="97"/>
        <v>5</v>
      </c>
      <c r="K1811" t="s">
        <v>34</v>
      </c>
      <c r="M1811" s="2">
        <v>500</v>
      </c>
    </row>
    <row r="1812" spans="2:13" ht="12.75">
      <c r="B1812" s="300">
        <v>2500</v>
      </c>
      <c r="C1812" s="13" t="s">
        <v>34</v>
      </c>
      <c r="D1812" s="1" t="s">
        <v>21</v>
      </c>
      <c r="E1812" s="1" t="s">
        <v>809</v>
      </c>
      <c r="F1812" s="66" t="s">
        <v>834</v>
      </c>
      <c r="G1812" s="28" t="s">
        <v>366</v>
      </c>
      <c r="H1812" s="6">
        <f t="shared" si="98"/>
        <v>-167500</v>
      </c>
      <c r="I1812" s="23">
        <f t="shared" si="97"/>
        <v>5</v>
      </c>
      <c r="K1812" t="s">
        <v>34</v>
      </c>
      <c r="M1812" s="2">
        <v>500</v>
      </c>
    </row>
    <row r="1813" spans="2:13" ht="12.75">
      <c r="B1813" s="300">
        <v>2500</v>
      </c>
      <c r="C1813" s="13" t="s">
        <v>34</v>
      </c>
      <c r="D1813" s="13" t="s">
        <v>21</v>
      </c>
      <c r="E1813" s="1" t="s">
        <v>835</v>
      </c>
      <c r="F1813" s="66" t="s">
        <v>836</v>
      </c>
      <c r="G1813" s="28" t="s">
        <v>37</v>
      </c>
      <c r="H1813" s="6">
        <f t="shared" si="98"/>
        <v>-170000</v>
      </c>
      <c r="I1813" s="23">
        <f t="shared" si="97"/>
        <v>5</v>
      </c>
      <c r="K1813" t="s">
        <v>34</v>
      </c>
      <c r="M1813" s="2">
        <v>500</v>
      </c>
    </row>
    <row r="1814" spans="2:13" ht="12.75">
      <c r="B1814" s="300">
        <v>2500</v>
      </c>
      <c r="C1814" s="13" t="s">
        <v>34</v>
      </c>
      <c r="D1814" s="1" t="s">
        <v>21</v>
      </c>
      <c r="E1814" s="1" t="s">
        <v>835</v>
      </c>
      <c r="F1814" s="66" t="s">
        <v>837</v>
      </c>
      <c r="G1814" s="28" t="s">
        <v>39</v>
      </c>
      <c r="H1814" s="6">
        <f t="shared" si="98"/>
        <v>-172500</v>
      </c>
      <c r="I1814" s="23">
        <f t="shared" si="97"/>
        <v>5</v>
      </c>
      <c r="K1814" t="s">
        <v>34</v>
      </c>
      <c r="M1814" s="2">
        <v>500</v>
      </c>
    </row>
    <row r="1815" spans="2:13" ht="12.75">
      <c r="B1815" s="300">
        <v>2500</v>
      </c>
      <c r="C1815" s="13" t="s">
        <v>34</v>
      </c>
      <c r="D1815" s="1" t="s">
        <v>21</v>
      </c>
      <c r="E1815" s="1" t="s">
        <v>835</v>
      </c>
      <c r="F1815" s="66" t="s">
        <v>838</v>
      </c>
      <c r="G1815" s="28" t="s">
        <v>42</v>
      </c>
      <c r="H1815" s="6">
        <f t="shared" si="98"/>
        <v>-175000</v>
      </c>
      <c r="I1815" s="23">
        <f t="shared" si="97"/>
        <v>5</v>
      </c>
      <c r="K1815" t="s">
        <v>34</v>
      </c>
      <c r="M1815" s="2">
        <v>500</v>
      </c>
    </row>
    <row r="1816" spans="2:13" ht="12.75">
      <c r="B1816" s="300">
        <v>2500</v>
      </c>
      <c r="C1816" s="13" t="s">
        <v>34</v>
      </c>
      <c r="D1816" s="1" t="s">
        <v>21</v>
      </c>
      <c r="E1816" s="1" t="s">
        <v>835</v>
      </c>
      <c r="F1816" s="66" t="s">
        <v>839</v>
      </c>
      <c r="G1816" s="28" t="s">
        <v>45</v>
      </c>
      <c r="H1816" s="6">
        <f t="shared" si="98"/>
        <v>-177500</v>
      </c>
      <c r="I1816" s="23">
        <f t="shared" si="97"/>
        <v>5</v>
      </c>
      <c r="K1816" t="s">
        <v>34</v>
      </c>
      <c r="M1816" s="2">
        <v>500</v>
      </c>
    </row>
    <row r="1817" spans="2:13" ht="12.75">
      <c r="B1817" s="300">
        <v>2500</v>
      </c>
      <c r="C1817" s="13" t="s">
        <v>34</v>
      </c>
      <c r="D1817" s="1" t="s">
        <v>21</v>
      </c>
      <c r="E1817" s="1" t="s">
        <v>835</v>
      </c>
      <c r="F1817" s="66" t="s">
        <v>840</v>
      </c>
      <c r="G1817" s="28" t="s">
        <v>75</v>
      </c>
      <c r="H1817" s="6">
        <f t="shared" si="98"/>
        <v>-180000</v>
      </c>
      <c r="I1817" s="23">
        <f t="shared" si="97"/>
        <v>5</v>
      </c>
      <c r="K1817" t="s">
        <v>34</v>
      </c>
      <c r="M1817" s="2">
        <v>500</v>
      </c>
    </row>
    <row r="1818" spans="2:13" ht="12.75">
      <c r="B1818" s="300">
        <v>2500</v>
      </c>
      <c r="C1818" s="13" t="s">
        <v>34</v>
      </c>
      <c r="D1818" s="1" t="s">
        <v>21</v>
      </c>
      <c r="E1818" s="1" t="s">
        <v>835</v>
      </c>
      <c r="F1818" s="66" t="s">
        <v>841</v>
      </c>
      <c r="G1818" s="28" t="s">
        <v>127</v>
      </c>
      <c r="H1818" s="6">
        <f t="shared" si="98"/>
        <v>-182500</v>
      </c>
      <c r="I1818" s="23">
        <f t="shared" si="97"/>
        <v>5</v>
      </c>
      <c r="K1818" t="s">
        <v>34</v>
      </c>
      <c r="M1818" s="2">
        <v>500</v>
      </c>
    </row>
    <row r="1819" spans="2:13" ht="12.75">
      <c r="B1819" s="300">
        <v>2500</v>
      </c>
      <c r="C1819" s="13" t="s">
        <v>34</v>
      </c>
      <c r="D1819" s="1" t="s">
        <v>21</v>
      </c>
      <c r="E1819" s="1" t="s">
        <v>835</v>
      </c>
      <c r="F1819" s="66" t="s">
        <v>842</v>
      </c>
      <c r="G1819" s="28" t="s">
        <v>125</v>
      </c>
      <c r="H1819" s="6">
        <f t="shared" si="98"/>
        <v>-185000</v>
      </c>
      <c r="I1819" s="23">
        <f t="shared" si="97"/>
        <v>5</v>
      </c>
      <c r="K1819" t="s">
        <v>34</v>
      </c>
      <c r="M1819" s="2">
        <v>500</v>
      </c>
    </row>
    <row r="1820" spans="2:13" ht="12.75">
      <c r="B1820" s="300">
        <v>2500</v>
      </c>
      <c r="C1820" s="13" t="s">
        <v>34</v>
      </c>
      <c r="D1820" s="1" t="s">
        <v>21</v>
      </c>
      <c r="E1820" s="1" t="s">
        <v>835</v>
      </c>
      <c r="F1820" s="66" t="s">
        <v>843</v>
      </c>
      <c r="G1820" s="28" t="s">
        <v>139</v>
      </c>
      <c r="H1820" s="6">
        <f t="shared" si="98"/>
        <v>-187500</v>
      </c>
      <c r="I1820" s="23">
        <f t="shared" si="97"/>
        <v>5</v>
      </c>
      <c r="K1820" t="s">
        <v>34</v>
      </c>
      <c r="M1820" s="2">
        <v>500</v>
      </c>
    </row>
    <row r="1821" spans="2:13" ht="12.75">
      <c r="B1821" s="300">
        <v>2500</v>
      </c>
      <c r="C1821" s="13" t="s">
        <v>34</v>
      </c>
      <c r="D1821" s="1" t="s">
        <v>21</v>
      </c>
      <c r="E1821" s="1" t="s">
        <v>835</v>
      </c>
      <c r="F1821" s="66" t="s">
        <v>844</v>
      </c>
      <c r="G1821" s="28" t="s">
        <v>141</v>
      </c>
      <c r="H1821" s="6">
        <f t="shared" si="98"/>
        <v>-190000</v>
      </c>
      <c r="I1821" s="23">
        <f t="shared" si="97"/>
        <v>5</v>
      </c>
      <c r="K1821" t="s">
        <v>34</v>
      </c>
      <c r="M1821" s="2">
        <v>500</v>
      </c>
    </row>
    <row r="1822" spans="2:13" ht="12.75">
      <c r="B1822" s="300">
        <v>2500</v>
      </c>
      <c r="C1822" s="13" t="s">
        <v>34</v>
      </c>
      <c r="D1822" s="1" t="s">
        <v>21</v>
      </c>
      <c r="E1822" s="1" t="s">
        <v>835</v>
      </c>
      <c r="F1822" s="66" t="s">
        <v>845</v>
      </c>
      <c r="G1822" s="28" t="s">
        <v>144</v>
      </c>
      <c r="H1822" s="6">
        <f t="shared" si="98"/>
        <v>-192500</v>
      </c>
      <c r="I1822" s="23">
        <f t="shared" si="97"/>
        <v>5</v>
      </c>
      <c r="K1822" t="s">
        <v>34</v>
      </c>
      <c r="M1822" s="2">
        <v>500</v>
      </c>
    </row>
    <row r="1823" spans="2:13" ht="12.75">
      <c r="B1823" s="300">
        <v>2500</v>
      </c>
      <c r="C1823" s="13" t="s">
        <v>34</v>
      </c>
      <c r="D1823" s="1" t="s">
        <v>21</v>
      </c>
      <c r="E1823" s="1" t="s">
        <v>835</v>
      </c>
      <c r="F1823" s="66" t="s">
        <v>846</v>
      </c>
      <c r="G1823" s="28" t="s">
        <v>184</v>
      </c>
      <c r="H1823" s="6">
        <f t="shared" si="98"/>
        <v>-195000</v>
      </c>
      <c r="I1823" s="23">
        <f aca="true" t="shared" si="99" ref="I1823:I1886">+B1823/M1823</f>
        <v>5</v>
      </c>
      <c r="K1823" t="s">
        <v>34</v>
      </c>
      <c r="M1823" s="2">
        <v>500</v>
      </c>
    </row>
    <row r="1824" spans="2:13" ht="12.75">
      <c r="B1824" s="300">
        <v>2500</v>
      </c>
      <c r="C1824" s="13" t="s">
        <v>34</v>
      </c>
      <c r="D1824" s="1" t="s">
        <v>21</v>
      </c>
      <c r="E1824" s="1" t="s">
        <v>835</v>
      </c>
      <c r="F1824" s="66" t="s">
        <v>847</v>
      </c>
      <c r="G1824" s="28" t="s">
        <v>202</v>
      </c>
      <c r="H1824" s="6">
        <f aca="true" t="shared" si="100" ref="H1824:H1855">H1823-B1824</f>
        <v>-197500</v>
      </c>
      <c r="I1824" s="23">
        <f t="shared" si="99"/>
        <v>5</v>
      </c>
      <c r="K1824" t="s">
        <v>34</v>
      </c>
      <c r="M1824" s="2">
        <v>500</v>
      </c>
    </row>
    <row r="1825" spans="2:13" ht="12.75">
      <c r="B1825" s="300">
        <v>2500</v>
      </c>
      <c r="C1825" s="13" t="s">
        <v>34</v>
      </c>
      <c r="D1825" s="1" t="s">
        <v>21</v>
      </c>
      <c r="E1825" s="1" t="s">
        <v>835</v>
      </c>
      <c r="F1825" s="66" t="s">
        <v>848</v>
      </c>
      <c r="G1825" s="28" t="s">
        <v>206</v>
      </c>
      <c r="H1825" s="6">
        <f t="shared" si="100"/>
        <v>-200000</v>
      </c>
      <c r="I1825" s="23">
        <f t="shared" si="99"/>
        <v>5</v>
      </c>
      <c r="K1825" t="s">
        <v>34</v>
      </c>
      <c r="M1825" s="2">
        <v>500</v>
      </c>
    </row>
    <row r="1826" spans="2:13" ht="12.75">
      <c r="B1826" s="300">
        <v>2500</v>
      </c>
      <c r="C1826" s="13" t="s">
        <v>34</v>
      </c>
      <c r="D1826" s="1" t="s">
        <v>21</v>
      </c>
      <c r="E1826" s="1" t="s">
        <v>835</v>
      </c>
      <c r="F1826" s="66" t="s">
        <v>849</v>
      </c>
      <c r="G1826" s="28" t="s">
        <v>208</v>
      </c>
      <c r="H1826" s="6">
        <f t="shared" si="100"/>
        <v>-202500</v>
      </c>
      <c r="I1826" s="23">
        <f t="shared" si="99"/>
        <v>5</v>
      </c>
      <c r="K1826" t="s">
        <v>34</v>
      </c>
      <c r="M1826" s="2">
        <v>500</v>
      </c>
    </row>
    <row r="1827" spans="2:13" ht="12.75">
      <c r="B1827" s="300">
        <v>2500</v>
      </c>
      <c r="C1827" s="13" t="s">
        <v>34</v>
      </c>
      <c r="D1827" s="1" t="s">
        <v>21</v>
      </c>
      <c r="E1827" s="1" t="s">
        <v>835</v>
      </c>
      <c r="F1827" s="66" t="s">
        <v>850</v>
      </c>
      <c r="G1827" s="28" t="s">
        <v>226</v>
      </c>
      <c r="H1827" s="6">
        <f t="shared" si="100"/>
        <v>-205000</v>
      </c>
      <c r="I1827" s="23">
        <f t="shared" si="99"/>
        <v>5</v>
      </c>
      <c r="K1827" t="s">
        <v>34</v>
      </c>
      <c r="M1827" s="2">
        <v>500</v>
      </c>
    </row>
    <row r="1828" spans="2:13" ht="12.75">
      <c r="B1828" s="300">
        <v>2500</v>
      </c>
      <c r="C1828" s="13" t="s">
        <v>34</v>
      </c>
      <c r="D1828" s="1" t="s">
        <v>21</v>
      </c>
      <c r="E1828" s="1" t="s">
        <v>835</v>
      </c>
      <c r="F1828" s="66" t="s">
        <v>851</v>
      </c>
      <c r="G1828" s="28" t="s">
        <v>226</v>
      </c>
      <c r="H1828" s="6">
        <f t="shared" si="100"/>
        <v>-207500</v>
      </c>
      <c r="I1828" s="23">
        <f t="shared" si="99"/>
        <v>5</v>
      </c>
      <c r="K1828" t="s">
        <v>34</v>
      </c>
      <c r="M1828" s="2">
        <v>500</v>
      </c>
    </row>
    <row r="1829" spans="2:13" ht="12.75">
      <c r="B1829" s="300">
        <v>2500</v>
      </c>
      <c r="C1829" s="13" t="s">
        <v>34</v>
      </c>
      <c r="D1829" s="1" t="s">
        <v>21</v>
      </c>
      <c r="E1829" s="1" t="s">
        <v>835</v>
      </c>
      <c r="F1829" s="66" t="s">
        <v>852</v>
      </c>
      <c r="G1829" s="28" t="s">
        <v>227</v>
      </c>
      <c r="H1829" s="6">
        <f t="shared" si="100"/>
        <v>-210000</v>
      </c>
      <c r="I1829" s="23">
        <f t="shared" si="99"/>
        <v>5</v>
      </c>
      <c r="K1829" t="s">
        <v>34</v>
      </c>
      <c r="M1829" s="2">
        <v>500</v>
      </c>
    </row>
    <row r="1830" spans="2:13" ht="12.75">
      <c r="B1830" s="300">
        <v>2500</v>
      </c>
      <c r="C1830" s="13" t="s">
        <v>34</v>
      </c>
      <c r="D1830" s="1" t="s">
        <v>21</v>
      </c>
      <c r="E1830" s="1" t="s">
        <v>835</v>
      </c>
      <c r="F1830" s="66" t="s">
        <v>853</v>
      </c>
      <c r="G1830" s="28" t="s">
        <v>258</v>
      </c>
      <c r="H1830" s="6">
        <f t="shared" si="100"/>
        <v>-212500</v>
      </c>
      <c r="I1830" s="23">
        <f t="shared" si="99"/>
        <v>5</v>
      </c>
      <c r="K1830" t="s">
        <v>34</v>
      </c>
      <c r="M1830" s="2">
        <v>500</v>
      </c>
    </row>
    <row r="1831" spans="2:13" ht="12.75">
      <c r="B1831" s="300">
        <v>2500</v>
      </c>
      <c r="C1831" s="13" t="s">
        <v>34</v>
      </c>
      <c r="D1831" s="1" t="s">
        <v>21</v>
      </c>
      <c r="E1831" s="1" t="s">
        <v>835</v>
      </c>
      <c r="F1831" s="66" t="s">
        <v>854</v>
      </c>
      <c r="G1831" s="28" t="s">
        <v>261</v>
      </c>
      <c r="H1831" s="6">
        <f t="shared" si="100"/>
        <v>-215000</v>
      </c>
      <c r="I1831" s="23">
        <f t="shared" si="99"/>
        <v>5</v>
      </c>
      <c r="K1831" t="s">
        <v>34</v>
      </c>
      <c r="M1831" s="2">
        <v>500</v>
      </c>
    </row>
    <row r="1832" spans="2:13" ht="12.75">
      <c r="B1832" s="300">
        <v>2500</v>
      </c>
      <c r="C1832" s="13" t="s">
        <v>34</v>
      </c>
      <c r="D1832" s="1" t="s">
        <v>21</v>
      </c>
      <c r="E1832" s="1" t="s">
        <v>835</v>
      </c>
      <c r="F1832" s="66" t="s">
        <v>855</v>
      </c>
      <c r="G1832" s="28" t="s">
        <v>273</v>
      </c>
      <c r="H1832" s="6">
        <f t="shared" si="100"/>
        <v>-217500</v>
      </c>
      <c r="I1832" s="23">
        <f t="shared" si="99"/>
        <v>5</v>
      </c>
      <c r="K1832" t="s">
        <v>34</v>
      </c>
      <c r="M1832" s="2">
        <v>500</v>
      </c>
    </row>
    <row r="1833" spans="2:13" ht="12.75">
      <c r="B1833" s="300">
        <v>2500</v>
      </c>
      <c r="C1833" s="13" t="s">
        <v>34</v>
      </c>
      <c r="D1833" s="1" t="s">
        <v>21</v>
      </c>
      <c r="E1833" s="1" t="s">
        <v>835</v>
      </c>
      <c r="F1833" s="66" t="s">
        <v>856</v>
      </c>
      <c r="G1833" s="28" t="s">
        <v>294</v>
      </c>
      <c r="H1833" s="6">
        <f t="shared" si="100"/>
        <v>-220000</v>
      </c>
      <c r="I1833" s="23">
        <f t="shared" si="99"/>
        <v>5</v>
      </c>
      <c r="K1833" t="s">
        <v>34</v>
      </c>
      <c r="M1833" s="2">
        <v>500</v>
      </c>
    </row>
    <row r="1834" spans="2:13" ht="12.75">
      <c r="B1834" s="300">
        <v>2500</v>
      </c>
      <c r="C1834" s="13" t="s">
        <v>34</v>
      </c>
      <c r="D1834" s="1" t="s">
        <v>21</v>
      </c>
      <c r="E1834" s="1" t="s">
        <v>835</v>
      </c>
      <c r="F1834" s="66" t="s">
        <v>857</v>
      </c>
      <c r="G1834" s="28" t="s">
        <v>297</v>
      </c>
      <c r="H1834" s="6">
        <f t="shared" si="100"/>
        <v>-222500</v>
      </c>
      <c r="I1834" s="23">
        <f t="shared" si="99"/>
        <v>5</v>
      </c>
      <c r="K1834" t="s">
        <v>34</v>
      </c>
      <c r="M1834" s="2">
        <v>500</v>
      </c>
    </row>
    <row r="1835" spans="2:13" ht="12.75">
      <c r="B1835" s="300">
        <v>2500</v>
      </c>
      <c r="C1835" s="13" t="s">
        <v>34</v>
      </c>
      <c r="D1835" s="1" t="s">
        <v>21</v>
      </c>
      <c r="E1835" s="1" t="s">
        <v>835</v>
      </c>
      <c r="F1835" s="66" t="s">
        <v>858</v>
      </c>
      <c r="G1835" s="28" t="s">
        <v>300</v>
      </c>
      <c r="H1835" s="6">
        <f t="shared" si="100"/>
        <v>-225000</v>
      </c>
      <c r="I1835" s="23">
        <f t="shared" si="99"/>
        <v>5</v>
      </c>
      <c r="K1835" t="s">
        <v>34</v>
      </c>
      <c r="M1835" s="2">
        <v>500</v>
      </c>
    </row>
    <row r="1836" spans="2:13" ht="12.75">
      <c r="B1836" s="300">
        <v>2500</v>
      </c>
      <c r="C1836" s="13" t="s">
        <v>34</v>
      </c>
      <c r="D1836" s="1" t="s">
        <v>21</v>
      </c>
      <c r="E1836" s="1" t="s">
        <v>835</v>
      </c>
      <c r="F1836" s="66" t="s">
        <v>859</v>
      </c>
      <c r="G1836" s="28" t="s">
        <v>340</v>
      </c>
      <c r="H1836" s="6">
        <f t="shared" si="100"/>
        <v>-227500</v>
      </c>
      <c r="I1836" s="23">
        <f t="shared" si="99"/>
        <v>5</v>
      </c>
      <c r="K1836" t="s">
        <v>34</v>
      </c>
      <c r="M1836" s="2">
        <v>500</v>
      </c>
    </row>
    <row r="1837" spans="2:13" ht="12.75">
      <c r="B1837" s="300">
        <v>2500</v>
      </c>
      <c r="C1837" s="13" t="s">
        <v>34</v>
      </c>
      <c r="D1837" s="1" t="s">
        <v>21</v>
      </c>
      <c r="E1837" s="1" t="s">
        <v>835</v>
      </c>
      <c r="F1837" s="66" t="s">
        <v>860</v>
      </c>
      <c r="G1837" s="28" t="s">
        <v>344</v>
      </c>
      <c r="H1837" s="6">
        <f t="shared" si="100"/>
        <v>-230000</v>
      </c>
      <c r="I1837" s="23">
        <f t="shared" si="99"/>
        <v>5</v>
      </c>
      <c r="K1837" t="s">
        <v>34</v>
      </c>
      <c r="M1837" s="2">
        <v>500</v>
      </c>
    </row>
    <row r="1838" spans="2:13" ht="12.75">
      <c r="B1838" s="300">
        <v>2500</v>
      </c>
      <c r="C1838" s="13" t="s">
        <v>34</v>
      </c>
      <c r="D1838" s="1" t="s">
        <v>21</v>
      </c>
      <c r="E1838" s="1" t="s">
        <v>835</v>
      </c>
      <c r="F1838" s="66" t="s">
        <v>861</v>
      </c>
      <c r="G1838" s="28" t="s">
        <v>366</v>
      </c>
      <c r="H1838" s="6">
        <f t="shared" si="100"/>
        <v>-232500</v>
      </c>
      <c r="I1838" s="23">
        <f t="shared" si="99"/>
        <v>5</v>
      </c>
      <c r="K1838" t="s">
        <v>34</v>
      </c>
      <c r="M1838" s="2">
        <v>500</v>
      </c>
    </row>
    <row r="1839" spans="2:13" ht="12.75">
      <c r="B1839" s="300">
        <v>2500</v>
      </c>
      <c r="C1839" s="13" t="s">
        <v>34</v>
      </c>
      <c r="D1839" s="13" t="s">
        <v>21</v>
      </c>
      <c r="E1839" s="1" t="s">
        <v>862</v>
      </c>
      <c r="F1839" s="66" t="s">
        <v>863</v>
      </c>
      <c r="G1839" s="28" t="s">
        <v>37</v>
      </c>
      <c r="H1839" s="6">
        <f t="shared" si="100"/>
        <v>-235000</v>
      </c>
      <c r="I1839" s="23">
        <f t="shared" si="99"/>
        <v>5</v>
      </c>
      <c r="K1839" t="s">
        <v>34</v>
      </c>
      <c r="M1839" s="2">
        <v>500</v>
      </c>
    </row>
    <row r="1840" spans="2:13" ht="12.75">
      <c r="B1840" s="300">
        <v>2500</v>
      </c>
      <c r="C1840" s="13" t="s">
        <v>34</v>
      </c>
      <c r="D1840" s="1" t="s">
        <v>21</v>
      </c>
      <c r="E1840" s="1" t="s">
        <v>862</v>
      </c>
      <c r="F1840" s="66" t="s">
        <v>864</v>
      </c>
      <c r="G1840" s="28" t="s">
        <v>39</v>
      </c>
      <c r="H1840" s="6">
        <f t="shared" si="100"/>
        <v>-237500</v>
      </c>
      <c r="I1840" s="23">
        <f t="shared" si="99"/>
        <v>5</v>
      </c>
      <c r="K1840" t="s">
        <v>34</v>
      </c>
      <c r="M1840" s="2">
        <v>500</v>
      </c>
    </row>
    <row r="1841" spans="2:13" ht="12.75">
      <c r="B1841" s="300">
        <v>2500</v>
      </c>
      <c r="C1841" s="13" t="s">
        <v>34</v>
      </c>
      <c r="D1841" s="1" t="s">
        <v>21</v>
      </c>
      <c r="E1841" s="1" t="s">
        <v>862</v>
      </c>
      <c r="F1841" s="66" t="s">
        <v>865</v>
      </c>
      <c r="G1841" s="28" t="s">
        <v>42</v>
      </c>
      <c r="H1841" s="6">
        <f t="shared" si="100"/>
        <v>-240000</v>
      </c>
      <c r="I1841" s="23">
        <f t="shared" si="99"/>
        <v>5</v>
      </c>
      <c r="K1841" t="s">
        <v>34</v>
      </c>
      <c r="M1841" s="2">
        <v>500</v>
      </c>
    </row>
    <row r="1842" spans="2:13" ht="12.75">
      <c r="B1842" s="300">
        <v>2500</v>
      </c>
      <c r="C1842" s="13" t="s">
        <v>34</v>
      </c>
      <c r="D1842" s="1" t="s">
        <v>21</v>
      </c>
      <c r="E1842" s="1" t="s">
        <v>862</v>
      </c>
      <c r="F1842" s="66" t="s">
        <v>866</v>
      </c>
      <c r="G1842" s="28" t="s">
        <v>75</v>
      </c>
      <c r="H1842" s="6">
        <f t="shared" si="100"/>
        <v>-242500</v>
      </c>
      <c r="I1842" s="23">
        <f t="shared" si="99"/>
        <v>5</v>
      </c>
      <c r="K1842" t="s">
        <v>34</v>
      </c>
      <c r="M1842" s="2">
        <v>500</v>
      </c>
    </row>
    <row r="1843" spans="2:13" ht="12.75">
      <c r="B1843" s="300">
        <v>2500</v>
      </c>
      <c r="C1843" s="13" t="s">
        <v>34</v>
      </c>
      <c r="D1843" s="1" t="s">
        <v>21</v>
      </c>
      <c r="E1843" s="1" t="s">
        <v>862</v>
      </c>
      <c r="F1843" s="66" t="s">
        <v>867</v>
      </c>
      <c r="G1843" s="28" t="s">
        <v>125</v>
      </c>
      <c r="H1843" s="6">
        <f t="shared" si="100"/>
        <v>-245000</v>
      </c>
      <c r="I1843" s="23">
        <f t="shared" si="99"/>
        <v>5</v>
      </c>
      <c r="K1843" t="s">
        <v>34</v>
      </c>
      <c r="M1843" s="2">
        <v>500</v>
      </c>
    </row>
    <row r="1844" spans="2:13" ht="12.75">
      <c r="B1844" s="300">
        <v>2500</v>
      </c>
      <c r="C1844" s="13" t="s">
        <v>34</v>
      </c>
      <c r="D1844" s="1" t="s">
        <v>21</v>
      </c>
      <c r="E1844" s="1" t="s">
        <v>862</v>
      </c>
      <c r="F1844" s="66" t="s">
        <v>868</v>
      </c>
      <c r="G1844" s="28" t="s">
        <v>139</v>
      </c>
      <c r="H1844" s="6">
        <f t="shared" si="100"/>
        <v>-247500</v>
      </c>
      <c r="I1844" s="23">
        <f t="shared" si="99"/>
        <v>5</v>
      </c>
      <c r="K1844" t="s">
        <v>34</v>
      </c>
      <c r="M1844" s="2">
        <v>500</v>
      </c>
    </row>
    <row r="1845" spans="2:13" ht="12.75">
      <c r="B1845" s="300">
        <v>2500</v>
      </c>
      <c r="C1845" s="13" t="s">
        <v>34</v>
      </c>
      <c r="D1845" s="1" t="s">
        <v>21</v>
      </c>
      <c r="E1845" s="1" t="s">
        <v>862</v>
      </c>
      <c r="F1845" s="66" t="s">
        <v>869</v>
      </c>
      <c r="G1845" s="28" t="s">
        <v>141</v>
      </c>
      <c r="H1845" s="6">
        <f t="shared" si="100"/>
        <v>-250000</v>
      </c>
      <c r="I1845" s="23">
        <f t="shared" si="99"/>
        <v>5</v>
      </c>
      <c r="K1845" t="s">
        <v>34</v>
      </c>
      <c r="M1845" s="2">
        <v>500</v>
      </c>
    </row>
    <row r="1846" spans="1:13" s="77" customFormat="1" ht="12.75">
      <c r="A1846" s="1"/>
      <c r="B1846" s="300">
        <v>2500</v>
      </c>
      <c r="C1846" s="13" t="s">
        <v>34</v>
      </c>
      <c r="D1846" s="1" t="s">
        <v>21</v>
      </c>
      <c r="E1846" s="1" t="s">
        <v>862</v>
      </c>
      <c r="F1846" s="66" t="s">
        <v>870</v>
      </c>
      <c r="G1846" s="28" t="s">
        <v>184</v>
      </c>
      <c r="H1846" s="6">
        <f t="shared" si="100"/>
        <v>-252500</v>
      </c>
      <c r="I1846" s="23">
        <f t="shared" si="99"/>
        <v>5</v>
      </c>
      <c r="J1846"/>
      <c r="K1846" t="s">
        <v>34</v>
      </c>
      <c r="L1846"/>
      <c r="M1846" s="2">
        <v>500</v>
      </c>
    </row>
    <row r="1847" spans="2:13" ht="12.75">
      <c r="B1847" s="300">
        <v>2500</v>
      </c>
      <c r="C1847" s="13" t="s">
        <v>34</v>
      </c>
      <c r="D1847" s="1" t="s">
        <v>21</v>
      </c>
      <c r="E1847" s="1" t="s">
        <v>862</v>
      </c>
      <c r="F1847" s="66" t="s">
        <v>871</v>
      </c>
      <c r="G1847" s="28" t="s">
        <v>208</v>
      </c>
      <c r="H1847" s="6">
        <f t="shared" si="100"/>
        <v>-255000</v>
      </c>
      <c r="I1847" s="23">
        <f t="shared" si="99"/>
        <v>5</v>
      </c>
      <c r="K1847" t="s">
        <v>34</v>
      </c>
      <c r="M1847" s="2">
        <v>500</v>
      </c>
    </row>
    <row r="1848" spans="2:13" ht="12.75">
      <c r="B1848" s="300">
        <v>2500</v>
      </c>
      <c r="C1848" s="13" t="s">
        <v>34</v>
      </c>
      <c r="D1848" s="1" t="s">
        <v>21</v>
      </c>
      <c r="E1848" s="1" t="s">
        <v>862</v>
      </c>
      <c r="F1848" s="66" t="s">
        <v>872</v>
      </c>
      <c r="G1848" s="28" t="s">
        <v>226</v>
      </c>
      <c r="H1848" s="6">
        <f t="shared" si="100"/>
        <v>-257500</v>
      </c>
      <c r="I1848" s="23">
        <f t="shared" si="99"/>
        <v>5</v>
      </c>
      <c r="K1848" t="s">
        <v>34</v>
      </c>
      <c r="M1848" s="2">
        <v>500</v>
      </c>
    </row>
    <row r="1849" spans="1:13" s="16" customFormat="1" ht="12.75">
      <c r="A1849" s="1"/>
      <c r="B1849" s="300">
        <v>2500</v>
      </c>
      <c r="C1849" s="13" t="s">
        <v>34</v>
      </c>
      <c r="D1849" s="1" t="s">
        <v>21</v>
      </c>
      <c r="E1849" s="1" t="s">
        <v>862</v>
      </c>
      <c r="F1849" s="66" t="s">
        <v>873</v>
      </c>
      <c r="G1849" s="28" t="s">
        <v>227</v>
      </c>
      <c r="H1849" s="6">
        <f t="shared" si="100"/>
        <v>-260000</v>
      </c>
      <c r="I1849" s="23">
        <f t="shared" si="99"/>
        <v>5</v>
      </c>
      <c r="J1849"/>
      <c r="K1849" t="s">
        <v>34</v>
      </c>
      <c r="L1849"/>
      <c r="M1849" s="2">
        <v>500</v>
      </c>
    </row>
    <row r="1850" spans="2:13" ht="12.75">
      <c r="B1850" s="300">
        <v>2500</v>
      </c>
      <c r="C1850" s="13" t="s">
        <v>34</v>
      </c>
      <c r="D1850" s="1" t="s">
        <v>21</v>
      </c>
      <c r="E1850" s="1" t="s">
        <v>862</v>
      </c>
      <c r="F1850" s="66" t="s">
        <v>874</v>
      </c>
      <c r="G1850" s="28" t="s">
        <v>258</v>
      </c>
      <c r="H1850" s="6">
        <f t="shared" si="100"/>
        <v>-262500</v>
      </c>
      <c r="I1850" s="23">
        <f t="shared" si="99"/>
        <v>5</v>
      </c>
      <c r="K1850" t="s">
        <v>34</v>
      </c>
      <c r="M1850" s="2">
        <v>500</v>
      </c>
    </row>
    <row r="1851" spans="2:13" ht="12.75">
      <c r="B1851" s="300">
        <v>2500</v>
      </c>
      <c r="C1851" s="13" t="s">
        <v>34</v>
      </c>
      <c r="D1851" s="1" t="s">
        <v>21</v>
      </c>
      <c r="E1851" s="1" t="s">
        <v>862</v>
      </c>
      <c r="F1851" s="66" t="s">
        <v>875</v>
      </c>
      <c r="G1851" s="28" t="s">
        <v>261</v>
      </c>
      <c r="H1851" s="6">
        <f t="shared" si="100"/>
        <v>-265000</v>
      </c>
      <c r="I1851" s="23">
        <f t="shared" si="99"/>
        <v>5</v>
      </c>
      <c r="K1851" t="s">
        <v>34</v>
      </c>
      <c r="M1851" s="2">
        <v>500</v>
      </c>
    </row>
    <row r="1852" spans="1:13" s="77" customFormat="1" ht="12.75">
      <c r="A1852" s="1"/>
      <c r="B1852" s="300">
        <v>5000</v>
      </c>
      <c r="C1852" s="13" t="s">
        <v>34</v>
      </c>
      <c r="D1852" s="1" t="s">
        <v>21</v>
      </c>
      <c r="E1852" s="1" t="s">
        <v>876</v>
      </c>
      <c r="F1852" s="66" t="s">
        <v>877</v>
      </c>
      <c r="G1852" s="28" t="s">
        <v>258</v>
      </c>
      <c r="H1852" s="6">
        <f t="shared" si="100"/>
        <v>-270000</v>
      </c>
      <c r="I1852" s="23">
        <f t="shared" si="99"/>
        <v>10</v>
      </c>
      <c r="J1852"/>
      <c r="K1852" t="s">
        <v>34</v>
      </c>
      <c r="L1852"/>
      <c r="M1852" s="2">
        <v>500</v>
      </c>
    </row>
    <row r="1853" spans="1:14" ht="12.75">
      <c r="A1853" s="12"/>
      <c r="B1853" s="301">
        <f>SUM(B1760:B1852)</f>
        <v>270000</v>
      </c>
      <c r="C1853" s="12" t="s">
        <v>34</v>
      </c>
      <c r="D1853" s="12"/>
      <c r="E1853" s="12"/>
      <c r="F1853" s="78"/>
      <c r="G1853" s="19"/>
      <c r="H1853" s="75">
        <v>0</v>
      </c>
      <c r="I1853" s="76">
        <f t="shared" si="99"/>
        <v>540</v>
      </c>
      <c r="J1853" s="77"/>
      <c r="K1853" s="77"/>
      <c r="L1853" s="77"/>
      <c r="M1853" s="2">
        <v>500</v>
      </c>
      <c r="N1853" s="39">
        <v>500</v>
      </c>
    </row>
    <row r="1854" spans="2:13" ht="12.75">
      <c r="B1854" s="307"/>
      <c r="H1854" s="6">
        <f t="shared" si="100"/>
        <v>0</v>
      </c>
      <c r="I1854" s="23">
        <f t="shared" si="99"/>
        <v>0</v>
      </c>
      <c r="M1854" s="2">
        <v>500</v>
      </c>
    </row>
    <row r="1855" spans="2:13" ht="12.75">
      <c r="B1855" s="300"/>
      <c r="H1855" s="6">
        <f t="shared" si="100"/>
        <v>0</v>
      </c>
      <c r="I1855" s="23">
        <f t="shared" si="99"/>
        <v>0</v>
      </c>
      <c r="M1855" s="2">
        <v>500</v>
      </c>
    </row>
    <row r="1856" spans="2:13" ht="12.75">
      <c r="B1856" s="300">
        <v>300</v>
      </c>
      <c r="C1856" s="1" t="s">
        <v>878</v>
      </c>
      <c r="D1856" s="13" t="s">
        <v>779</v>
      </c>
      <c r="E1856" s="1" t="s">
        <v>1</v>
      </c>
      <c r="F1856" s="66" t="s">
        <v>879</v>
      </c>
      <c r="G1856" s="28" t="s">
        <v>141</v>
      </c>
      <c r="H1856" s="6">
        <f>H1855-B1856</f>
        <v>-300</v>
      </c>
      <c r="I1856" s="23">
        <f t="shared" si="99"/>
        <v>0.6</v>
      </c>
      <c r="K1856" t="s">
        <v>880</v>
      </c>
      <c r="M1856" s="2">
        <v>500</v>
      </c>
    </row>
    <row r="1857" spans="2:13" ht="12.75">
      <c r="B1857" s="300">
        <v>2000</v>
      </c>
      <c r="C1857" s="1" t="s">
        <v>881</v>
      </c>
      <c r="D1857" s="13" t="s">
        <v>779</v>
      </c>
      <c r="E1857" s="1" t="s">
        <v>1</v>
      </c>
      <c r="F1857" s="66" t="s">
        <v>882</v>
      </c>
      <c r="G1857" s="28" t="s">
        <v>42</v>
      </c>
      <c r="H1857" s="6">
        <f aca="true" t="shared" si="101" ref="H1857:H1920">H1856-B1857</f>
        <v>-2300</v>
      </c>
      <c r="I1857" s="23">
        <f t="shared" si="99"/>
        <v>4</v>
      </c>
      <c r="K1857" t="s">
        <v>809</v>
      </c>
      <c r="M1857" s="2">
        <v>500</v>
      </c>
    </row>
    <row r="1858" spans="2:13" ht="12.75">
      <c r="B1858" s="300">
        <v>2000</v>
      </c>
      <c r="C1858" s="1" t="s">
        <v>881</v>
      </c>
      <c r="D1858" s="1" t="s">
        <v>779</v>
      </c>
      <c r="E1858" s="1" t="s">
        <v>1</v>
      </c>
      <c r="F1858" s="66" t="s">
        <v>883</v>
      </c>
      <c r="G1858" s="28" t="s">
        <v>139</v>
      </c>
      <c r="H1858" s="6">
        <f t="shared" si="101"/>
        <v>-4300</v>
      </c>
      <c r="I1858" s="23">
        <f t="shared" si="99"/>
        <v>4</v>
      </c>
      <c r="K1858" t="s">
        <v>809</v>
      </c>
      <c r="M1858" s="2">
        <v>500</v>
      </c>
    </row>
    <row r="1859" spans="1:13" ht="12.75">
      <c r="A1859" s="12"/>
      <c r="B1859" s="301">
        <f>SUM(B1856:B1858)</f>
        <v>4300</v>
      </c>
      <c r="C1859" s="12" t="s">
        <v>1</v>
      </c>
      <c r="D1859" s="12"/>
      <c r="E1859" s="12"/>
      <c r="F1859" s="78"/>
      <c r="G1859" s="19"/>
      <c r="H1859" s="75">
        <v>0</v>
      </c>
      <c r="I1859" s="76">
        <f t="shared" si="99"/>
        <v>8.6</v>
      </c>
      <c r="J1859" s="77"/>
      <c r="K1859" s="77"/>
      <c r="L1859" s="77"/>
      <c r="M1859" s="2">
        <v>500</v>
      </c>
    </row>
    <row r="1860" spans="2:13" ht="12.75">
      <c r="B1860" s="37"/>
      <c r="C1860" s="38"/>
      <c r="D1860" s="13"/>
      <c r="E1860" s="38"/>
      <c r="H1860" s="6">
        <f t="shared" si="101"/>
        <v>0</v>
      </c>
      <c r="I1860" s="23">
        <f t="shared" si="99"/>
        <v>0</v>
      </c>
      <c r="J1860" s="37"/>
      <c r="K1860" s="37"/>
      <c r="L1860" s="37"/>
      <c r="M1860" s="2">
        <v>500</v>
      </c>
    </row>
    <row r="1861" spans="4:13" ht="12.75">
      <c r="D1861" s="13"/>
      <c r="H1861" s="6">
        <f t="shared" si="101"/>
        <v>0</v>
      </c>
      <c r="I1861" s="23">
        <f t="shared" si="99"/>
        <v>0</v>
      </c>
      <c r="M1861" s="2">
        <v>500</v>
      </c>
    </row>
    <row r="1862" spans="2:13" ht="12.75">
      <c r="B1862" s="286">
        <v>1050</v>
      </c>
      <c r="C1862" s="13" t="s">
        <v>690</v>
      </c>
      <c r="D1862" s="13" t="s">
        <v>779</v>
      </c>
      <c r="E1862" s="13" t="s">
        <v>674</v>
      </c>
      <c r="F1862" s="66" t="s">
        <v>884</v>
      </c>
      <c r="G1862" s="30" t="s">
        <v>37</v>
      </c>
      <c r="H1862" s="6">
        <f t="shared" si="101"/>
        <v>-1050</v>
      </c>
      <c r="I1862" s="23">
        <f t="shared" si="99"/>
        <v>2.1</v>
      </c>
      <c r="K1862" t="s">
        <v>880</v>
      </c>
      <c r="M1862" s="2">
        <v>500</v>
      </c>
    </row>
    <row r="1863" spans="1:13" ht="12.75">
      <c r="A1863" s="13"/>
      <c r="B1863" s="286">
        <v>1050</v>
      </c>
      <c r="C1863" s="13" t="s">
        <v>690</v>
      </c>
      <c r="D1863" s="13" t="s">
        <v>779</v>
      </c>
      <c r="E1863" s="13" t="s">
        <v>674</v>
      </c>
      <c r="F1863" s="66" t="s">
        <v>884</v>
      </c>
      <c r="G1863" s="30" t="s">
        <v>39</v>
      </c>
      <c r="H1863" s="6">
        <f t="shared" si="101"/>
        <v>-2100</v>
      </c>
      <c r="I1863" s="23">
        <f t="shared" si="99"/>
        <v>2.1</v>
      </c>
      <c r="J1863" s="16"/>
      <c r="K1863" t="s">
        <v>880</v>
      </c>
      <c r="L1863" s="16"/>
      <c r="M1863" s="2">
        <v>500</v>
      </c>
    </row>
    <row r="1864" spans="2:13" ht="12.75">
      <c r="B1864" s="262">
        <v>1050</v>
      </c>
      <c r="C1864" s="13" t="s">
        <v>690</v>
      </c>
      <c r="D1864" s="13" t="s">
        <v>779</v>
      </c>
      <c r="E1864" s="1" t="s">
        <v>674</v>
      </c>
      <c r="F1864" s="66" t="s">
        <v>884</v>
      </c>
      <c r="G1864" s="28" t="s">
        <v>42</v>
      </c>
      <c r="H1864" s="6">
        <f t="shared" si="101"/>
        <v>-3150</v>
      </c>
      <c r="I1864" s="23">
        <f t="shared" si="99"/>
        <v>2.1</v>
      </c>
      <c r="K1864" t="s">
        <v>880</v>
      </c>
      <c r="M1864" s="2">
        <v>500</v>
      </c>
    </row>
    <row r="1865" spans="2:13" ht="12.75">
      <c r="B1865" s="262">
        <v>600</v>
      </c>
      <c r="C1865" s="1" t="s">
        <v>690</v>
      </c>
      <c r="D1865" s="13" t="s">
        <v>779</v>
      </c>
      <c r="E1865" s="1" t="s">
        <v>674</v>
      </c>
      <c r="F1865" s="66" t="s">
        <v>884</v>
      </c>
      <c r="G1865" s="28" t="s">
        <v>45</v>
      </c>
      <c r="H1865" s="6">
        <f t="shared" si="101"/>
        <v>-3750</v>
      </c>
      <c r="I1865" s="23">
        <f t="shared" si="99"/>
        <v>1.2</v>
      </c>
      <c r="K1865" t="s">
        <v>880</v>
      </c>
      <c r="M1865" s="2">
        <v>500</v>
      </c>
    </row>
    <row r="1866" spans="2:13" ht="12.75">
      <c r="B1866" s="262">
        <v>1000</v>
      </c>
      <c r="C1866" s="1" t="s">
        <v>690</v>
      </c>
      <c r="D1866" s="13" t="s">
        <v>779</v>
      </c>
      <c r="E1866" s="1" t="s">
        <v>674</v>
      </c>
      <c r="F1866" s="66" t="s">
        <v>884</v>
      </c>
      <c r="G1866" s="28" t="s">
        <v>75</v>
      </c>
      <c r="H1866" s="6">
        <f t="shared" si="101"/>
        <v>-4750</v>
      </c>
      <c r="I1866" s="23">
        <f t="shared" si="99"/>
        <v>2</v>
      </c>
      <c r="K1866" t="s">
        <v>880</v>
      </c>
      <c r="M1866" s="2">
        <v>500</v>
      </c>
    </row>
    <row r="1867" spans="2:13" ht="12.75">
      <c r="B1867" s="318">
        <v>1200</v>
      </c>
      <c r="C1867" s="38" t="s">
        <v>690</v>
      </c>
      <c r="D1867" s="13" t="s">
        <v>779</v>
      </c>
      <c r="E1867" s="38" t="s">
        <v>674</v>
      </c>
      <c r="F1867" s="66" t="s">
        <v>884</v>
      </c>
      <c r="G1867" s="28" t="s">
        <v>127</v>
      </c>
      <c r="H1867" s="6">
        <f t="shared" si="101"/>
        <v>-5950</v>
      </c>
      <c r="I1867" s="23">
        <f t="shared" si="99"/>
        <v>2.4</v>
      </c>
      <c r="J1867" s="37"/>
      <c r="K1867" t="s">
        <v>880</v>
      </c>
      <c r="L1867" s="37"/>
      <c r="M1867" s="2">
        <v>500</v>
      </c>
    </row>
    <row r="1868" spans="2:13" ht="12.75">
      <c r="B1868" s="262">
        <v>1000</v>
      </c>
      <c r="C1868" s="1" t="s">
        <v>690</v>
      </c>
      <c r="D1868" s="13" t="s">
        <v>779</v>
      </c>
      <c r="E1868" s="1" t="s">
        <v>674</v>
      </c>
      <c r="F1868" s="66" t="s">
        <v>884</v>
      </c>
      <c r="G1868" s="28" t="s">
        <v>125</v>
      </c>
      <c r="H1868" s="6">
        <f t="shared" si="101"/>
        <v>-6950</v>
      </c>
      <c r="I1868" s="23">
        <f t="shared" si="99"/>
        <v>2</v>
      </c>
      <c r="K1868" t="s">
        <v>880</v>
      </c>
      <c r="M1868" s="2">
        <v>500</v>
      </c>
    </row>
    <row r="1869" spans="2:13" ht="12.75">
      <c r="B1869" s="262">
        <v>900</v>
      </c>
      <c r="C1869" s="1" t="s">
        <v>690</v>
      </c>
      <c r="D1869" s="13" t="s">
        <v>779</v>
      </c>
      <c r="E1869" s="1" t="s">
        <v>674</v>
      </c>
      <c r="F1869" s="66" t="s">
        <v>884</v>
      </c>
      <c r="G1869" s="28" t="s">
        <v>139</v>
      </c>
      <c r="H1869" s="6">
        <f t="shared" si="101"/>
        <v>-7850</v>
      </c>
      <c r="I1869" s="23">
        <f t="shared" si="99"/>
        <v>1.8</v>
      </c>
      <c r="K1869" t="s">
        <v>880</v>
      </c>
      <c r="M1869" s="2">
        <v>500</v>
      </c>
    </row>
    <row r="1870" spans="2:13" ht="12.75">
      <c r="B1870" s="262">
        <v>1200</v>
      </c>
      <c r="C1870" s="1" t="s">
        <v>690</v>
      </c>
      <c r="D1870" s="13" t="s">
        <v>779</v>
      </c>
      <c r="E1870" s="1" t="s">
        <v>674</v>
      </c>
      <c r="F1870" s="66" t="s">
        <v>884</v>
      </c>
      <c r="G1870" s="28" t="s">
        <v>141</v>
      </c>
      <c r="H1870" s="6">
        <f t="shared" si="101"/>
        <v>-9050</v>
      </c>
      <c r="I1870" s="23">
        <f t="shared" si="99"/>
        <v>2.4</v>
      </c>
      <c r="K1870" t="s">
        <v>880</v>
      </c>
      <c r="M1870" s="2">
        <v>500</v>
      </c>
    </row>
    <row r="1871" spans="2:13" ht="12.75">
      <c r="B1871" s="262">
        <v>600</v>
      </c>
      <c r="C1871" s="1" t="s">
        <v>690</v>
      </c>
      <c r="D1871" s="13" t="s">
        <v>779</v>
      </c>
      <c r="E1871" s="1" t="s">
        <v>674</v>
      </c>
      <c r="F1871" s="66" t="s">
        <v>884</v>
      </c>
      <c r="G1871" s="28" t="s">
        <v>144</v>
      </c>
      <c r="H1871" s="6">
        <f t="shared" si="101"/>
        <v>-9650</v>
      </c>
      <c r="I1871" s="23">
        <f t="shared" si="99"/>
        <v>1.2</v>
      </c>
      <c r="K1871" t="s">
        <v>880</v>
      </c>
      <c r="M1871" s="2">
        <v>500</v>
      </c>
    </row>
    <row r="1872" spans="2:13" ht="12.75">
      <c r="B1872" s="262">
        <v>700</v>
      </c>
      <c r="C1872" s="1" t="s">
        <v>690</v>
      </c>
      <c r="D1872" s="13" t="s">
        <v>779</v>
      </c>
      <c r="E1872" s="1" t="s">
        <v>674</v>
      </c>
      <c r="F1872" s="66" t="s">
        <v>884</v>
      </c>
      <c r="G1872" s="28" t="s">
        <v>184</v>
      </c>
      <c r="H1872" s="6">
        <f t="shared" si="101"/>
        <v>-10350</v>
      </c>
      <c r="I1872" s="23">
        <f t="shared" si="99"/>
        <v>1.4</v>
      </c>
      <c r="K1872" t="s">
        <v>880</v>
      </c>
      <c r="M1872" s="2">
        <v>500</v>
      </c>
    </row>
    <row r="1873" spans="2:13" ht="12.75">
      <c r="B1873" s="262">
        <v>1000</v>
      </c>
      <c r="C1873" s="1" t="s">
        <v>690</v>
      </c>
      <c r="D1873" s="1" t="s">
        <v>779</v>
      </c>
      <c r="E1873" s="1" t="s">
        <v>674</v>
      </c>
      <c r="F1873" s="66" t="s">
        <v>884</v>
      </c>
      <c r="G1873" s="28" t="s">
        <v>202</v>
      </c>
      <c r="H1873" s="6">
        <f t="shared" si="101"/>
        <v>-11350</v>
      </c>
      <c r="I1873" s="23">
        <f t="shared" si="99"/>
        <v>2</v>
      </c>
      <c r="K1873" t="s">
        <v>880</v>
      </c>
      <c r="M1873" s="2">
        <v>500</v>
      </c>
    </row>
    <row r="1874" spans="2:13" ht="12.75">
      <c r="B1874" s="262">
        <v>800</v>
      </c>
      <c r="C1874" s="1" t="s">
        <v>690</v>
      </c>
      <c r="D1874" s="1" t="s">
        <v>779</v>
      </c>
      <c r="E1874" s="1" t="s">
        <v>674</v>
      </c>
      <c r="F1874" s="66" t="s">
        <v>884</v>
      </c>
      <c r="G1874" s="28" t="s">
        <v>206</v>
      </c>
      <c r="H1874" s="6">
        <f t="shared" si="101"/>
        <v>-12150</v>
      </c>
      <c r="I1874" s="23">
        <f t="shared" si="99"/>
        <v>1.6</v>
      </c>
      <c r="K1874" t="s">
        <v>880</v>
      </c>
      <c r="M1874" s="2">
        <v>500</v>
      </c>
    </row>
    <row r="1875" spans="2:13" ht="12.75">
      <c r="B1875" s="262">
        <v>800</v>
      </c>
      <c r="C1875" s="1" t="s">
        <v>690</v>
      </c>
      <c r="D1875" s="1" t="s">
        <v>779</v>
      </c>
      <c r="E1875" s="1" t="s">
        <v>674</v>
      </c>
      <c r="F1875" s="66" t="s">
        <v>884</v>
      </c>
      <c r="G1875" s="28" t="s">
        <v>208</v>
      </c>
      <c r="H1875" s="6">
        <f t="shared" si="101"/>
        <v>-12950</v>
      </c>
      <c r="I1875" s="23">
        <f t="shared" si="99"/>
        <v>1.6</v>
      </c>
      <c r="K1875" t="s">
        <v>880</v>
      </c>
      <c r="M1875" s="2">
        <v>500</v>
      </c>
    </row>
    <row r="1876" spans="2:13" ht="12.75">
      <c r="B1876" s="262">
        <v>1700</v>
      </c>
      <c r="C1876" s="1" t="s">
        <v>690</v>
      </c>
      <c r="D1876" s="1" t="s">
        <v>779</v>
      </c>
      <c r="E1876" s="1" t="s">
        <v>674</v>
      </c>
      <c r="F1876" s="66" t="s">
        <v>884</v>
      </c>
      <c r="G1876" s="28" t="s">
        <v>226</v>
      </c>
      <c r="H1876" s="6">
        <f t="shared" si="101"/>
        <v>-14650</v>
      </c>
      <c r="I1876" s="23">
        <f t="shared" si="99"/>
        <v>3.4</v>
      </c>
      <c r="K1876" t="s">
        <v>880</v>
      </c>
      <c r="M1876" s="2">
        <v>500</v>
      </c>
    </row>
    <row r="1877" spans="2:13" ht="12.75">
      <c r="B1877" s="262">
        <v>800</v>
      </c>
      <c r="C1877" s="1" t="s">
        <v>690</v>
      </c>
      <c r="D1877" s="1" t="s">
        <v>779</v>
      </c>
      <c r="E1877" s="1" t="s">
        <v>674</v>
      </c>
      <c r="F1877" s="66" t="s">
        <v>884</v>
      </c>
      <c r="G1877" s="28" t="s">
        <v>227</v>
      </c>
      <c r="H1877" s="6">
        <f t="shared" si="101"/>
        <v>-15450</v>
      </c>
      <c r="I1877" s="23">
        <f t="shared" si="99"/>
        <v>1.6</v>
      </c>
      <c r="K1877" t="s">
        <v>880</v>
      </c>
      <c r="M1877" s="2">
        <v>500</v>
      </c>
    </row>
    <row r="1878" spans="2:13" ht="12.75">
      <c r="B1878" s="262">
        <v>800</v>
      </c>
      <c r="C1878" s="1" t="s">
        <v>690</v>
      </c>
      <c r="D1878" s="1" t="s">
        <v>779</v>
      </c>
      <c r="E1878" s="1" t="s">
        <v>674</v>
      </c>
      <c r="F1878" s="66" t="s">
        <v>884</v>
      </c>
      <c r="G1878" s="28" t="s">
        <v>258</v>
      </c>
      <c r="H1878" s="6">
        <f t="shared" si="101"/>
        <v>-16250</v>
      </c>
      <c r="I1878" s="23">
        <f t="shared" si="99"/>
        <v>1.6</v>
      </c>
      <c r="K1878" t="s">
        <v>880</v>
      </c>
      <c r="M1878" s="2">
        <v>500</v>
      </c>
    </row>
    <row r="1879" spans="2:13" ht="12.75">
      <c r="B1879" s="262">
        <v>1500</v>
      </c>
      <c r="C1879" s="1" t="s">
        <v>690</v>
      </c>
      <c r="D1879" s="1" t="s">
        <v>779</v>
      </c>
      <c r="E1879" s="1" t="s">
        <v>674</v>
      </c>
      <c r="F1879" s="66" t="s">
        <v>884</v>
      </c>
      <c r="G1879" s="28" t="s">
        <v>260</v>
      </c>
      <c r="H1879" s="6">
        <f t="shared" si="101"/>
        <v>-17750</v>
      </c>
      <c r="I1879" s="23">
        <f t="shared" si="99"/>
        <v>3</v>
      </c>
      <c r="K1879" t="s">
        <v>880</v>
      </c>
      <c r="M1879" s="2">
        <v>500</v>
      </c>
    </row>
    <row r="1880" spans="2:13" ht="12.75">
      <c r="B1880" s="262">
        <v>700</v>
      </c>
      <c r="C1880" s="1" t="s">
        <v>690</v>
      </c>
      <c r="D1880" s="1" t="s">
        <v>779</v>
      </c>
      <c r="E1880" s="1" t="s">
        <v>674</v>
      </c>
      <c r="F1880" s="66" t="s">
        <v>884</v>
      </c>
      <c r="G1880" s="28" t="s">
        <v>261</v>
      </c>
      <c r="H1880" s="6">
        <f t="shared" si="101"/>
        <v>-18450</v>
      </c>
      <c r="I1880" s="23">
        <f t="shared" si="99"/>
        <v>1.4</v>
      </c>
      <c r="K1880" t="s">
        <v>880</v>
      </c>
      <c r="M1880" s="2">
        <v>500</v>
      </c>
    </row>
    <row r="1881" spans="2:13" ht="12.75">
      <c r="B1881" s="262">
        <v>1300</v>
      </c>
      <c r="C1881" s="1" t="s">
        <v>690</v>
      </c>
      <c r="D1881" s="1" t="s">
        <v>779</v>
      </c>
      <c r="E1881" s="1" t="s">
        <v>674</v>
      </c>
      <c r="F1881" s="66" t="s">
        <v>884</v>
      </c>
      <c r="G1881" s="28" t="s">
        <v>273</v>
      </c>
      <c r="H1881" s="6">
        <f t="shared" si="101"/>
        <v>-19750</v>
      </c>
      <c r="I1881" s="23">
        <f t="shared" si="99"/>
        <v>2.6</v>
      </c>
      <c r="K1881" t="s">
        <v>880</v>
      </c>
      <c r="M1881" s="2">
        <v>500</v>
      </c>
    </row>
    <row r="1882" spans="2:13" ht="12.75">
      <c r="B1882" s="262">
        <v>1500</v>
      </c>
      <c r="C1882" s="1" t="s">
        <v>690</v>
      </c>
      <c r="D1882" s="1" t="s">
        <v>779</v>
      </c>
      <c r="E1882" s="1" t="s">
        <v>674</v>
      </c>
      <c r="F1882" s="66" t="s">
        <v>884</v>
      </c>
      <c r="G1882" s="28" t="s">
        <v>294</v>
      </c>
      <c r="H1882" s="6">
        <f t="shared" si="101"/>
        <v>-21250</v>
      </c>
      <c r="I1882" s="23">
        <f t="shared" si="99"/>
        <v>3</v>
      </c>
      <c r="K1882" t="s">
        <v>880</v>
      </c>
      <c r="M1882" s="2">
        <v>500</v>
      </c>
    </row>
    <row r="1883" spans="2:13" ht="12.75">
      <c r="B1883" s="262">
        <v>1000</v>
      </c>
      <c r="C1883" s="1" t="s">
        <v>690</v>
      </c>
      <c r="D1883" s="1" t="s">
        <v>779</v>
      </c>
      <c r="E1883" s="1" t="s">
        <v>674</v>
      </c>
      <c r="F1883" s="66" t="s">
        <v>884</v>
      </c>
      <c r="G1883" s="28" t="s">
        <v>297</v>
      </c>
      <c r="H1883" s="6">
        <f t="shared" si="101"/>
        <v>-22250</v>
      </c>
      <c r="I1883" s="23">
        <f t="shared" si="99"/>
        <v>2</v>
      </c>
      <c r="K1883" t="s">
        <v>880</v>
      </c>
      <c r="M1883" s="2">
        <v>500</v>
      </c>
    </row>
    <row r="1884" spans="2:13" ht="12.75">
      <c r="B1884" s="262">
        <v>1100</v>
      </c>
      <c r="C1884" s="1" t="s">
        <v>690</v>
      </c>
      <c r="D1884" s="1" t="s">
        <v>779</v>
      </c>
      <c r="E1884" s="1" t="s">
        <v>674</v>
      </c>
      <c r="F1884" s="66" t="s">
        <v>884</v>
      </c>
      <c r="G1884" s="28" t="s">
        <v>300</v>
      </c>
      <c r="H1884" s="6">
        <f t="shared" si="101"/>
        <v>-23350</v>
      </c>
      <c r="I1884" s="23">
        <f t="shared" si="99"/>
        <v>2.2</v>
      </c>
      <c r="K1884" t="s">
        <v>880</v>
      </c>
      <c r="M1884" s="2">
        <v>500</v>
      </c>
    </row>
    <row r="1885" spans="2:13" ht="12.75">
      <c r="B1885" s="262">
        <v>1100</v>
      </c>
      <c r="C1885" s="1" t="s">
        <v>690</v>
      </c>
      <c r="D1885" s="1" t="s">
        <v>779</v>
      </c>
      <c r="E1885" s="1" t="s">
        <v>674</v>
      </c>
      <c r="F1885" s="66" t="s">
        <v>884</v>
      </c>
      <c r="G1885" s="28" t="s">
        <v>340</v>
      </c>
      <c r="H1885" s="6">
        <f t="shared" si="101"/>
        <v>-24450</v>
      </c>
      <c r="I1885" s="23">
        <f t="shared" si="99"/>
        <v>2.2</v>
      </c>
      <c r="K1885" t="s">
        <v>880</v>
      </c>
      <c r="M1885" s="2">
        <v>500</v>
      </c>
    </row>
    <row r="1886" spans="2:13" ht="12.75">
      <c r="B1886" s="262">
        <v>950</v>
      </c>
      <c r="C1886" s="1" t="s">
        <v>690</v>
      </c>
      <c r="D1886" s="1" t="s">
        <v>779</v>
      </c>
      <c r="E1886" s="1" t="s">
        <v>674</v>
      </c>
      <c r="F1886" s="66" t="s">
        <v>884</v>
      </c>
      <c r="G1886" s="28" t="s">
        <v>344</v>
      </c>
      <c r="H1886" s="6">
        <f t="shared" si="101"/>
        <v>-25400</v>
      </c>
      <c r="I1886" s="23">
        <f t="shared" si="99"/>
        <v>1.9</v>
      </c>
      <c r="K1886" t="s">
        <v>880</v>
      </c>
      <c r="M1886" s="2">
        <v>500</v>
      </c>
    </row>
    <row r="1887" spans="2:13" ht="12.75">
      <c r="B1887" s="262">
        <v>1750</v>
      </c>
      <c r="C1887" s="1" t="s">
        <v>690</v>
      </c>
      <c r="D1887" s="1" t="s">
        <v>779</v>
      </c>
      <c r="E1887" s="1" t="s">
        <v>674</v>
      </c>
      <c r="F1887" s="66" t="s">
        <v>884</v>
      </c>
      <c r="G1887" s="28" t="s">
        <v>344</v>
      </c>
      <c r="H1887" s="6">
        <f t="shared" si="101"/>
        <v>-27150</v>
      </c>
      <c r="I1887" s="23">
        <f aca="true" t="shared" si="102" ref="I1887:I1950">+B1887/M1887</f>
        <v>3.5</v>
      </c>
      <c r="K1887" t="s">
        <v>880</v>
      </c>
      <c r="M1887" s="2">
        <v>500</v>
      </c>
    </row>
    <row r="1888" spans="2:13" ht="12.75">
      <c r="B1888" s="286">
        <v>1200</v>
      </c>
      <c r="C1888" s="13" t="s">
        <v>690</v>
      </c>
      <c r="D1888" s="13" t="s">
        <v>779</v>
      </c>
      <c r="E1888" s="13" t="s">
        <v>674</v>
      </c>
      <c r="F1888" s="66" t="s">
        <v>885</v>
      </c>
      <c r="G1888" s="30" t="s">
        <v>37</v>
      </c>
      <c r="H1888" s="6">
        <f t="shared" si="101"/>
        <v>-28350</v>
      </c>
      <c r="I1888" s="23">
        <f t="shared" si="102"/>
        <v>2.4</v>
      </c>
      <c r="K1888" t="s">
        <v>809</v>
      </c>
      <c r="M1888" s="2">
        <v>500</v>
      </c>
    </row>
    <row r="1889" spans="1:13" ht="12.75">
      <c r="A1889" s="13"/>
      <c r="B1889" s="286">
        <v>1200</v>
      </c>
      <c r="C1889" s="13" t="s">
        <v>690</v>
      </c>
      <c r="D1889" s="13" t="s">
        <v>779</v>
      </c>
      <c r="E1889" s="13" t="s">
        <v>674</v>
      </c>
      <c r="F1889" s="66" t="s">
        <v>885</v>
      </c>
      <c r="G1889" s="30" t="s">
        <v>39</v>
      </c>
      <c r="H1889" s="6">
        <f t="shared" si="101"/>
        <v>-29550</v>
      </c>
      <c r="I1889" s="23">
        <f t="shared" si="102"/>
        <v>2.4</v>
      </c>
      <c r="J1889" s="16"/>
      <c r="K1889" t="s">
        <v>809</v>
      </c>
      <c r="L1889" s="16"/>
      <c r="M1889" s="2">
        <v>500</v>
      </c>
    </row>
    <row r="1890" spans="2:13" ht="12.75">
      <c r="B1890" s="262">
        <v>800</v>
      </c>
      <c r="C1890" s="1" t="s">
        <v>690</v>
      </c>
      <c r="D1890" s="13" t="s">
        <v>779</v>
      </c>
      <c r="E1890" s="1" t="s">
        <v>674</v>
      </c>
      <c r="F1890" s="66" t="s">
        <v>886</v>
      </c>
      <c r="G1890" s="28" t="s">
        <v>42</v>
      </c>
      <c r="H1890" s="6">
        <f t="shared" si="101"/>
        <v>-30350</v>
      </c>
      <c r="I1890" s="23">
        <f t="shared" si="102"/>
        <v>1.6</v>
      </c>
      <c r="K1890" t="s">
        <v>809</v>
      </c>
      <c r="M1890" s="2">
        <v>500</v>
      </c>
    </row>
    <row r="1891" spans="2:13" ht="12.75">
      <c r="B1891" s="262">
        <v>800</v>
      </c>
      <c r="C1891" s="1" t="s">
        <v>690</v>
      </c>
      <c r="D1891" s="13" t="s">
        <v>779</v>
      </c>
      <c r="E1891" s="1" t="s">
        <v>674</v>
      </c>
      <c r="F1891" s="66" t="s">
        <v>885</v>
      </c>
      <c r="G1891" s="28" t="s">
        <v>45</v>
      </c>
      <c r="H1891" s="6">
        <f t="shared" si="101"/>
        <v>-31150</v>
      </c>
      <c r="I1891" s="23">
        <f t="shared" si="102"/>
        <v>1.6</v>
      </c>
      <c r="K1891" t="s">
        <v>809</v>
      </c>
      <c r="M1891" s="2">
        <v>500</v>
      </c>
    </row>
    <row r="1892" spans="2:13" ht="12.75">
      <c r="B1892" s="262">
        <v>1800</v>
      </c>
      <c r="C1892" s="1" t="s">
        <v>690</v>
      </c>
      <c r="D1892" s="1" t="s">
        <v>779</v>
      </c>
      <c r="E1892" s="1" t="s">
        <v>674</v>
      </c>
      <c r="F1892" s="66" t="s">
        <v>885</v>
      </c>
      <c r="G1892" s="28" t="s">
        <v>75</v>
      </c>
      <c r="H1892" s="6">
        <f t="shared" si="101"/>
        <v>-32950</v>
      </c>
      <c r="I1892" s="23">
        <f t="shared" si="102"/>
        <v>3.6</v>
      </c>
      <c r="K1892" t="s">
        <v>809</v>
      </c>
      <c r="M1892" s="2">
        <v>500</v>
      </c>
    </row>
    <row r="1893" spans="2:13" ht="12.75">
      <c r="B1893" s="262">
        <v>1300</v>
      </c>
      <c r="C1893" s="1" t="s">
        <v>690</v>
      </c>
      <c r="D1893" s="1" t="s">
        <v>779</v>
      </c>
      <c r="E1893" s="1" t="s">
        <v>674</v>
      </c>
      <c r="F1893" s="66" t="s">
        <v>885</v>
      </c>
      <c r="G1893" s="28" t="s">
        <v>127</v>
      </c>
      <c r="H1893" s="6">
        <f t="shared" si="101"/>
        <v>-34250</v>
      </c>
      <c r="I1893" s="23">
        <f t="shared" si="102"/>
        <v>2.6</v>
      </c>
      <c r="K1893" t="s">
        <v>809</v>
      </c>
      <c r="M1893" s="2">
        <v>500</v>
      </c>
    </row>
    <row r="1894" spans="2:13" ht="12.75">
      <c r="B1894" s="262">
        <v>1000</v>
      </c>
      <c r="C1894" s="1" t="s">
        <v>690</v>
      </c>
      <c r="D1894" s="1" t="s">
        <v>779</v>
      </c>
      <c r="E1894" s="1" t="s">
        <v>674</v>
      </c>
      <c r="F1894" s="66" t="s">
        <v>885</v>
      </c>
      <c r="G1894" s="28" t="s">
        <v>125</v>
      </c>
      <c r="H1894" s="6">
        <f t="shared" si="101"/>
        <v>-35250</v>
      </c>
      <c r="I1894" s="23">
        <f t="shared" si="102"/>
        <v>2</v>
      </c>
      <c r="K1894" t="s">
        <v>809</v>
      </c>
      <c r="M1894" s="2">
        <v>500</v>
      </c>
    </row>
    <row r="1895" spans="2:13" ht="12.75">
      <c r="B1895" s="262">
        <v>1000</v>
      </c>
      <c r="C1895" s="1" t="s">
        <v>690</v>
      </c>
      <c r="D1895" s="1" t="s">
        <v>779</v>
      </c>
      <c r="E1895" s="1" t="s">
        <v>674</v>
      </c>
      <c r="F1895" s="66" t="s">
        <v>885</v>
      </c>
      <c r="G1895" s="28" t="s">
        <v>139</v>
      </c>
      <c r="H1895" s="6">
        <f t="shared" si="101"/>
        <v>-36250</v>
      </c>
      <c r="I1895" s="23">
        <f t="shared" si="102"/>
        <v>2</v>
      </c>
      <c r="K1895" t="s">
        <v>809</v>
      </c>
      <c r="M1895" s="2">
        <v>500</v>
      </c>
    </row>
    <row r="1896" spans="2:13" ht="12.75">
      <c r="B1896" s="262">
        <v>1000</v>
      </c>
      <c r="C1896" s="1" t="s">
        <v>690</v>
      </c>
      <c r="D1896" s="1" t="s">
        <v>779</v>
      </c>
      <c r="E1896" s="1" t="s">
        <v>674</v>
      </c>
      <c r="F1896" s="66" t="s">
        <v>885</v>
      </c>
      <c r="G1896" s="28" t="s">
        <v>184</v>
      </c>
      <c r="H1896" s="6">
        <f t="shared" si="101"/>
        <v>-37250</v>
      </c>
      <c r="I1896" s="23">
        <f t="shared" si="102"/>
        <v>2</v>
      </c>
      <c r="K1896" t="s">
        <v>809</v>
      </c>
      <c r="M1896" s="2">
        <v>500</v>
      </c>
    </row>
    <row r="1897" spans="2:13" ht="12.75">
      <c r="B1897" s="262">
        <v>1400</v>
      </c>
      <c r="C1897" s="13" t="s">
        <v>690</v>
      </c>
      <c r="D1897" s="1" t="s">
        <v>779</v>
      </c>
      <c r="E1897" s="1" t="s">
        <v>674</v>
      </c>
      <c r="F1897" s="66" t="s">
        <v>885</v>
      </c>
      <c r="G1897" s="28" t="s">
        <v>202</v>
      </c>
      <c r="H1897" s="6">
        <f t="shared" si="101"/>
        <v>-38650</v>
      </c>
      <c r="I1897" s="23">
        <f t="shared" si="102"/>
        <v>2.8</v>
      </c>
      <c r="K1897" t="s">
        <v>809</v>
      </c>
      <c r="M1897" s="2">
        <v>500</v>
      </c>
    </row>
    <row r="1898" spans="2:13" ht="12.75">
      <c r="B1898" s="262">
        <v>1600</v>
      </c>
      <c r="C1898" s="13" t="s">
        <v>690</v>
      </c>
      <c r="D1898" s="1" t="s">
        <v>779</v>
      </c>
      <c r="E1898" s="1" t="s">
        <v>674</v>
      </c>
      <c r="F1898" s="66" t="s">
        <v>885</v>
      </c>
      <c r="G1898" s="28" t="s">
        <v>204</v>
      </c>
      <c r="H1898" s="6">
        <f t="shared" si="101"/>
        <v>-40250</v>
      </c>
      <c r="I1898" s="23">
        <f t="shared" si="102"/>
        <v>3.2</v>
      </c>
      <c r="K1898" t="s">
        <v>809</v>
      </c>
      <c r="M1898" s="2">
        <v>500</v>
      </c>
    </row>
    <row r="1899" spans="2:13" ht="12.75">
      <c r="B1899" s="262">
        <v>800</v>
      </c>
      <c r="C1899" s="13" t="s">
        <v>690</v>
      </c>
      <c r="D1899" s="1" t="s">
        <v>779</v>
      </c>
      <c r="E1899" s="1" t="s">
        <v>674</v>
      </c>
      <c r="F1899" s="66" t="s">
        <v>885</v>
      </c>
      <c r="G1899" s="28" t="s">
        <v>206</v>
      </c>
      <c r="H1899" s="6">
        <f t="shared" si="101"/>
        <v>-41050</v>
      </c>
      <c r="I1899" s="23">
        <f t="shared" si="102"/>
        <v>1.6</v>
      </c>
      <c r="K1899" t="s">
        <v>809</v>
      </c>
      <c r="M1899" s="2">
        <v>500</v>
      </c>
    </row>
    <row r="1900" spans="2:13" ht="12.75">
      <c r="B1900" s="262">
        <v>1200</v>
      </c>
      <c r="C1900" s="13" t="s">
        <v>690</v>
      </c>
      <c r="D1900" s="1" t="s">
        <v>779</v>
      </c>
      <c r="E1900" s="1" t="s">
        <v>674</v>
      </c>
      <c r="F1900" s="66" t="s">
        <v>885</v>
      </c>
      <c r="G1900" s="28" t="s">
        <v>208</v>
      </c>
      <c r="H1900" s="6">
        <f t="shared" si="101"/>
        <v>-42250</v>
      </c>
      <c r="I1900" s="23">
        <f t="shared" si="102"/>
        <v>2.4</v>
      </c>
      <c r="K1900" t="s">
        <v>809</v>
      </c>
      <c r="M1900" s="2">
        <v>500</v>
      </c>
    </row>
    <row r="1901" spans="2:13" ht="12.75">
      <c r="B1901" s="262">
        <v>1200</v>
      </c>
      <c r="C1901" s="13" t="s">
        <v>690</v>
      </c>
      <c r="D1901" s="1" t="s">
        <v>779</v>
      </c>
      <c r="E1901" s="1" t="s">
        <v>674</v>
      </c>
      <c r="F1901" s="66" t="s">
        <v>885</v>
      </c>
      <c r="G1901" s="28" t="s">
        <v>226</v>
      </c>
      <c r="H1901" s="6">
        <f t="shared" si="101"/>
        <v>-43450</v>
      </c>
      <c r="I1901" s="23">
        <f t="shared" si="102"/>
        <v>2.4</v>
      </c>
      <c r="K1901" t="s">
        <v>809</v>
      </c>
      <c r="M1901" s="2">
        <v>500</v>
      </c>
    </row>
    <row r="1902" spans="2:13" ht="12.75">
      <c r="B1902" s="262">
        <v>1400</v>
      </c>
      <c r="C1902" s="13" t="s">
        <v>690</v>
      </c>
      <c r="D1902" s="1" t="s">
        <v>779</v>
      </c>
      <c r="E1902" s="1" t="s">
        <v>674</v>
      </c>
      <c r="F1902" s="66" t="s">
        <v>885</v>
      </c>
      <c r="G1902" s="28" t="s">
        <v>227</v>
      </c>
      <c r="H1902" s="6">
        <f t="shared" si="101"/>
        <v>-44850</v>
      </c>
      <c r="I1902" s="23">
        <f t="shared" si="102"/>
        <v>2.8</v>
      </c>
      <c r="K1902" t="s">
        <v>809</v>
      </c>
      <c r="M1902" s="2">
        <v>500</v>
      </c>
    </row>
    <row r="1903" spans="2:13" ht="12.75">
      <c r="B1903" s="262">
        <v>1200</v>
      </c>
      <c r="C1903" s="13" t="s">
        <v>690</v>
      </c>
      <c r="D1903" s="1" t="s">
        <v>779</v>
      </c>
      <c r="E1903" s="1" t="s">
        <v>674</v>
      </c>
      <c r="F1903" s="66" t="s">
        <v>885</v>
      </c>
      <c r="G1903" s="28" t="s">
        <v>258</v>
      </c>
      <c r="H1903" s="6">
        <f t="shared" si="101"/>
        <v>-46050</v>
      </c>
      <c r="I1903" s="23">
        <f t="shared" si="102"/>
        <v>2.4</v>
      </c>
      <c r="K1903" t="s">
        <v>809</v>
      </c>
      <c r="M1903" s="2">
        <v>500</v>
      </c>
    </row>
    <row r="1904" spans="1:13" ht="12.75">
      <c r="A1904" s="13"/>
      <c r="B1904" s="286">
        <v>1800</v>
      </c>
      <c r="C1904" s="13" t="s">
        <v>690</v>
      </c>
      <c r="D1904" s="13" t="s">
        <v>779</v>
      </c>
      <c r="E1904" s="13" t="s">
        <v>674</v>
      </c>
      <c r="F1904" s="91" t="s">
        <v>885</v>
      </c>
      <c r="G1904" s="30" t="s">
        <v>260</v>
      </c>
      <c r="H1904" s="6">
        <f t="shared" si="101"/>
        <v>-47850</v>
      </c>
      <c r="I1904" s="23">
        <f t="shared" si="102"/>
        <v>3.6</v>
      </c>
      <c r="J1904" s="16"/>
      <c r="K1904" t="s">
        <v>809</v>
      </c>
      <c r="L1904" s="16"/>
      <c r="M1904" s="2">
        <v>500</v>
      </c>
    </row>
    <row r="1905" spans="2:13" ht="12.75">
      <c r="B1905" s="262">
        <v>1200</v>
      </c>
      <c r="C1905" s="1" t="s">
        <v>690</v>
      </c>
      <c r="D1905" s="1" t="s">
        <v>779</v>
      </c>
      <c r="E1905" s="1" t="s">
        <v>674</v>
      </c>
      <c r="F1905" s="66" t="s">
        <v>885</v>
      </c>
      <c r="G1905" s="28" t="s">
        <v>261</v>
      </c>
      <c r="H1905" s="6">
        <f t="shared" si="101"/>
        <v>-49050</v>
      </c>
      <c r="I1905" s="23">
        <f t="shared" si="102"/>
        <v>2.4</v>
      </c>
      <c r="K1905" t="s">
        <v>809</v>
      </c>
      <c r="M1905" s="2">
        <v>500</v>
      </c>
    </row>
    <row r="1906" spans="2:13" ht="12.75">
      <c r="B1906" s="262">
        <v>1300</v>
      </c>
      <c r="C1906" s="1" t="s">
        <v>690</v>
      </c>
      <c r="D1906" s="1" t="s">
        <v>779</v>
      </c>
      <c r="E1906" s="1" t="s">
        <v>674</v>
      </c>
      <c r="F1906" s="66" t="s">
        <v>885</v>
      </c>
      <c r="G1906" s="28" t="s">
        <v>273</v>
      </c>
      <c r="H1906" s="6">
        <f t="shared" si="101"/>
        <v>-50350</v>
      </c>
      <c r="I1906" s="23">
        <f t="shared" si="102"/>
        <v>2.6</v>
      </c>
      <c r="K1906" t="s">
        <v>809</v>
      </c>
      <c r="M1906" s="2">
        <v>500</v>
      </c>
    </row>
    <row r="1907" spans="2:13" ht="12.75">
      <c r="B1907" s="262">
        <v>800</v>
      </c>
      <c r="C1907" s="1" t="s">
        <v>690</v>
      </c>
      <c r="D1907" s="1" t="s">
        <v>779</v>
      </c>
      <c r="E1907" s="1" t="s">
        <v>674</v>
      </c>
      <c r="F1907" s="66" t="s">
        <v>885</v>
      </c>
      <c r="G1907" s="28" t="s">
        <v>294</v>
      </c>
      <c r="H1907" s="6">
        <f t="shared" si="101"/>
        <v>-51150</v>
      </c>
      <c r="I1907" s="23">
        <f t="shared" si="102"/>
        <v>1.6</v>
      </c>
      <c r="K1907" t="s">
        <v>809</v>
      </c>
      <c r="M1907" s="2">
        <v>500</v>
      </c>
    </row>
    <row r="1908" spans="2:13" ht="12.75">
      <c r="B1908" s="262">
        <v>1200</v>
      </c>
      <c r="C1908" s="1" t="s">
        <v>690</v>
      </c>
      <c r="D1908" s="1" t="s">
        <v>779</v>
      </c>
      <c r="E1908" s="1" t="s">
        <v>674</v>
      </c>
      <c r="F1908" s="66" t="s">
        <v>885</v>
      </c>
      <c r="G1908" s="28" t="s">
        <v>297</v>
      </c>
      <c r="H1908" s="6">
        <f t="shared" si="101"/>
        <v>-52350</v>
      </c>
      <c r="I1908" s="23">
        <f t="shared" si="102"/>
        <v>2.4</v>
      </c>
      <c r="K1908" t="s">
        <v>809</v>
      </c>
      <c r="M1908" s="2">
        <v>500</v>
      </c>
    </row>
    <row r="1909" spans="2:13" ht="12.75">
      <c r="B1909" s="262">
        <v>1500</v>
      </c>
      <c r="C1909" s="1" t="s">
        <v>690</v>
      </c>
      <c r="D1909" s="1" t="s">
        <v>779</v>
      </c>
      <c r="E1909" s="1" t="s">
        <v>674</v>
      </c>
      <c r="F1909" s="66" t="s">
        <v>885</v>
      </c>
      <c r="G1909" s="28" t="s">
        <v>300</v>
      </c>
      <c r="H1909" s="6">
        <f t="shared" si="101"/>
        <v>-53850</v>
      </c>
      <c r="I1909" s="23">
        <f t="shared" si="102"/>
        <v>3</v>
      </c>
      <c r="K1909" t="s">
        <v>809</v>
      </c>
      <c r="M1909" s="2">
        <v>500</v>
      </c>
    </row>
    <row r="1910" spans="2:13" ht="12.75">
      <c r="B1910" s="262">
        <v>1000</v>
      </c>
      <c r="C1910" s="1" t="s">
        <v>690</v>
      </c>
      <c r="D1910" s="1" t="s">
        <v>779</v>
      </c>
      <c r="E1910" s="1" t="s">
        <v>674</v>
      </c>
      <c r="F1910" s="66" t="s">
        <v>885</v>
      </c>
      <c r="G1910" s="28" t="s">
        <v>340</v>
      </c>
      <c r="H1910" s="6">
        <f t="shared" si="101"/>
        <v>-54850</v>
      </c>
      <c r="I1910" s="23">
        <f t="shared" si="102"/>
        <v>2</v>
      </c>
      <c r="K1910" t="s">
        <v>809</v>
      </c>
      <c r="M1910" s="2">
        <v>500</v>
      </c>
    </row>
    <row r="1911" spans="2:13" ht="12.75">
      <c r="B1911" s="262">
        <v>600</v>
      </c>
      <c r="C1911" s="1" t="s">
        <v>690</v>
      </c>
      <c r="D1911" s="1" t="s">
        <v>779</v>
      </c>
      <c r="E1911" s="1" t="s">
        <v>674</v>
      </c>
      <c r="F1911" s="66" t="s">
        <v>885</v>
      </c>
      <c r="G1911" s="28" t="s">
        <v>344</v>
      </c>
      <c r="H1911" s="6">
        <f t="shared" si="101"/>
        <v>-55450</v>
      </c>
      <c r="I1911" s="23">
        <f t="shared" si="102"/>
        <v>1.2</v>
      </c>
      <c r="K1911" t="s">
        <v>809</v>
      </c>
      <c r="M1911" s="2">
        <v>500</v>
      </c>
    </row>
    <row r="1912" spans="2:13" ht="12.75">
      <c r="B1912" s="262">
        <v>1000</v>
      </c>
      <c r="C1912" s="1" t="s">
        <v>690</v>
      </c>
      <c r="D1912" s="1" t="s">
        <v>779</v>
      </c>
      <c r="E1912" s="1" t="s">
        <v>674</v>
      </c>
      <c r="F1912" s="66" t="s">
        <v>885</v>
      </c>
      <c r="G1912" s="28" t="s">
        <v>366</v>
      </c>
      <c r="H1912" s="6">
        <f t="shared" si="101"/>
        <v>-56450</v>
      </c>
      <c r="I1912" s="23">
        <f t="shared" si="102"/>
        <v>2</v>
      </c>
      <c r="K1912" t="s">
        <v>809</v>
      </c>
      <c r="M1912" s="2">
        <v>500</v>
      </c>
    </row>
    <row r="1913" spans="2:13" ht="12.75">
      <c r="B1913" s="286">
        <v>1600</v>
      </c>
      <c r="C1913" s="13" t="s">
        <v>887</v>
      </c>
      <c r="D1913" s="13" t="s">
        <v>779</v>
      </c>
      <c r="E1913" s="13" t="s">
        <v>674</v>
      </c>
      <c r="F1913" s="66" t="s">
        <v>888</v>
      </c>
      <c r="G1913" s="30" t="s">
        <v>37</v>
      </c>
      <c r="H1913" s="6">
        <f t="shared" si="101"/>
        <v>-58050</v>
      </c>
      <c r="I1913" s="23">
        <f t="shared" si="102"/>
        <v>3.2</v>
      </c>
      <c r="K1913" t="s">
        <v>862</v>
      </c>
      <c r="M1913" s="2">
        <v>500</v>
      </c>
    </row>
    <row r="1914" spans="1:13" ht="12.75">
      <c r="A1914" s="13"/>
      <c r="B1914" s="286">
        <v>1800</v>
      </c>
      <c r="C1914" s="13" t="s">
        <v>887</v>
      </c>
      <c r="D1914" s="13" t="s">
        <v>779</v>
      </c>
      <c r="E1914" s="13" t="s">
        <v>674</v>
      </c>
      <c r="F1914" s="66" t="s">
        <v>888</v>
      </c>
      <c r="G1914" s="30" t="s">
        <v>39</v>
      </c>
      <c r="H1914" s="6">
        <f t="shared" si="101"/>
        <v>-59850</v>
      </c>
      <c r="I1914" s="23">
        <f t="shared" si="102"/>
        <v>3.6</v>
      </c>
      <c r="J1914" s="16"/>
      <c r="K1914" s="16" t="s">
        <v>862</v>
      </c>
      <c r="L1914" s="16"/>
      <c r="M1914" s="2">
        <v>500</v>
      </c>
    </row>
    <row r="1915" spans="2:13" ht="12.75">
      <c r="B1915" s="262">
        <v>1200</v>
      </c>
      <c r="C1915" s="13" t="s">
        <v>887</v>
      </c>
      <c r="D1915" s="13" t="s">
        <v>779</v>
      </c>
      <c r="E1915" s="13" t="s">
        <v>674</v>
      </c>
      <c r="F1915" s="66" t="s">
        <v>888</v>
      </c>
      <c r="G1915" s="28" t="s">
        <v>42</v>
      </c>
      <c r="H1915" s="6">
        <f t="shared" si="101"/>
        <v>-61050</v>
      </c>
      <c r="I1915" s="23">
        <f t="shared" si="102"/>
        <v>2.4</v>
      </c>
      <c r="K1915" t="s">
        <v>862</v>
      </c>
      <c r="M1915" s="2">
        <v>500</v>
      </c>
    </row>
    <row r="1916" spans="2:13" ht="12.75">
      <c r="B1916" s="262">
        <v>1000</v>
      </c>
      <c r="C1916" s="13" t="s">
        <v>887</v>
      </c>
      <c r="D1916" s="13" t="s">
        <v>779</v>
      </c>
      <c r="E1916" s="13" t="s">
        <v>674</v>
      </c>
      <c r="F1916" s="66" t="s">
        <v>888</v>
      </c>
      <c r="G1916" s="28" t="s">
        <v>45</v>
      </c>
      <c r="H1916" s="6">
        <f t="shared" si="101"/>
        <v>-62050</v>
      </c>
      <c r="I1916" s="23">
        <f t="shared" si="102"/>
        <v>2</v>
      </c>
      <c r="K1916" t="s">
        <v>862</v>
      </c>
      <c r="M1916" s="2">
        <v>500</v>
      </c>
    </row>
    <row r="1917" spans="2:13" ht="12.75">
      <c r="B1917" s="262">
        <v>1400</v>
      </c>
      <c r="C1917" s="13" t="s">
        <v>887</v>
      </c>
      <c r="D1917" s="13" t="s">
        <v>779</v>
      </c>
      <c r="E1917" s="13" t="s">
        <v>674</v>
      </c>
      <c r="F1917" s="66" t="s">
        <v>888</v>
      </c>
      <c r="G1917" s="28" t="s">
        <v>75</v>
      </c>
      <c r="H1917" s="6">
        <f t="shared" si="101"/>
        <v>-63450</v>
      </c>
      <c r="I1917" s="23">
        <f t="shared" si="102"/>
        <v>2.8</v>
      </c>
      <c r="K1917" t="s">
        <v>862</v>
      </c>
      <c r="M1917" s="2">
        <v>500</v>
      </c>
    </row>
    <row r="1918" spans="2:13" ht="12.75">
      <c r="B1918" s="318">
        <v>1000</v>
      </c>
      <c r="C1918" s="13" t="s">
        <v>887</v>
      </c>
      <c r="D1918" s="13" t="s">
        <v>779</v>
      </c>
      <c r="E1918" s="13" t="s">
        <v>674</v>
      </c>
      <c r="F1918" s="66" t="s">
        <v>888</v>
      </c>
      <c r="G1918" s="28" t="s">
        <v>127</v>
      </c>
      <c r="H1918" s="6">
        <f t="shared" si="101"/>
        <v>-64450</v>
      </c>
      <c r="I1918" s="23">
        <f t="shared" si="102"/>
        <v>2</v>
      </c>
      <c r="J1918" s="37"/>
      <c r="K1918" s="37" t="s">
        <v>862</v>
      </c>
      <c r="L1918" s="37"/>
      <c r="M1918" s="2">
        <v>500</v>
      </c>
    </row>
    <row r="1919" spans="2:13" ht="12.75">
      <c r="B1919" s="262">
        <v>1400</v>
      </c>
      <c r="C1919" s="13" t="s">
        <v>887</v>
      </c>
      <c r="D1919" s="13" t="s">
        <v>779</v>
      </c>
      <c r="E1919" s="13" t="s">
        <v>674</v>
      </c>
      <c r="F1919" s="66" t="s">
        <v>888</v>
      </c>
      <c r="G1919" s="28" t="s">
        <v>125</v>
      </c>
      <c r="H1919" s="6">
        <f t="shared" si="101"/>
        <v>-65850</v>
      </c>
      <c r="I1919" s="23">
        <f t="shared" si="102"/>
        <v>2.8</v>
      </c>
      <c r="K1919" t="s">
        <v>862</v>
      </c>
      <c r="M1919" s="2">
        <v>500</v>
      </c>
    </row>
    <row r="1920" spans="2:13" ht="12.75">
      <c r="B1920" s="262">
        <v>1600</v>
      </c>
      <c r="C1920" s="13" t="s">
        <v>889</v>
      </c>
      <c r="D1920" s="13" t="s">
        <v>779</v>
      </c>
      <c r="E1920" s="13" t="s">
        <v>674</v>
      </c>
      <c r="F1920" s="66" t="s">
        <v>888</v>
      </c>
      <c r="G1920" s="28" t="s">
        <v>139</v>
      </c>
      <c r="H1920" s="6">
        <f t="shared" si="101"/>
        <v>-67450</v>
      </c>
      <c r="I1920" s="23">
        <f t="shared" si="102"/>
        <v>3.2</v>
      </c>
      <c r="K1920" t="s">
        <v>862</v>
      </c>
      <c r="M1920" s="2">
        <v>500</v>
      </c>
    </row>
    <row r="1921" spans="2:13" ht="12.75">
      <c r="B1921" s="262">
        <v>1400</v>
      </c>
      <c r="C1921" s="13" t="s">
        <v>887</v>
      </c>
      <c r="D1921" s="13" t="s">
        <v>779</v>
      </c>
      <c r="E1921" s="13" t="s">
        <v>674</v>
      </c>
      <c r="F1921" s="66" t="s">
        <v>888</v>
      </c>
      <c r="G1921" s="28" t="s">
        <v>141</v>
      </c>
      <c r="H1921" s="6">
        <f aca="true" t="shared" si="103" ref="H1921:H1985">H1920-B1921</f>
        <v>-68850</v>
      </c>
      <c r="I1921" s="23">
        <f t="shared" si="102"/>
        <v>2.8</v>
      </c>
      <c r="K1921" t="s">
        <v>862</v>
      </c>
      <c r="M1921" s="2">
        <v>500</v>
      </c>
    </row>
    <row r="1922" spans="2:13" ht="12.75">
      <c r="B1922" s="262">
        <v>1600</v>
      </c>
      <c r="C1922" s="13" t="s">
        <v>887</v>
      </c>
      <c r="D1922" s="13" t="s">
        <v>779</v>
      </c>
      <c r="E1922" s="13" t="s">
        <v>674</v>
      </c>
      <c r="F1922" s="66" t="s">
        <v>888</v>
      </c>
      <c r="G1922" s="28" t="s">
        <v>184</v>
      </c>
      <c r="H1922" s="6">
        <f t="shared" si="103"/>
        <v>-70450</v>
      </c>
      <c r="I1922" s="23">
        <f t="shared" si="102"/>
        <v>3.2</v>
      </c>
      <c r="K1922" t="s">
        <v>862</v>
      </c>
      <c r="M1922" s="2">
        <v>500</v>
      </c>
    </row>
    <row r="1923" spans="2:13" ht="12.75">
      <c r="B1923" s="262">
        <v>1200</v>
      </c>
      <c r="C1923" s="13" t="s">
        <v>887</v>
      </c>
      <c r="D1923" s="13" t="s">
        <v>779</v>
      </c>
      <c r="E1923" s="13" t="s">
        <v>674</v>
      </c>
      <c r="F1923" s="66" t="s">
        <v>888</v>
      </c>
      <c r="G1923" s="28" t="s">
        <v>202</v>
      </c>
      <c r="H1923" s="6">
        <f t="shared" si="103"/>
        <v>-71650</v>
      </c>
      <c r="I1923" s="23">
        <f t="shared" si="102"/>
        <v>2.4</v>
      </c>
      <c r="K1923" t="s">
        <v>862</v>
      </c>
      <c r="M1923" s="2">
        <v>500</v>
      </c>
    </row>
    <row r="1924" spans="2:13" ht="12.75">
      <c r="B1924" s="262">
        <v>1200</v>
      </c>
      <c r="C1924" s="13" t="s">
        <v>887</v>
      </c>
      <c r="D1924" s="13" t="s">
        <v>779</v>
      </c>
      <c r="E1924" s="13" t="s">
        <v>674</v>
      </c>
      <c r="F1924" s="66" t="s">
        <v>888</v>
      </c>
      <c r="G1924" s="28" t="s">
        <v>204</v>
      </c>
      <c r="H1924" s="6">
        <f t="shared" si="103"/>
        <v>-72850</v>
      </c>
      <c r="I1924" s="23">
        <f t="shared" si="102"/>
        <v>2.4</v>
      </c>
      <c r="K1924" t="s">
        <v>862</v>
      </c>
      <c r="M1924" s="2">
        <v>500</v>
      </c>
    </row>
    <row r="1925" spans="2:13" ht="12.75">
      <c r="B1925" s="262">
        <v>1400</v>
      </c>
      <c r="C1925" s="13" t="s">
        <v>887</v>
      </c>
      <c r="D1925" s="1" t="s">
        <v>779</v>
      </c>
      <c r="E1925" s="13" t="s">
        <v>674</v>
      </c>
      <c r="F1925" s="66" t="s">
        <v>888</v>
      </c>
      <c r="G1925" s="28" t="s">
        <v>206</v>
      </c>
      <c r="H1925" s="6">
        <f t="shared" si="103"/>
        <v>-74250</v>
      </c>
      <c r="I1925" s="23">
        <f t="shared" si="102"/>
        <v>2.8</v>
      </c>
      <c r="K1925" t="s">
        <v>862</v>
      </c>
      <c r="M1925" s="2">
        <v>500</v>
      </c>
    </row>
    <row r="1926" spans="2:13" ht="12.75">
      <c r="B1926" s="262">
        <v>800</v>
      </c>
      <c r="C1926" s="13" t="s">
        <v>887</v>
      </c>
      <c r="D1926" s="1" t="s">
        <v>779</v>
      </c>
      <c r="E1926" s="13" t="s">
        <v>674</v>
      </c>
      <c r="F1926" s="66" t="s">
        <v>888</v>
      </c>
      <c r="G1926" s="28" t="s">
        <v>208</v>
      </c>
      <c r="H1926" s="6">
        <f t="shared" si="103"/>
        <v>-75050</v>
      </c>
      <c r="I1926" s="23">
        <f t="shared" si="102"/>
        <v>1.6</v>
      </c>
      <c r="K1926" t="s">
        <v>862</v>
      </c>
      <c r="M1926" s="2">
        <v>500</v>
      </c>
    </row>
    <row r="1927" spans="2:13" ht="12.75">
      <c r="B1927" s="262">
        <v>800</v>
      </c>
      <c r="C1927" s="13" t="s">
        <v>887</v>
      </c>
      <c r="D1927" s="1" t="s">
        <v>779</v>
      </c>
      <c r="E1927" s="13" t="s">
        <v>674</v>
      </c>
      <c r="F1927" s="66" t="s">
        <v>888</v>
      </c>
      <c r="G1927" s="28" t="s">
        <v>226</v>
      </c>
      <c r="H1927" s="6">
        <f t="shared" si="103"/>
        <v>-75850</v>
      </c>
      <c r="I1927" s="23">
        <f t="shared" si="102"/>
        <v>1.6</v>
      </c>
      <c r="K1927" t="s">
        <v>862</v>
      </c>
      <c r="M1927" s="2">
        <v>500</v>
      </c>
    </row>
    <row r="1928" spans="2:13" ht="12.75">
      <c r="B1928" s="262">
        <v>1600</v>
      </c>
      <c r="C1928" s="13" t="s">
        <v>887</v>
      </c>
      <c r="D1928" s="1" t="s">
        <v>779</v>
      </c>
      <c r="E1928" s="13" t="s">
        <v>674</v>
      </c>
      <c r="F1928" s="66" t="s">
        <v>888</v>
      </c>
      <c r="G1928" s="28" t="s">
        <v>227</v>
      </c>
      <c r="H1928" s="6">
        <f t="shared" si="103"/>
        <v>-77450</v>
      </c>
      <c r="I1928" s="23">
        <f t="shared" si="102"/>
        <v>3.2</v>
      </c>
      <c r="K1928" t="s">
        <v>862</v>
      </c>
      <c r="M1928" s="2">
        <v>500</v>
      </c>
    </row>
    <row r="1929" spans="2:13" ht="12.75">
      <c r="B1929" s="262">
        <v>1600</v>
      </c>
      <c r="C1929" s="13" t="s">
        <v>887</v>
      </c>
      <c r="D1929" s="1" t="s">
        <v>779</v>
      </c>
      <c r="E1929" s="13" t="s">
        <v>674</v>
      </c>
      <c r="F1929" s="66" t="s">
        <v>888</v>
      </c>
      <c r="G1929" s="28" t="s">
        <v>258</v>
      </c>
      <c r="H1929" s="6">
        <f t="shared" si="103"/>
        <v>-79050</v>
      </c>
      <c r="I1929" s="23">
        <f t="shared" si="102"/>
        <v>3.2</v>
      </c>
      <c r="K1929" t="s">
        <v>862</v>
      </c>
      <c r="M1929" s="2">
        <v>500</v>
      </c>
    </row>
    <row r="1930" spans="2:13" ht="12.75">
      <c r="B1930" s="262">
        <v>1000</v>
      </c>
      <c r="C1930" s="13" t="s">
        <v>887</v>
      </c>
      <c r="D1930" s="1" t="s">
        <v>779</v>
      </c>
      <c r="E1930" s="13" t="s">
        <v>674</v>
      </c>
      <c r="F1930" s="66" t="s">
        <v>888</v>
      </c>
      <c r="G1930" s="28" t="s">
        <v>260</v>
      </c>
      <c r="H1930" s="6">
        <f t="shared" si="103"/>
        <v>-80050</v>
      </c>
      <c r="I1930" s="23">
        <f t="shared" si="102"/>
        <v>2</v>
      </c>
      <c r="K1930" t="s">
        <v>862</v>
      </c>
      <c r="M1930" s="2">
        <v>500</v>
      </c>
    </row>
    <row r="1931" spans="2:13" ht="12.75">
      <c r="B1931" s="262">
        <v>1200</v>
      </c>
      <c r="C1931" s="13" t="s">
        <v>887</v>
      </c>
      <c r="D1931" s="1" t="s">
        <v>779</v>
      </c>
      <c r="E1931" s="13" t="s">
        <v>674</v>
      </c>
      <c r="F1931" s="66" t="s">
        <v>888</v>
      </c>
      <c r="G1931" s="28" t="s">
        <v>261</v>
      </c>
      <c r="H1931" s="6">
        <f t="shared" si="103"/>
        <v>-81250</v>
      </c>
      <c r="I1931" s="23">
        <f t="shared" si="102"/>
        <v>2.4</v>
      </c>
      <c r="K1931" t="s">
        <v>862</v>
      </c>
      <c r="M1931" s="2">
        <v>500</v>
      </c>
    </row>
    <row r="1932" spans="2:13" ht="12.75">
      <c r="B1932" s="262">
        <v>1800</v>
      </c>
      <c r="C1932" s="13" t="s">
        <v>887</v>
      </c>
      <c r="D1932" s="1" t="s">
        <v>779</v>
      </c>
      <c r="E1932" s="13" t="s">
        <v>674</v>
      </c>
      <c r="F1932" s="66" t="s">
        <v>888</v>
      </c>
      <c r="G1932" s="28" t="s">
        <v>273</v>
      </c>
      <c r="H1932" s="6">
        <f t="shared" si="103"/>
        <v>-83050</v>
      </c>
      <c r="I1932" s="23">
        <f t="shared" si="102"/>
        <v>3.6</v>
      </c>
      <c r="K1932" t="s">
        <v>862</v>
      </c>
      <c r="M1932" s="2">
        <v>500</v>
      </c>
    </row>
    <row r="1933" spans="2:13" ht="12.75">
      <c r="B1933" s="262">
        <v>1800</v>
      </c>
      <c r="C1933" s="13" t="s">
        <v>887</v>
      </c>
      <c r="D1933" s="1" t="s">
        <v>779</v>
      </c>
      <c r="E1933" s="13" t="s">
        <v>674</v>
      </c>
      <c r="F1933" s="66" t="s">
        <v>888</v>
      </c>
      <c r="G1933" s="28" t="s">
        <v>294</v>
      </c>
      <c r="H1933" s="6">
        <f t="shared" si="103"/>
        <v>-84850</v>
      </c>
      <c r="I1933" s="23">
        <f t="shared" si="102"/>
        <v>3.6</v>
      </c>
      <c r="K1933" t="s">
        <v>862</v>
      </c>
      <c r="M1933" s="2">
        <v>500</v>
      </c>
    </row>
    <row r="1934" spans="2:13" ht="12.75">
      <c r="B1934" s="262">
        <v>1000</v>
      </c>
      <c r="C1934" s="13" t="s">
        <v>887</v>
      </c>
      <c r="D1934" s="1" t="s">
        <v>779</v>
      </c>
      <c r="E1934" s="13" t="s">
        <v>674</v>
      </c>
      <c r="F1934" s="66" t="s">
        <v>888</v>
      </c>
      <c r="G1934" s="28" t="s">
        <v>623</v>
      </c>
      <c r="H1934" s="6">
        <f t="shared" si="103"/>
        <v>-85850</v>
      </c>
      <c r="I1934" s="23">
        <f t="shared" si="102"/>
        <v>2</v>
      </c>
      <c r="K1934" t="s">
        <v>862</v>
      </c>
      <c r="M1934" s="2">
        <v>500</v>
      </c>
    </row>
    <row r="1935" spans="2:13" ht="12.75">
      <c r="B1935" s="286">
        <v>900</v>
      </c>
      <c r="C1935" s="13" t="s">
        <v>690</v>
      </c>
      <c r="D1935" s="13" t="s">
        <v>779</v>
      </c>
      <c r="E1935" s="35" t="s">
        <v>674</v>
      </c>
      <c r="F1935" s="66" t="s">
        <v>890</v>
      </c>
      <c r="G1935" s="36" t="s">
        <v>37</v>
      </c>
      <c r="H1935" s="6">
        <f t="shared" si="103"/>
        <v>-86750</v>
      </c>
      <c r="I1935" s="23">
        <f t="shared" si="102"/>
        <v>1.8</v>
      </c>
      <c r="K1935" t="s">
        <v>891</v>
      </c>
      <c r="M1935" s="2">
        <v>500</v>
      </c>
    </row>
    <row r="1936" spans="2:13" ht="12.75">
      <c r="B1936" s="286">
        <v>1500</v>
      </c>
      <c r="C1936" s="13" t="s">
        <v>690</v>
      </c>
      <c r="D1936" s="13" t="s">
        <v>779</v>
      </c>
      <c r="E1936" s="35" t="s">
        <v>674</v>
      </c>
      <c r="F1936" s="66" t="s">
        <v>890</v>
      </c>
      <c r="G1936" s="30" t="s">
        <v>39</v>
      </c>
      <c r="H1936" s="6">
        <f t="shared" si="103"/>
        <v>-88250</v>
      </c>
      <c r="I1936" s="23">
        <f t="shared" si="102"/>
        <v>3</v>
      </c>
      <c r="K1936" t="s">
        <v>891</v>
      </c>
      <c r="M1936" s="2">
        <v>500</v>
      </c>
    </row>
    <row r="1937" spans="1:13" ht="12.75">
      <c r="A1937" s="13"/>
      <c r="B1937" s="286">
        <v>1900</v>
      </c>
      <c r="C1937" s="13" t="s">
        <v>690</v>
      </c>
      <c r="D1937" s="13" t="s">
        <v>779</v>
      </c>
      <c r="E1937" s="35" t="s">
        <v>674</v>
      </c>
      <c r="F1937" s="66" t="s">
        <v>890</v>
      </c>
      <c r="G1937" s="30" t="s">
        <v>42</v>
      </c>
      <c r="H1937" s="6">
        <f t="shared" si="103"/>
        <v>-90150</v>
      </c>
      <c r="I1937" s="23">
        <f t="shared" si="102"/>
        <v>3.8</v>
      </c>
      <c r="J1937" s="16"/>
      <c r="K1937" t="s">
        <v>891</v>
      </c>
      <c r="L1937" s="16"/>
      <c r="M1937" s="2">
        <v>500</v>
      </c>
    </row>
    <row r="1938" spans="2:13" ht="12.75">
      <c r="B1938" s="262">
        <v>1500</v>
      </c>
      <c r="C1938" s="1" t="s">
        <v>692</v>
      </c>
      <c r="D1938" s="13" t="s">
        <v>779</v>
      </c>
      <c r="E1938" s="35" t="s">
        <v>674</v>
      </c>
      <c r="F1938" s="66" t="s">
        <v>890</v>
      </c>
      <c r="G1938" s="28" t="s">
        <v>42</v>
      </c>
      <c r="H1938" s="6">
        <f t="shared" si="103"/>
        <v>-91650</v>
      </c>
      <c r="I1938" s="23">
        <f t="shared" si="102"/>
        <v>3</v>
      </c>
      <c r="K1938" t="s">
        <v>891</v>
      </c>
      <c r="M1938" s="2">
        <v>500</v>
      </c>
    </row>
    <row r="1939" spans="2:13" ht="12.75">
      <c r="B1939" s="262">
        <v>1000</v>
      </c>
      <c r="C1939" s="1" t="s">
        <v>690</v>
      </c>
      <c r="D1939" s="13" t="s">
        <v>779</v>
      </c>
      <c r="E1939" s="1" t="s">
        <v>674</v>
      </c>
      <c r="F1939" s="66" t="s">
        <v>890</v>
      </c>
      <c r="G1939" s="28" t="s">
        <v>45</v>
      </c>
      <c r="H1939" s="6">
        <f t="shared" si="103"/>
        <v>-92650</v>
      </c>
      <c r="I1939" s="23">
        <f t="shared" si="102"/>
        <v>2</v>
      </c>
      <c r="K1939" t="s">
        <v>891</v>
      </c>
      <c r="M1939" s="2">
        <v>500</v>
      </c>
    </row>
    <row r="1940" spans="2:13" ht="12.75">
      <c r="B1940" s="262">
        <v>700</v>
      </c>
      <c r="C1940" s="1" t="s">
        <v>690</v>
      </c>
      <c r="D1940" s="13" t="s">
        <v>779</v>
      </c>
      <c r="E1940" s="1" t="s">
        <v>674</v>
      </c>
      <c r="F1940" s="66" t="s">
        <v>890</v>
      </c>
      <c r="G1940" s="28" t="s">
        <v>52</v>
      </c>
      <c r="H1940" s="6">
        <f t="shared" si="103"/>
        <v>-93350</v>
      </c>
      <c r="I1940" s="23">
        <f t="shared" si="102"/>
        <v>1.4</v>
      </c>
      <c r="K1940" t="s">
        <v>891</v>
      </c>
      <c r="M1940" s="2">
        <v>500</v>
      </c>
    </row>
    <row r="1941" spans="2:13" ht="12.75">
      <c r="B1941" s="318">
        <v>1900</v>
      </c>
      <c r="C1941" s="1" t="s">
        <v>690</v>
      </c>
      <c r="D1941" s="13" t="s">
        <v>779</v>
      </c>
      <c r="E1941" s="1" t="s">
        <v>674</v>
      </c>
      <c r="F1941" s="66" t="s">
        <v>890</v>
      </c>
      <c r="G1941" s="28" t="s">
        <v>75</v>
      </c>
      <c r="H1941" s="6">
        <f t="shared" si="103"/>
        <v>-95250</v>
      </c>
      <c r="I1941" s="23">
        <f t="shared" si="102"/>
        <v>3.8</v>
      </c>
      <c r="J1941" s="37"/>
      <c r="K1941" t="s">
        <v>891</v>
      </c>
      <c r="L1941" s="37"/>
      <c r="M1941" s="2">
        <v>500</v>
      </c>
    </row>
    <row r="1942" spans="2:13" ht="12.75">
      <c r="B1942" s="262">
        <v>1850</v>
      </c>
      <c r="C1942" s="1" t="s">
        <v>690</v>
      </c>
      <c r="D1942" s="13" t="s">
        <v>779</v>
      </c>
      <c r="E1942" s="1" t="s">
        <v>674</v>
      </c>
      <c r="F1942" s="66" t="s">
        <v>890</v>
      </c>
      <c r="G1942" s="28" t="s">
        <v>127</v>
      </c>
      <c r="H1942" s="6">
        <f t="shared" si="103"/>
        <v>-97100</v>
      </c>
      <c r="I1942" s="23">
        <f t="shared" si="102"/>
        <v>3.7</v>
      </c>
      <c r="K1942" t="s">
        <v>891</v>
      </c>
      <c r="M1942" s="2">
        <v>500</v>
      </c>
    </row>
    <row r="1943" spans="2:13" ht="12.75">
      <c r="B1943" s="262">
        <v>1600</v>
      </c>
      <c r="C1943" s="1" t="s">
        <v>690</v>
      </c>
      <c r="D1943" s="13" t="s">
        <v>779</v>
      </c>
      <c r="E1943" s="1" t="s">
        <v>674</v>
      </c>
      <c r="F1943" s="66" t="s">
        <v>890</v>
      </c>
      <c r="G1943" s="28" t="s">
        <v>125</v>
      </c>
      <c r="H1943" s="6">
        <f t="shared" si="103"/>
        <v>-98700</v>
      </c>
      <c r="I1943" s="23">
        <f t="shared" si="102"/>
        <v>3.2</v>
      </c>
      <c r="K1943" t="s">
        <v>891</v>
      </c>
      <c r="M1943" s="2">
        <v>500</v>
      </c>
    </row>
    <row r="1944" spans="2:13" ht="12.75">
      <c r="B1944" s="262">
        <v>1900</v>
      </c>
      <c r="C1944" s="1" t="s">
        <v>690</v>
      </c>
      <c r="D1944" s="13" t="s">
        <v>779</v>
      </c>
      <c r="E1944" s="1" t="s">
        <v>674</v>
      </c>
      <c r="F1944" s="66" t="s">
        <v>890</v>
      </c>
      <c r="G1944" s="28" t="s">
        <v>139</v>
      </c>
      <c r="H1944" s="6">
        <f t="shared" si="103"/>
        <v>-100600</v>
      </c>
      <c r="I1944" s="23">
        <f t="shared" si="102"/>
        <v>3.8</v>
      </c>
      <c r="K1944" t="s">
        <v>891</v>
      </c>
      <c r="M1944" s="2">
        <v>500</v>
      </c>
    </row>
    <row r="1945" spans="2:13" ht="12.75">
      <c r="B1945" s="262">
        <v>1000</v>
      </c>
      <c r="C1945" s="1" t="s">
        <v>690</v>
      </c>
      <c r="D1945" s="13" t="s">
        <v>779</v>
      </c>
      <c r="E1945" s="1" t="s">
        <v>674</v>
      </c>
      <c r="F1945" s="66" t="s">
        <v>890</v>
      </c>
      <c r="G1945" s="28" t="s">
        <v>141</v>
      </c>
      <c r="H1945" s="6">
        <f t="shared" si="103"/>
        <v>-101600</v>
      </c>
      <c r="I1945" s="23">
        <f t="shared" si="102"/>
        <v>2</v>
      </c>
      <c r="K1945" t="s">
        <v>891</v>
      </c>
      <c r="M1945" s="2">
        <v>500</v>
      </c>
    </row>
    <row r="1946" spans="2:13" ht="12.75">
      <c r="B1946" s="262">
        <v>1500</v>
      </c>
      <c r="C1946" s="1" t="s">
        <v>692</v>
      </c>
      <c r="D1946" s="13" t="s">
        <v>779</v>
      </c>
      <c r="E1946" s="1" t="s">
        <v>674</v>
      </c>
      <c r="F1946" s="66" t="s">
        <v>890</v>
      </c>
      <c r="G1946" s="28" t="s">
        <v>141</v>
      </c>
      <c r="H1946" s="6">
        <f t="shared" si="103"/>
        <v>-103100</v>
      </c>
      <c r="I1946" s="23">
        <f t="shared" si="102"/>
        <v>3</v>
      </c>
      <c r="K1946" t="s">
        <v>891</v>
      </c>
      <c r="M1946" s="2">
        <v>500</v>
      </c>
    </row>
    <row r="1947" spans="2:13" ht="12.75">
      <c r="B1947" s="262">
        <v>1950</v>
      </c>
      <c r="C1947" s="1" t="s">
        <v>690</v>
      </c>
      <c r="D1947" s="13" t="s">
        <v>779</v>
      </c>
      <c r="E1947" s="1" t="s">
        <v>674</v>
      </c>
      <c r="F1947" s="66" t="s">
        <v>890</v>
      </c>
      <c r="G1947" s="28" t="s">
        <v>144</v>
      </c>
      <c r="H1947" s="6">
        <f t="shared" si="103"/>
        <v>-105050</v>
      </c>
      <c r="I1947" s="23">
        <f t="shared" si="102"/>
        <v>3.9</v>
      </c>
      <c r="K1947" t="s">
        <v>891</v>
      </c>
      <c r="M1947" s="2">
        <v>500</v>
      </c>
    </row>
    <row r="1948" spans="2:13" ht="12.75">
      <c r="B1948" s="262">
        <v>1850</v>
      </c>
      <c r="C1948" s="1" t="s">
        <v>690</v>
      </c>
      <c r="D1948" s="1" t="s">
        <v>779</v>
      </c>
      <c r="E1948" s="1" t="s">
        <v>674</v>
      </c>
      <c r="F1948" s="66" t="s">
        <v>890</v>
      </c>
      <c r="G1948" s="28" t="s">
        <v>146</v>
      </c>
      <c r="H1948" s="6">
        <f t="shared" si="103"/>
        <v>-106900</v>
      </c>
      <c r="I1948" s="23">
        <f t="shared" si="102"/>
        <v>3.7</v>
      </c>
      <c r="K1948" t="s">
        <v>891</v>
      </c>
      <c r="M1948" s="2">
        <v>500</v>
      </c>
    </row>
    <row r="1949" spans="2:13" ht="12.75">
      <c r="B1949" s="262">
        <v>1500</v>
      </c>
      <c r="C1949" s="1" t="s">
        <v>690</v>
      </c>
      <c r="D1949" s="1" t="s">
        <v>779</v>
      </c>
      <c r="E1949" s="1" t="s">
        <v>674</v>
      </c>
      <c r="F1949" s="66" t="s">
        <v>890</v>
      </c>
      <c r="G1949" s="28" t="s">
        <v>184</v>
      </c>
      <c r="H1949" s="6">
        <f t="shared" si="103"/>
        <v>-108400</v>
      </c>
      <c r="I1949" s="23">
        <f t="shared" si="102"/>
        <v>3</v>
      </c>
      <c r="K1949" t="s">
        <v>891</v>
      </c>
      <c r="M1949" s="2">
        <v>500</v>
      </c>
    </row>
    <row r="1950" spans="2:13" ht="12.75">
      <c r="B1950" s="262">
        <v>1900</v>
      </c>
      <c r="C1950" s="1" t="s">
        <v>690</v>
      </c>
      <c r="D1950" s="1" t="s">
        <v>779</v>
      </c>
      <c r="E1950" s="1" t="s">
        <v>674</v>
      </c>
      <c r="F1950" s="66" t="s">
        <v>890</v>
      </c>
      <c r="G1950" s="28" t="s">
        <v>202</v>
      </c>
      <c r="H1950" s="6">
        <f t="shared" si="103"/>
        <v>-110300</v>
      </c>
      <c r="I1950" s="23">
        <f t="shared" si="102"/>
        <v>3.8</v>
      </c>
      <c r="K1950" t="s">
        <v>891</v>
      </c>
      <c r="M1950" s="2">
        <v>500</v>
      </c>
    </row>
    <row r="1951" spans="2:13" ht="12.75">
      <c r="B1951" s="262">
        <v>1700</v>
      </c>
      <c r="C1951" s="1" t="s">
        <v>690</v>
      </c>
      <c r="D1951" s="1" t="s">
        <v>779</v>
      </c>
      <c r="E1951" s="1" t="s">
        <v>674</v>
      </c>
      <c r="F1951" s="66" t="s">
        <v>890</v>
      </c>
      <c r="G1951" s="28" t="s">
        <v>204</v>
      </c>
      <c r="H1951" s="6">
        <f t="shared" si="103"/>
        <v>-112000</v>
      </c>
      <c r="I1951" s="23">
        <f aca="true" t="shared" si="104" ref="I1951:I2018">+B1951/M1951</f>
        <v>3.4</v>
      </c>
      <c r="K1951" t="s">
        <v>891</v>
      </c>
      <c r="M1951" s="2">
        <v>500</v>
      </c>
    </row>
    <row r="1952" spans="2:13" ht="12.75">
      <c r="B1952" s="262">
        <v>1900</v>
      </c>
      <c r="C1952" s="1" t="s">
        <v>690</v>
      </c>
      <c r="D1952" s="1" t="s">
        <v>779</v>
      </c>
      <c r="E1952" s="1" t="s">
        <v>674</v>
      </c>
      <c r="F1952" s="66" t="s">
        <v>890</v>
      </c>
      <c r="G1952" s="28" t="s">
        <v>206</v>
      </c>
      <c r="H1952" s="6">
        <f t="shared" si="103"/>
        <v>-113900</v>
      </c>
      <c r="I1952" s="23">
        <f t="shared" si="104"/>
        <v>3.8</v>
      </c>
      <c r="K1952" t="s">
        <v>891</v>
      </c>
      <c r="M1952" s="2">
        <v>500</v>
      </c>
    </row>
    <row r="1953" spans="2:13" ht="12.75">
      <c r="B1953" s="262">
        <v>1800</v>
      </c>
      <c r="C1953" s="1" t="s">
        <v>690</v>
      </c>
      <c r="D1953" s="1" t="s">
        <v>779</v>
      </c>
      <c r="E1953" s="1" t="s">
        <v>674</v>
      </c>
      <c r="F1953" s="66" t="s">
        <v>890</v>
      </c>
      <c r="G1953" s="28" t="s">
        <v>208</v>
      </c>
      <c r="H1953" s="6">
        <f t="shared" si="103"/>
        <v>-115700</v>
      </c>
      <c r="I1953" s="23">
        <f t="shared" si="104"/>
        <v>3.6</v>
      </c>
      <c r="K1953" t="s">
        <v>891</v>
      </c>
      <c r="M1953" s="2">
        <v>500</v>
      </c>
    </row>
    <row r="1954" spans="2:13" ht="12.75">
      <c r="B1954" s="262">
        <v>1500</v>
      </c>
      <c r="C1954" s="1" t="s">
        <v>692</v>
      </c>
      <c r="D1954" s="1" t="s">
        <v>779</v>
      </c>
      <c r="E1954" s="1" t="s">
        <v>674</v>
      </c>
      <c r="F1954" s="66" t="s">
        <v>890</v>
      </c>
      <c r="G1954" s="28" t="s">
        <v>208</v>
      </c>
      <c r="H1954" s="6">
        <f t="shared" si="103"/>
        <v>-117200</v>
      </c>
      <c r="I1954" s="23">
        <f t="shared" si="104"/>
        <v>3</v>
      </c>
      <c r="K1954" t="s">
        <v>891</v>
      </c>
      <c r="M1954" s="2">
        <v>500</v>
      </c>
    </row>
    <row r="1955" spans="2:13" ht="12.75">
      <c r="B1955" s="262">
        <v>1500</v>
      </c>
      <c r="C1955" s="1" t="s">
        <v>690</v>
      </c>
      <c r="D1955" s="1" t="s">
        <v>779</v>
      </c>
      <c r="E1955" s="1" t="s">
        <v>674</v>
      </c>
      <c r="F1955" s="66" t="s">
        <v>890</v>
      </c>
      <c r="G1955" s="28" t="s">
        <v>226</v>
      </c>
      <c r="H1955" s="6">
        <f t="shared" si="103"/>
        <v>-118700</v>
      </c>
      <c r="I1955" s="23">
        <f t="shared" si="104"/>
        <v>3</v>
      </c>
      <c r="K1955" t="s">
        <v>891</v>
      </c>
      <c r="M1955" s="2">
        <v>500</v>
      </c>
    </row>
    <row r="1956" spans="2:13" ht="12.75">
      <c r="B1956" s="262">
        <v>1000</v>
      </c>
      <c r="C1956" s="1" t="s">
        <v>690</v>
      </c>
      <c r="D1956" s="1" t="s">
        <v>779</v>
      </c>
      <c r="E1956" s="1" t="s">
        <v>674</v>
      </c>
      <c r="F1956" s="66" t="s">
        <v>890</v>
      </c>
      <c r="G1956" s="28" t="s">
        <v>247</v>
      </c>
      <c r="H1956" s="6">
        <f t="shared" si="103"/>
        <v>-119700</v>
      </c>
      <c r="I1956" s="23">
        <f t="shared" si="104"/>
        <v>2</v>
      </c>
      <c r="K1956" t="s">
        <v>891</v>
      </c>
      <c r="M1956" s="2">
        <v>500</v>
      </c>
    </row>
    <row r="1957" spans="2:13" ht="12.75">
      <c r="B1957" s="262">
        <v>1900</v>
      </c>
      <c r="C1957" s="1" t="s">
        <v>690</v>
      </c>
      <c r="D1957" s="1" t="s">
        <v>779</v>
      </c>
      <c r="E1957" s="1" t="s">
        <v>674</v>
      </c>
      <c r="F1957" s="66" t="s">
        <v>890</v>
      </c>
      <c r="G1957" s="28" t="s">
        <v>227</v>
      </c>
      <c r="H1957" s="6">
        <f t="shared" si="103"/>
        <v>-121600</v>
      </c>
      <c r="I1957" s="23">
        <f t="shared" si="104"/>
        <v>3.8</v>
      </c>
      <c r="K1957" t="s">
        <v>891</v>
      </c>
      <c r="M1957" s="2">
        <v>500</v>
      </c>
    </row>
    <row r="1958" spans="2:13" ht="12.75">
      <c r="B1958" s="262">
        <v>1700</v>
      </c>
      <c r="C1958" s="1" t="s">
        <v>690</v>
      </c>
      <c r="D1958" s="1" t="s">
        <v>779</v>
      </c>
      <c r="E1958" s="1" t="s">
        <v>674</v>
      </c>
      <c r="F1958" s="66" t="s">
        <v>890</v>
      </c>
      <c r="G1958" s="28" t="s">
        <v>258</v>
      </c>
      <c r="H1958" s="6">
        <f t="shared" si="103"/>
        <v>-123300</v>
      </c>
      <c r="I1958" s="23">
        <f t="shared" si="104"/>
        <v>3.4</v>
      </c>
      <c r="K1958" t="s">
        <v>891</v>
      </c>
      <c r="M1958" s="2">
        <v>500</v>
      </c>
    </row>
    <row r="1959" spans="2:13" ht="12.75">
      <c r="B1959" s="262">
        <v>1800</v>
      </c>
      <c r="C1959" s="1" t="s">
        <v>690</v>
      </c>
      <c r="D1959" s="1" t="s">
        <v>779</v>
      </c>
      <c r="E1959" s="1" t="s">
        <v>674</v>
      </c>
      <c r="F1959" s="66" t="s">
        <v>890</v>
      </c>
      <c r="G1959" s="28" t="s">
        <v>260</v>
      </c>
      <c r="H1959" s="6">
        <f t="shared" si="103"/>
        <v>-125100</v>
      </c>
      <c r="I1959" s="23">
        <f t="shared" si="104"/>
        <v>3.6</v>
      </c>
      <c r="K1959" t="s">
        <v>891</v>
      </c>
      <c r="M1959" s="2">
        <v>500</v>
      </c>
    </row>
    <row r="1960" spans="2:13" ht="12.75">
      <c r="B1960" s="262">
        <v>1900</v>
      </c>
      <c r="C1960" s="1" t="s">
        <v>690</v>
      </c>
      <c r="D1960" s="1" t="s">
        <v>779</v>
      </c>
      <c r="E1960" s="1" t="s">
        <v>674</v>
      </c>
      <c r="F1960" s="66" t="s">
        <v>890</v>
      </c>
      <c r="G1960" s="28" t="s">
        <v>261</v>
      </c>
      <c r="H1960" s="6">
        <f t="shared" si="103"/>
        <v>-127000</v>
      </c>
      <c r="I1960" s="23">
        <f t="shared" si="104"/>
        <v>3.8</v>
      </c>
      <c r="K1960" t="s">
        <v>891</v>
      </c>
      <c r="M1960" s="2">
        <v>500</v>
      </c>
    </row>
    <row r="1961" spans="2:13" ht="12.75">
      <c r="B1961" s="262">
        <v>1500</v>
      </c>
      <c r="C1961" s="1" t="s">
        <v>692</v>
      </c>
      <c r="D1961" s="1" t="s">
        <v>779</v>
      </c>
      <c r="E1961" s="1" t="s">
        <v>674</v>
      </c>
      <c r="F1961" s="66" t="s">
        <v>890</v>
      </c>
      <c r="G1961" s="28" t="s">
        <v>261</v>
      </c>
      <c r="H1961" s="6">
        <f t="shared" si="103"/>
        <v>-128500</v>
      </c>
      <c r="I1961" s="23">
        <f t="shared" si="104"/>
        <v>3</v>
      </c>
      <c r="K1961" t="s">
        <v>891</v>
      </c>
      <c r="M1961" s="2">
        <v>500</v>
      </c>
    </row>
    <row r="1962" spans="2:13" ht="12.75">
      <c r="B1962" s="262">
        <v>1750</v>
      </c>
      <c r="C1962" s="1" t="s">
        <v>690</v>
      </c>
      <c r="D1962" s="1" t="s">
        <v>779</v>
      </c>
      <c r="E1962" s="1" t="s">
        <v>674</v>
      </c>
      <c r="F1962" s="66" t="s">
        <v>890</v>
      </c>
      <c r="G1962" s="28" t="s">
        <v>273</v>
      </c>
      <c r="H1962" s="6">
        <f t="shared" si="103"/>
        <v>-130250</v>
      </c>
      <c r="I1962" s="23">
        <f t="shared" si="104"/>
        <v>3.5</v>
      </c>
      <c r="K1962" t="s">
        <v>891</v>
      </c>
      <c r="M1962" s="2">
        <v>500</v>
      </c>
    </row>
    <row r="1963" spans="2:13" ht="12.75">
      <c r="B1963" s="262">
        <v>900</v>
      </c>
      <c r="C1963" s="1" t="s">
        <v>690</v>
      </c>
      <c r="D1963" s="1" t="s">
        <v>779</v>
      </c>
      <c r="E1963" s="1" t="s">
        <v>674</v>
      </c>
      <c r="F1963" s="66" t="s">
        <v>890</v>
      </c>
      <c r="G1963" s="28" t="s">
        <v>294</v>
      </c>
      <c r="H1963" s="6">
        <f t="shared" si="103"/>
        <v>-131150</v>
      </c>
      <c r="I1963" s="23">
        <f t="shared" si="104"/>
        <v>1.8</v>
      </c>
      <c r="K1963" t="s">
        <v>891</v>
      </c>
      <c r="M1963" s="2">
        <v>500</v>
      </c>
    </row>
    <row r="1964" spans="1:13" s="77" customFormat="1" ht="12.75">
      <c r="A1964" s="1"/>
      <c r="B1964" s="262">
        <v>750</v>
      </c>
      <c r="C1964" s="1" t="s">
        <v>690</v>
      </c>
      <c r="D1964" s="1" t="s">
        <v>779</v>
      </c>
      <c r="E1964" s="1" t="s">
        <v>674</v>
      </c>
      <c r="F1964" s="66" t="s">
        <v>890</v>
      </c>
      <c r="G1964" s="28" t="s">
        <v>623</v>
      </c>
      <c r="H1964" s="6">
        <f t="shared" si="103"/>
        <v>-131900</v>
      </c>
      <c r="I1964" s="23">
        <f t="shared" si="104"/>
        <v>1.5</v>
      </c>
      <c r="J1964"/>
      <c r="K1964" t="s">
        <v>891</v>
      </c>
      <c r="L1964"/>
      <c r="M1964" s="2">
        <v>500</v>
      </c>
    </row>
    <row r="1965" spans="2:13" ht="12.75">
      <c r="B1965" s="262">
        <v>1900</v>
      </c>
      <c r="C1965" s="1" t="s">
        <v>690</v>
      </c>
      <c r="D1965" s="1" t="s">
        <v>779</v>
      </c>
      <c r="E1965" s="1" t="s">
        <v>674</v>
      </c>
      <c r="F1965" s="66" t="s">
        <v>890</v>
      </c>
      <c r="G1965" s="28" t="s">
        <v>297</v>
      </c>
      <c r="H1965" s="6">
        <f t="shared" si="103"/>
        <v>-133800</v>
      </c>
      <c r="I1965" s="23">
        <f t="shared" si="104"/>
        <v>3.8</v>
      </c>
      <c r="K1965" t="s">
        <v>891</v>
      </c>
      <c r="M1965" s="2">
        <v>500</v>
      </c>
    </row>
    <row r="1966" spans="2:13" ht="12.75">
      <c r="B1966" s="262">
        <v>1200</v>
      </c>
      <c r="C1966" s="1" t="s">
        <v>690</v>
      </c>
      <c r="D1966" s="1" t="s">
        <v>779</v>
      </c>
      <c r="E1966" s="1" t="s">
        <v>674</v>
      </c>
      <c r="F1966" s="66" t="s">
        <v>890</v>
      </c>
      <c r="G1966" s="28" t="s">
        <v>300</v>
      </c>
      <c r="H1966" s="6">
        <f t="shared" si="103"/>
        <v>-135000</v>
      </c>
      <c r="I1966" s="23">
        <f t="shared" si="104"/>
        <v>2.4</v>
      </c>
      <c r="K1966" t="s">
        <v>891</v>
      </c>
      <c r="M1966" s="2">
        <v>500</v>
      </c>
    </row>
    <row r="1967" spans="2:13" ht="12.75">
      <c r="B1967" s="262">
        <v>1000</v>
      </c>
      <c r="C1967" s="1" t="s">
        <v>690</v>
      </c>
      <c r="D1967" s="1" t="s">
        <v>779</v>
      </c>
      <c r="E1967" s="1" t="s">
        <v>674</v>
      </c>
      <c r="F1967" s="66" t="s">
        <v>890</v>
      </c>
      <c r="G1967" s="28" t="s">
        <v>340</v>
      </c>
      <c r="H1967" s="6">
        <f t="shared" si="103"/>
        <v>-136000</v>
      </c>
      <c r="I1967" s="23">
        <f t="shared" si="104"/>
        <v>2</v>
      </c>
      <c r="K1967" t="s">
        <v>891</v>
      </c>
      <c r="M1967" s="2">
        <v>500</v>
      </c>
    </row>
    <row r="1968" spans="1:13" s="77" customFormat="1" ht="12.75">
      <c r="A1968" s="1"/>
      <c r="B1968" s="262">
        <v>1900</v>
      </c>
      <c r="C1968" s="1" t="s">
        <v>690</v>
      </c>
      <c r="D1968" s="1" t="s">
        <v>779</v>
      </c>
      <c r="E1968" s="1" t="s">
        <v>674</v>
      </c>
      <c r="F1968" s="66" t="s">
        <v>890</v>
      </c>
      <c r="G1968" s="28" t="s">
        <v>344</v>
      </c>
      <c r="H1968" s="6">
        <f t="shared" si="103"/>
        <v>-137900</v>
      </c>
      <c r="I1968" s="23">
        <f t="shared" si="104"/>
        <v>3.8</v>
      </c>
      <c r="J1968"/>
      <c r="K1968" t="s">
        <v>891</v>
      </c>
      <c r="L1968"/>
      <c r="M1968" s="2">
        <v>500</v>
      </c>
    </row>
    <row r="1969" spans="2:13" ht="12.75">
      <c r="B1969" s="262">
        <v>1750</v>
      </c>
      <c r="C1969" s="1" t="s">
        <v>690</v>
      </c>
      <c r="D1969" s="1" t="s">
        <v>779</v>
      </c>
      <c r="E1969" s="1" t="s">
        <v>674</v>
      </c>
      <c r="F1969" s="66" t="s">
        <v>890</v>
      </c>
      <c r="G1969" s="28" t="s">
        <v>366</v>
      </c>
      <c r="H1969" s="6">
        <f t="shared" si="103"/>
        <v>-139650</v>
      </c>
      <c r="I1969" s="23">
        <f t="shared" si="104"/>
        <v>3.5</v>
      </c>
      <c r="K1969" t="s">
        <v>891</v>
      </c>
      <c r="M1969" s="2">
        <v>500</v>
      </c>
    </row>
    <row r="1970" spans="2:13" ht="12.75">
      <c r="B1970" s="262">
        <v>1500</v>
      </c>
      <c r="C1970" s="1" t="s">
        <v>692</v>
      </c>
      <c r="D1970" s="1" t="s">
        <v>779</v>
      </c>
      <c r="E1970" s="1" t="s">
        <v>674</v>
      </c>
      <c r="F1970" s="66" t="s">
        <v>890</v>
      </c>
      <c r="G1970" s="28" t="s">
        <v>366</v>
      </c>
      <c r="H1970" s="6">
        <f t="shared" si="103"/>
        <v>-141150</v>
      </c>
      <c r="I1970" s="23">
        <f t="shared" si="104"/>
        <v>3</v>
      </c>
      <c r="K1970" t="s">
        <v>891</v>
      </c>
      <c r="M1970" s="2">
        <v>500</v>
      </c>
    </row>
    <row r="1971" spans="1:13" ht="12.75">
      <c r="A1971" s="12"/>
      <c r="B1971" s="275">
        <f>SUM(B1862:B1970)</f>
        <v>141150</v>
      </c>
      <c r="C1971" s="12"/>
      <c r="D1971" s="12"/>
      <c r="E1971" s="12" t="s">
        <v>674</v>
      </c>
      <c r="F1971" s="78"/>
      <c r="G1971" s="19"/>
      <c r="H1971" s="75">
        <v>0</v>
      </c>
      <c r="I1971" s="76">
        <f t="shared" si="104"/>
        <v>282.3</v>
      </c>
      <c r="J1971" s="77"/>
      <c r="K1971" s="77"/>
      <c r="L1971" s="77"/>
      <c r="M1971" s="2">
        <v>500</v>
      </c>
    </row>
    <row r="1972" spans="2:13" ht="12.75">
      <c r="B1972" s="8"/>
      <c r="H1972" s="6">
        <f t="shared" si="103"/>
        <v>0</v>
      </c>
      <c r="I1972" s="23">
        <f t="shared" si="104"/>
        <v>0</v>
      </c>
      <c r="M1972" s="2">
        <v>500</v>
      </c>
    </row>
    <row r="1973" spans="2:13" ht="12.75">
      <c r="B1973" s="8"/>
      <c r="H1973" s="6">
        <f t="shared" si="103"/>
        <v>0</v>
      </c>
      <c r="I1973" s="23">
        <f t="shared" si="104"/>
        <v>0</v>
      </c>
      <c r="M1973" s="2">
        <v>500</v>
      </c>
    </row>
    <row r="1974" spans="2:13" ht="12.75">
      <c r="B1974" s="8"/>
      <c r="H1974" s="6">
        <f t="shared" si="103"/>
        <v>0</v>
      </c>
      <c r="I1974" s="23">
        <f t="shared" si="104"/>
        <v>0</v>
      </c>
      <c r="M1974" s="2">
        <v>500</v>
      </c>
    </row>
    <row r="1975" spans="1:13" ht="12.75">
      <c r="A1975" s="12"/>
      <c r="B1975" s="289">
        <f>B1995+B2002+B2006+B2009</f>
        <v>335000</v>
      </c>
      <c r="C1975" s="107" t="s">
        <v>892</v>
      </c>
      <c r="D1975" s="12"/>
      <c r="E1975" s="12"/>
      <c r="F1975" s="78"/>
      <c r="G1975" s="19"/>
      <c r="H1975" s="75">
        <f t="shared" si="103"/>
        <v>-335000</v>
      </c>
      <c r="I1975" s="76">
        <f t="shared" si="104"/>
        <v>670</v>
      </c>
      <c r="J1975" s="77"/>
      <c r="K1975" s="77"/>
      <c r="L1975" s="77"/>
      <c r="M1975" s="2">
        <v>500</v>
      </c>
    </row>
    <row r="1976" spans="1:13" s="16" customFormat="1" ht="12.75">
      <c r="A1976" s="13"/>
      <c r="B1976" s="320"/>
      <c r="C1976" s="32" t="s">
        <v>1374</v>
      </c>
      <c r="D1976" s="13"/>
      <c r="E1976" s="13"/>
      <c r="F1976" s="91"/>
      <c r="G1976" s="30"/>
      <c r="H1976" s="29"/>
      <c r="I1976" s="40">
        <f t="shared" si="104"/>
        <v>0</v>
      </c>
      <c r="M1976" s="41">
        <v>500</v>
      </c>
    </row>
    <row r="1977" spans="2:13" ht="12.75">
      <c r="B1977" s="290"/>
      <c r="H1977" s="6">
        <v>0</v>
      </c>
      <c r="I1977" s="23">
        <f t="shared" si="104"/>
        <v>0</v>
      </c>
      <c r="M1977" s="2">
        <v>500</v>
      </c>
    </row>
    <row r="1978" spans="2:13" ht="12.75">
      <c r="B1978" s="290"/>
      <c r="H1978" s="6">
        <f t="shared" si="103"/>
        <v>0</v>
      </c>
      <c r="I1978" s="23">
        <f t="shared" si="104"/>
        <v>0</v>
      </c>
      <c r="M1978" s="2">
        <v>500</v>
      </c>
    </row>
    <row r="1979" spans="2:13" ht="12.75">
      <c r="B1979" s="290">
        <v>5000</v>
      </c>
      <c r="C1979" s="108" t="s">
        <v>893</v>
      </c>
      <c r="D1979" s="1" t="s">
        <v>779</v>
      </c>
      <c r="E1979" s="109" t="s">
        <v>894</v>
      </c>
      <c r="F1979" s="66" t="s">
        <v>890</v>
      </c>
      <c r="G1979" s="110" t="s">
        <v>294</v>
      </c>
      <c r="H1979" s="6">
        <f t="shared" si="103"/>
        <v>-5000</v>
      </c>
      <c r="I1979" s="23">
        <f t="shared" si="104"/>
        <v>10</v>
      </c>
      <c r="K1979" t="s">
        <v>891</v>
      </c>
      <c r="M1979" s="2">
        <v>500</v>
      </c>
    </row>
    <row r="1980" spans="2:13" ht="12.75">
      <c r="B1980" s="290">
        <v>5000</v>
      </c>
      <c r="C1980" s="111" t="s">
        <v>895</v>
      </c>
      <c r="D1980" s="1" t="s">
        <v>779</v>
      </c>
      <c r="E1980" s="109" t="s">
        <v>894</v>
      </c>
      <c r="F1980" s="66" t="s">
        <v>890</v>
      </c>
      <c r="G1980" s="110" t="s">
        <v>294</v>
      </c>
      <c r="H1980" s="6">
        <f t="shared" si="103"/>
        <v>-10000</v>
      </c>
      <c r="I1980" s="23">
        <f t="shared" si="104"/>
        <v>10</v>
      </c>
      <c r="K1980" t="s">
        <v>891</v>
      </c>
      <c r="M1980" s="2">
        <v>500</v>
      </c>
    </row>
    <row r="1981" spans="2:13" ht="12.75">
      <c r="B1981" s="290">
        <v>5000</v>
      </c>
      <c r="C1981" s="108" t="s">
        <v>893</v>
      </c>
      <c r="D1981" s="1" t="s">
        <v>779</v>
      </c>
      <c r="E1981" s="112" t="s">
        <v>894</v>
      </c>
      <c r="F1981" s="66" t="s">
        <v>890</v>
      </c>
      <c r="G1981" s="113" t="s">
        <v>294</v>
      </c>
      <c r="H1981" s="6">
        <f t="shared" si="103"/>
        <v>-15000</v>
      </c>
      <c r="I1981" s="23">
        <f t="shared" si="104"/>
        <v>10</v>
      </c>
      <c r="K1981" t="s">
        <v>891</v>
      </c>
      <c r="M1981" s="2">
        <v>500</v>
      </c>
    </row>
    <row r="1982" spans="2:13" ht="12.75">
      <c r="B1982" s="290">
        <v>5000</v>
      </c>
      <c r="C1982" s="108" t="s">
        <v>893</v>
      </c>
      <c r="D1982" s="1" t="s">
        <v>779</v>
      </c>
      <c r="E1982" s="112" t="s">
        <v>894</v>
      </c>
      <c r="F1982" s="66" t="s">
        <v>890</v>
      </c>
      <c r="G1982" s="113" t="s">
        <v>297</v>
      </c>
      <c r="H1982" s="6">
        <f t="shared" si="103"/>
        <v>-20000</v>
      </c>
      <c r="I1982" s="23">
        <f t="shared" si="104"/>
        <v>10</v>
      </c>
      <c r="K1982" t="s">
        <v>891</v>
      </c>
      <c r="M1982" s="2">
        <v>500</v>
      </c>
    </row>
    <row r="1983" spans="2:13" ht="12.75">
      <c r="B1983" s="290">
        <v>5000</v>
      </c>
      <c r="C1983" s="111" t="s">
        <v>895</v>
      </c>
      <c r="D1983" s="1" t="s">
        <v>779</v>
      </c>
      <c r="E1983" s="112" t="s">
        <v>894</v>
      </c>
      <c r="F1983" s="66" t="s">
        <v>890</v>
      </c>
      <c r="G1983" s="113" t="s">
        <v>297</v>
      </c>
      <c r="H1983" s="6">
        <f t="shared" si="103"/>
        <v>-25000</v>
      </c>
      <c r="I1983" s="23">
        <f t="shared" si="104"/>
        <v>10</v>
      </c>
      <c r="K1983" t="s">
        <v>891</v>
      </c>
      <c r="M1983" s="2">
        <v>500</v>
      </c>
    </row>
    <row r="1984" spans="2:13" ht="12.75">
      <c r="B1984" s="290">
        <v>5000</v>
      </c>
      <c r="C1984" s="108" t="s">
        <v>893</v>
      </c>
      <c r="D1984" s="1" t="s">
        <v>779</v>
      </c>
      <c r="E1984" s="112" t="s">
        <v>894</v>
      </c>
      <c r="F1984" s="66" t="s">
        <v>890</v>
      </c>
      <c r="G1984" s="110" t="s">
        <v>297</v>
      </c>
      <c r="H1984" s="6">
        <f t="shared" si="103"/>
        <v>-30000</v>
      </c>
      <c r="I1984" s="23">
        <f t="shared" si="104"/>
        <v>10</v>
      </c>
      <c r="K1984" t="s">
        <v>891</v>
      </c>
      <c r="M1984" s="2">
        <v>500</v>
      </c>
    </row>
    <row r="1985" spans="2:13" ht="12.75">
      <c r="B1985" s="290">
        <v>5000</v>
      </c>
      <c r="C1985" s="111" t="s">
        <v>895</v>
      </c>
      <c r="D1985" s="1" t="s">
        <v>779</v>
      </c>
      <c r="E1985" s="112" t="s">
        <v>894</v>
      </c>
      <c r="F1985" s="66" t="s">
        <v>890</v>
      </c>
      <c r="G1985" s="113" t="s">
        <v>297</v>
      </c>
      <c r="H1985" s="6">
        <f t="shared" si="103"/>
        <v>-35000</v>
      </c>
      <c r="I1985" s="23">
        <f t="shared" si="104"/>
        <v>10</v>
      </c>
      <c r="K1985" t="s">
        <v>891</v>
      </c>
      <c r="M1985" s="2">
        <v>500</v>
      </c>
    </row>
    <row r="1986" spans="2:13" ht="12.75">
      <c r="B1986" s="290">
        <v>10000</v>
      </c>
      <c r="C1986" s="111" t="s">
        <v>896</v>
      </c>
      <c r="D1986" s="1" t="s">
        <v>779</v>
      </c>
      <c r="E1986" s="112" t="s">
        <v>894</v>
      </c>
      <c r="F1986" s="66" t="s">
        <v>890</v>
      </c>
      <c r="G1986" s="113" t="s">
        <v>340</v>
      </c>
      <c r="H1986" s="6">
        <f aca="true" t="shared" si="105" ref="H1986:H2054">H1985-B1986</f>
        <v>-45000</v>
      </c>
      <c r="I1986" s="23">
        <f t="shared" si="104"/>
        <v>20</v>
      </c>
      <c r="K1986" t="s">
        <v>891</v>
      </c>
      <c r="M1986" s="2">
        <v>500</v>
      </c>
    </row>
    <row r="1987" spans="2:13" ht="12.75">
      <c r="B1987" s="290">
        <v>10000</v>
      </c>
      <c r="C1987" s="111" t="s">
        <v>897</v>
      </c>
      <c r="D1987" s="1" t="s">
        <v>779</v>
      </c>
      <c r="E1987" s="112" t="s">
        <v>894</v>
      </c>
      <c r="F1987" s="66" t="s">
        <v>890</v>
      </c>
      <c r="G1987" s="110" t="s">
        <v>340</v>
      </c>
      <c r="H1987" s="6">
        <f t="shared" si="105"/>
        <v>-55000</v>
      </c>
      <c r="I1987" s="23">
        <f t="shared" si="104"/>
        <v>20</v>
      </c>
      <c r="K1987" t="s">
        <v>891</v>
      </c>
      <c r="M1987" s="2">
        <v>500</v>
      </c>
    </row>
    <row r="1988" spans="1:13" s="77" customFormat="1" ht="12.75">
      <c r="A1988" s="1"/>
      <c r="B1988" s="290">
        <v>10000</v>
      </c>
      <c r="C1988" s="111" t="s">
        <v>898</v>
      </c>
      <c r="D1988" s="1" t="s">
        <v>779</v>
      </c>
      <c r="E1988" s="112" t="s">
        <v>894</v>
      </c>
      <c r="F1988" s="66" t="s">
        <v>890</v>
      </c>
      <c r="G1988" s="110" t="s">
        <v>344</v>
      </c>
      <c r="H1988" s="6">
        <f t="shared" si="105"/>
        <v>-65000</v>
      </c>
      <c r="I1988" s="23">
        <f t="shared" si="104"/>
        <v>20</v>
      </c>
      <c r="J1988"/>
      <c r="K1988" t="s">
        <v>891</v>
      </c>
      <c r="L1988"/>
      <c r="M1988" s="2">
        <v>500</v>
      </c>
    </row>
    <row r="1989" spans="2:13" ht="12.75">
      <c r="B1989" s="290">
        <v>5000</v>
      </c>
      <c r="C1989" s="111" t="s">
        <v>895</v>
      </c>
      <c r="D1989" s="1" t="s">
        <v>779</v>
      </c>
      <c r="E1989" s="87" t="s">
        <v>894</v>
      </c>
      <c r="F1989" s="66" t="s">
        <v>890</v>
      </c>
      <c r="G1989" s="113" t="s">
        <v>344</v>
      </c>
      <c r="H1989" s="6">
        <f t="shared" si="105"/>
        <v>-70000</v>
      </c>
      <c r="I1989" s="23">
        <f t="shared" si="104"/>
        <v>10</v>
      </c>
      <c r="K1989" t="s">
        <v>891</v>
      </c>
      <c r="M1989" s="2">
        <v>500</v>
      </c>
    </row>
    <row r="1990" spans="2:13" ht="12.75">
      <c r="B1990" s="290">
        <v>40000</v>
      </c>
      <c r="C1990" s="108" t="s">
        <v>899</v>
      </c>
      <c r="D1990" s="1" t="s">
        <v>779</v>
      </c>
      <c r="E1990" s="83" t="s">
        <v>894</v>
      </c>
      <c r="F1990" s="66" t="s">
        <v>890</v>
      </c>
      <c r="G1990" s="110" t="s">
        <v>366</v>
      </c>
      <c r="H1990" s="6">
        <f t="shared" si="105"/>
        <v>-110000</v>
      </c>
      <c r="I1990" s="23">
        <f t="shared" si="104"/>
        <v>80</v>
      </c>
      <c r="K1990" t="s">
        <v>891</v>
      </c>
      <c r="M1990" s="2">
        <v>500</v>
      </c>
    </row>
    <row r="1991" spans="2:13" ht="12.75">
      <c r="B1991" s="290">
        <v>5000</v>
      </c>
      <c r="C1991" s="111" t="s">
        <v>895</v>
      </c>
      <c r="D1991" s="1" t="s">
        <v>779</v>
      </c>
      <c r="E1991" s="83" t="s">
        <v>894</v>
      </c>
      <c r="F1991" s="66" t="s">
        <v>890</v>
      </c>
      <c r="G1991" s="110" t="s">
        <v>366</v>
      </c>
      <c r="H1991" s="6">
        <f t="shared" si="105"/>
        <v>-115000</v>
      </c>
      <c r="I1991" s="23">
        <f t="shared" si="104"/>
        <v>10</v>
      </c>
      <c r="K1991" t="s">
        <v>891</v>
      </c>
      <c r="M1991" s="2">
        <v>500</v>
      </c>
    </row>
    <row r="1992" spans="2:13" ht="12.75">
      <c r="B1992" s="290">
        <v>5000</v>
      </c>
      <c r="C1992" s="108" t="s">
        <v>893</v>
      </c>
      <c r="D1992" s="1" t="s">
        <v>779</v>
      </c>
      <c r="E1992" s="87" t="s">
        <v>894</v>
      </c>
      <c r="F1992" s="66" t="s">
        <v>890</v>
      </c>
      <c r="G1992" s="113" t="s">
        <v>366</v>
      </c>
      <c r="H1992" s="6">
        <f t="shared" si="105"/>
        <v>-120000</v>
      </c>
      <c r="I1992" s="23">
        <f t="shared" si="104"/>
        <v>10</v>
      </c>
      <c r="K1992" t="s">
        <v>891</v>
      </c>
      <c r="M1992" s="2">
        <v>500</v>
      </c>
    </row>
    <row r="1993" spans="2:13" ht="12.75">
      <c r="B1993" s="290">
        <v>5000</v>
      </c>
      <c r="C1993" s="108" t="s">
        <v>893</v>
      </c>
      <c r="D1993" s="1" t="s">
        <v>779</v>
      </c>
      <c r="E1993" s="83" t="s">
        <v>894</v>
      </c>
      <c r="F1993" s="66" t="s">
        <v>890</v>
      </c>
      <c r="G1993" s="110" t="s">
        <v>366</v>
      </c>
      <c r="H1993" s="6">
        <f t="shared" si="105"/>
        <v>-125000</v>
      </c>
      <c r="I1993" s="23">
        <f t="shared" si="104"/>
        <v>10</v>
      </c>
      <c r="K1993" t="s">
        <v>891</v>
      </c>
      <c r="M1993" s="2">
        <v>500</v>
      </c>
    </row>
    <row r="1994" spans="2:13" ht="12.75">
      <c r="B1994" s="290">
        <v>5000</v>
      </c>
      <c r="C1994" s="108" t="s">
        <v>893</v>
      </c>
      <c r="D1994" s="1" t="s">
        <v>779</v>
      </c>
      <c r="E1994" s="109" t="s">
        <v>894</v>
      </c>
      <c r="F1994" s="66" t="s">
        <v>890</v>
      </c>
      <c r="G1994" s="110" t="s">
        <v>366</v>
      </c>
      <c r="H1994" s="6">
        <f t="shared" si="105"/>
        <v>-130000</v>
      </c>
      <c r="I1994" s="23">
        <f t="shared" si="104"/>
        <v>10</v>
      </c>
      <c r="K1994" t="s">
        <v>891</v>
      </c>
      <c r="M1994" s="2">
        <v>500</v>
      </c>
    </row>
    <row r="1995" spans="1:13" s="77" customFormat="1" ht="12.75">
      <c r="A1995" s="12"/>
      <c r="B1995" s="292">
        <f>SUM(B1979:B1994)</f>
        <v>130000</v>
      </c>
      <c r="C1995" s="12"/>
      <c r="D1995" s="12"/>
      <c r="E1995" s="114" t="s">
        <v>1350</v>
      </c>
      <c r="F1995" s="78"/>
      <c r="G1995" s="19"/>
      <c r="H1995" s="75">
        <v>0</v>
      </c>
      <c r="I1995" s="76">
        <f t="shared" si="104"/>
        <v>260</v>
      </c>
      <c r="M1995" s="2">
        <v>500</v>
      </c>
    </row>
    <row r="1996" spans="2:13" ht="12.75">
      <c r="B1996" s="290"/>
      <c r="H1996" s="6">
        <f t="shared" si="105"/>
        <v>0</v>
      </c>
      <c r="I1996" s="23">
        <f t="shared" si="104"/>
        <v>0</v>
      </c>
      <c r="M1996" s="2">
        <v>500</v>
      </c>
    </row>
    <row r="1997" spans="2:13" ht="12.75">
      <c r="B1997" s="290"/>
      <c r="H1997" s="6">
        <f t="shared" si="105"/>
        <v>0</v>
      </c>
      <c r="I1997" s="23">
        <f t="shared" si="104"/>
        <v>0</v>
      </c>
      <c r="M1997" s="2">
        <v>500</v>
      </c>
    </row>
    <row r="1998" spans="2:13" ht="12.75">
      <c r="B1998" s="290">
        <v>5000</v>
      </c>
      <c r="C1998" s="111" t="s">
        <v>895</v>
      </c>
      <c r="D1998" s="1" t="s">
        <v>779</v>
      </c>
      <c r="E1998" s="112" t="s">
        <v>900</v>
      </c>
      <c r="F1998" s="66" t="s">
        <v>890</v>
      </c>
      <c r="G1998" s="113" t="s">
        <v>125</v>
      </c>
      <c r="H1998" s="6">
        <f t="shared" si="105"/>
        <v>-5000</v>
      </c>
      <c r="I1998" s="23">
        <f t="shared" si="104"/>
        <v>10</v>
      </c>
      <c r="K1998" t="s">
        <v>891</v>
      </c>
      <c r="M1998" s="2">
        <v>500</v>
      </c>
    </row>
    <row r="1999" spans="1:13" s="77" customFormat="1" ht="12.75">
      <c r="A1999" s="1"/>
      <c r="B1999" s="290">
        <v>40000</v>
      </c>
      <c r="C1999" s="108" t="s">
        <v>899</v>
      </c>
      <c r="D1999" s="1" t="s">
        <v>779</v>
      </c>
      <c r="E1999" s="109" t="s">
        <v>901</v>
      </c>
      <c r="F1999" s="66" t="s">
        <v>890</v>
      </c>
      <c r="G1999" s="110" t="s">
        <v>141</v>
      </c>
      <c r="H1999" s="6">
        <f t="shared" si="105"/>
        <v>-45000</v>
      </c>
      <c r="I1999" s="23">
        <f t="shared" si="104"/>
        <v>80</v>
      </c>
      <c r="J1999"/>
      <c r="K1999" t="s">
        <v>891</v>
      </c>
      <c r="L1999"/>
      <c r="M1999" s="2">
        <v>500</v>
      </c>
    </row>
    <row r="2000" spans="2:13" ht="12.75">
      <c r="B2000" s="290">
        <v>40000</v>
      </c>
      <c r="C2000" s="108" t="s">
        <v>899</v>
      </c>
      <c r="D2000" s="1" t="s">
        <v>779</v>
      </c>
      <c r="E2000" s="109" t="s">
        <v>902</v>
      </c>
      <c r="F2000" s="66" t="s">
        <v>890</v>
      </c>
      <c r="G2000" s="110" t="s">
        <v>42</v>
      </c>
      <c r="H2000" s="6">
        <f t="shared" si="105"/>
        <v>-85000</v>
      </c>
      <c r="I2000" s="23">
        <f t="shared" si="104"/>
        <v>80</v>
      </c>
      <c r="K2000" t="s">
        <v>891</v>
      </c>
      <c r="M2000" s="2">
        <v>500</v>
      </c>
    </row>
    <row r="2001" spans="2:13" ht="12.75">
      <c r="B2001" s="290">
        <v>40000</v>
      </c>
      <c r="C2001" s="108" t="s">
        <v>899</v>
      </c>
      <c r="D2001" s="1" t="s">
        <v>779</v>
      </c>
      <c r="E2001" s="112" t="s">
        <v>903</v>
      </c>
      <c r="F2001" s="66" t="s">
        <v>890</v>
      </c>
      <c r="G2001" s="113" t="s">
        <v>208</v>
      </c>
      <c r="H2001" s="6">
        <f t="shared" si="105"/>
        <v>-125000</v>
      </c>
      <c r="I2001" s="23">
        <f t="shared" si="104"/>
        <v>80</v>
      </c>
      <c r="K2001" t="s">
        <v>891</v>
      </c>
      <c r="M2001" s="2">
        <v>500</v>
      </c>
    </row>
    <row r="2002" spans="1:13" ht="12.75">
      <c r="A2002" s="12"/>
      <c r="B2002" s="292">
        <f>SUM(B1998:B2001)</f>
        <v>125000</v>
      </c>
      <c r="C2002" s="12"/>
      <c r="D2002" s="12"/>
      <c r="E2002" s="114" t="s">
        <v>1351</v>
      </c>
      <c r="F2002" s="78"/>
      <c r="G2002" s="19"/>
      <c r="H2002" s="75">
        <v>0</v>
      </c>
      <c r="I2002" s="76">
        <f t="shared" si="104"/>
        <v>250</v>
      </c>
      <c r="J2002" s="77"/>
      <c r="K2002" s="77"/>
      <c r="L2002" s="77"/>
      <c r="M2002" s="2">
        <v>500</v>
      </c>
    </row>
    <row r="2003" spans="2:13" ht="12.75">
      <c r="B2003" s="290"/>
      <c r="H2003" s="6">
        <f t="shared" si="105"/>
        <v>0</v>
      </c>
      <c r="I2003" s="23">
        <f t="shared" si="104"/>
        <v>0</v>
      </c>
      <c r="M2003" s="2">
        <v>500</v>
      </c>
    </row>
    <row r="2004" spans="2:13" ht="12.75">
      <c r="B2004" s="290"/>
      <c r="H2004" s="6">
        <f t="shared" si="105"/>
        <v>0</v>
      </c>
      <c r="I2004" s="23">
        <f t="shared" si="104"/>
        <v>0</v>
      </c>
      <c r="M2004" s="2">
        <v>500</v>
      </c>
    </row>
    <row r="2005" spans="2:13" ht="12.75">
      <c r="B2005" s="290">
        <v>40000</v>
      </c>
      <c r="C2005" s="108" t="s">
        <v>899</v>
      </c>
      <c r="D2005" s="1" t="s">
        <v>779</v>
      </c>
      <c r="E2005" s="112" t="s">
        <v>904</v>
      </c>
      <c r="F2005" s="66" t="s">
        <v>890</v>
      </c>
      <c r="G2005" s="113" t="s">
        <v>273</v>
      </c>
      <c r="H2005" s="6">
        <f t="shared" si="105"/>
        <v>-40000</v>
      </c>
      <c r="I2005" s="23">
        <f t="shared" si="104"/>
        <v>80</v>
      </c>
      <c r="K2005" t="s">
        <v>891</v>
      </c>
      <c r="M2005" s="2">
        <v>500</v>
      </c>
    </row>
    <row r="2006" spans="1:13" ht="12.75">
      <c r="A2006" s="12"/>
      <c r="B2006" s="292">
        <f>SUM(B2005)</f>
        <v>40000</v>
      </c>
      <c r="C2006" s="12"/>
      <c r="D2006" s="12"/>
      <c r="E2006" s="114" t="s">
        <v>904</v>
      </c>
      <c r="F2006" s="78"/>
      <c r="G2006" s="19"/>
      <c r="H2006" s="75">
        <v>0</v>
      </c>
      <c r="I2006" s="76">
        <f t="shared" si="104"/>
        <v>80</v>
      </c>
      <c r="J2006" s="77"/>
      <c r="K2006" s="77"/>
      <c r="L2006" s="77"/>
      <c r="M2006" s="2">
        <v>500</v>
      </c>
    </row>
    <row r="2007" spans="2:13" ht="12.75">
      <c r="B2007" s="290"/>
      <c r="H2007" s="6">
        <f>H2006-B2007</f>
        <v>0</v>
      </c>
      <c r="I2007" s="23">
        <f t="shared" si="104"/>
        <v>0</v>
      </c>
      <c r="M2007" s="2">
        <v>500</v>
      </c>
    </row>
    <row r="2008" spans="2:13" ht="12.75">
      <c r="B2008" s="290"/>
      <c r="H2008" s="6">
        <f>H2007-B2008</f>
        <v>0</v>
      </c>
      <c r="I2008" s="23">
        <f>+B2008/M2008</f>
        <v>0</v>
      </c>
      <c r="M2008" s="2">
        <v>500</v>
      </c>
    </row>
    <row r="2009" spans="1:13" s="259" customFormat="1" ht="12.75">
      <c r="A2009" s="107"/>
      <c r="B2009" s="289">
        <f>+B2020</f>
        <v>40000</v>
      </c>
      <c r="C2009" s="107" t="s">
        <v>1364</v>
      </c>
      <c r="D2009" s="107"/>
      <c r="E2009" s="107"/>
      <c r="F2009" s="256"/>
      <c r="G2009" s="257"/>
      <c r="H2009" s="93"/>
      <c r="I2009" s="258">
        <f>+B2009/M2009</f>
        <v>80</v>
      </c>
      <c r="M2009" s="48">
        <v>500</v>
      </c>
    </row>
    <row r="2010" spans="2:13" ht="12.75">
      <c r="B2010" s="290"/>
      <c r="I2010" s="23"/>
      <c r="M2010" s="2">
        <v>500</v>
      </c>
    </row>
    <row r="2011" spans="2:13" ht="12.75">
      <c r="B2011" s="290"/>
      <c r="I2011" s="23"/>
      <c r="M2011" s="2">
        <v>500</v>
      </c>
    </row>
    <row r="2012" spans="1:13" ht="12.75">
      <c r="A2012" s="115"/>
      <c r="B2012" s="290">
        <v>5000</v>
      </c>
      <c r="C2012" s="111" t="s">
        <v>895</v>
      </c>
      <c r="D2012" s="1" t="s">
        <v>779</v>
      </c>
      <c r="E2012" s="13" t="s">
        <v>1364</v>
      </c>
      <c r="F2012" s="112" t="s">
        <v>890</v>
      </c>
      <c r="G2012" s="113" t="s">
        <v>139</v>
      </c>
      <c r="H2012" s="6">
        <f>H2011-B2012</f>
        <v>-5000</v>
      </c>
      <c r="I2012" s="23">
        <f>+B2012/M2012</f>
        <v>10</v>
      </c>
      <c r="K2012" t="s">
        <v>891</v>
      </c>
      <c r="L2012" s="116"/>
      <c r="M2012" s="2">
        <v>500</v>
      </c>
    </row>
    <row r="2013" spans="1:13" s="77" customFormat="1" ht="12.75">
      <c r="A2013" s="115"/>
      <c r="B2013" s="290">
        <v>5000</v>
      </c>
      <c r="C2013" s="111" t="s">
        <v>895</v>
      </c>
      <c r="D2013" s="1" t="s">
        <v>779</v>
      </c>
      <c r="E2013" s="13" t="s">
        <v>1364</v>
      </c>
      <c r="F2013" s="112" t="s">
        <v>890</v>
      </c>
      <c r="G2013" s="110" t="s">
        <v>340</v>
      </c>
      <c r="H2013" s="6">
        <f t="shared" si="105"/>
        <v>-10000</v>
      </c>
      <c r="I2013" s="23">
        <f t="shared" si="104"/>
        <v>10</v>
      </c>
      <c r="J2013"/>
      <c r="K2013" t="s">
        <v>891</v>
      </c>
      <c r="L2013" s="116"/>
      <c r="M2013" s="2">
        <v>500</v>
      </c>
    </row>
    <row r="2014" spans="1:13" ht="12.75">
      <c r="A2014" s="115"/>
      <c r="B2014" s="290">
        <v>5000</v>
      </c>
      <c r="C2014" s="108" t="s">
        <v>893</v>
      </c>
      <c r="D2014" s="1" t="s">
        <v>779</v>
      </c>
      <c r="E2014" s="13" t="s">
        <v>1364</v>
      </c>
      <c r="F2014" s="112" t="s">
        <v>890</v>
      </c>
      <c r="G2014" s="113" t="s">
        <v>340</v>
      </c>
      <c r="H2014" s="6">
        <f t="shared" si="105"/>
        <v>-15000</v>
      </c>
      <c r="I2014" s="23">
        <f t="shared" si="104"/>
        <v>10</v>
      </c>
      <c r="K2014" t="s">
        <v>891</v>
      </c>
      <c r="L2014" s="116"/>
      <c r="M2014" s="2">
        <v>500</v>
      </c>
    </row>
    <row r="2015" spans="1:13" ht="12.75">
      <c r="A2015" s="115"/>
      <c r="B2015" s="290">
        <v>5000</v>
      </c>
      <c r="C2015" s="108" t="s">
        <v>893</v>
      </c>
      <c r="D2015" s="1" t="s">
        <v>779</v>
      </c>
      <c r="E2015" s="13" t="s">
        <v>1364</v>
      </c>
      <c r="F2015" s="112" t="s">
        <v>890</v>
      </c>
      <c r="G2015" s="113" t="s">
        <v>340</v>
      </c>
      <c r="H2015" s="6">
        <f t="shared" si="105"/>
        <v>-20000</v>
      </c>
      <c r="I2015" s="23">
        <f t="shared" si="104"/>
        <v>10</v>
      </c>
      <c r="K2015" t="s">
        <v>891</v>
      </c>
      <c r="L2015" s="116"/>
      <c r="M2015" s="2">
        <v>500</v>
      </c>
    </row>
    <row r="2016" spans="1:13" ht="12.75">
      <c r="A2016" s="115"/>
      <c r="B2016" s="290">
        <v>5000</v>
      </c>
      <c r="C2016" s="108" t="s">
        <v>893</v>
      </c>
      <c r="D2016" s="1" t="s">
        <v>779</v>
      </c>
      <c r="E2016" s="13" t="s">
        <v>1364</v>
      </c>
      <c r="F2016" s="112" t="s">
        <v>890</v>
      </c>
      <c r="G2016" s="110" t="s">
        <v>340</v>
      </c>
      <c r="H2016" s="6">
        <f t="shared" si="105"/>
        <v>-25000</v>
      </c>
      <c r="I2016" s="23">
        <f t="shared" si="104"/>
        <v>10</v>
      </c>
      <c r="K2016" t="s">
        <v>891</v>
      </c>
      <c r="L2016" s="116"/>
      <c r="M2016" s="2">
        <v>500</v>
      </c>
    </row>
    <row r="2017" spans="1:13" ht="12.75">
      <c r="A2017" s="115"/>
      <c r="B2017" s="290">
        <v>5000</v>
      </c>
      <c r="C2017" s="108" t="s">
        <v>893</v>
      </c>
      <c r="D2017" s="1" t="s">
        <v>779</v>
      </c>
      <c r="E2017" s="13" t="s">
        <v>1364</v>
      </c>
      <c r="F2017" s="112" t="s">
        <v>890</v>
      </c>
      <c r="G2017" s="110" t="s">
        <v>340</v>
      </c>
      <c r="H2017" s="6">
        <f t="shared" si="105"/>
        <v>-30000</v>
      </c>
      <c r="I2017" s="23">
        <f t="shared" si="104"/>
        <v>10</v>
      </c>
      <c r="K2017" t="s">
        <v>891</v>
      </c>
      <c r="L2017" s="116"/>
      <c r="M2017" s="2">
        <v>500</v>
      </c>
    </row>
    <row r="2018" spans="1:13" s="77" customFormat="1" ht="12.75">
      <c r="A2018" s="115"/>
      <c r="B2018" s="290">
        <v>5000</v>
      </c>
      <c r="C2018" s="111" t="s">
        <v>895</v>
      </c>
      <c r="D2018" s="1" t="s">
        <v>779</v>
      </c>
      <c r="E2018" s="13" t="s">
        <v>1364</v>
      </c>
      <c r="F2018" s="112" t="s">
        <v>890</v>
      </c>
      <c r="G2018" s="110" t="s">
        <v>340</v>
      </c>
      <c r="H2018" s="6">
        <f t="shared" si="105"/>
        <v>-35000</v>
      </c>
      <c r="I2018" s="23">
        <f t="shared" si="104"/>
        <v>10</v>
      </c>
      <c r="J2018"/>
      <c r="K2018" t="s">
        <v>891</v>
      </c>
      <c r="L2018" s="116"/>
      <c r="M2018" s="2">
        <v>500</v>
      </c>
    </row>
    <row r="2019" spans="1:13" ht="12.75">
      <c r="A2019" s="115"/>
      <c r="B2019" s="290">
        <v>5000</v>
      </c>
      <c r="C2019" s="111" t="s">
        <v>895</v>
      </c>
      <c r="D2019" s="1" t="s">
        <v>779</v>
      </c>
      <c r="E2019" s="13" t="s">
        <v>1364</v>
      </c>
      <c r="F2019" s="112" t="s">
        <v>890</v>
      </c>
      <c r="G2019" s="113" t="s">
        <v>340</v>
      </c>
      <c r="H2019" s="6">
        <f t="shared" si="105"/>
        <v>-40000</v>
      </c>
      <c r="I2019" s="23">
        <f aca="true" t="shared" si="106" ref="I2019:I2078">+B2019/M2019</f>
        <v>10</v>
      </c>
      <c r="K2019" t="s">
        <v>891</v>
      </c>
      <c r="L2019" s="116"/>
      <c r="M2019" s="2">
        <v>500</v>
      </c>
    </row>
    <row r="2020" spans="1:13" ht="12.75">
      <c r="A2020" s="12"/>
      <c r="B2020" s="292">
        <f>SUM(B2012:B2019)</f>
        <v>40000</v>
      </c>
      <c r="C2020" s="12"/>
      <c r="D2020" s="12"/>
      <c r="E2020" s="12" t="s">
        <v>1364</v>
      </c>
      <c r="F2020" s="78"/>
      <c r="G2020" s="19"/>
      <c r="H2020" s="75"/>
      <c r="I2020" s="76"/>
      <c r="J2020" s="77"/>
      <c r="K2020" s="77"/>
      <c r="L2020" s="77"/>
      <c r="M2020" s="2">
        <v>500</v>
      </c>
    </row>
    <row r="2021" spans="2:13" ht="12.75">
      <c r="B2021" s="290"/>
      <c r="H2021" s="6">
        <f t="shared" si="105"/>
        <v>0</v>
      </c>
      <c r="I2021" s="23">
        <f t="shared" si="106"/>
        <v>0</v>
      </c>
      <c r="M2021" s="2">
        <v>500</v>
      </c>
    </row>
    <row r="2022" spans="1:13" s="77" customFormat="1" ht="12.75">
      <c r="A2022" s="1"/>
      <c r="B2022" s="290"/>
      <c r="C2022" s="1"/>
      <c r="D2022" s="1"/>
      <c r="E2022" s="1"/>
      <c r="F2022" s="66"/>
      <c r="G2022" s="28"/>
      <c r="H2022" s="6">
        <f t="shared" si="105"/>
        <v>0</v>
      </c>
      <c r="I2022" s="23">
        <f t="shared" si="106"/>
        <v>0</v>
      </c>
      <c r="J2022"/>
      <c r="K2022"/>
      <c r="L2022"/>
      <c r="M2022" s="2">
        <v>500</v>
      </c>
    </row>
    <row r="2023" spans="2:13" ht="12.75">
      <c r="B2023" s="290"/>
      <c r="H2023" s="6">
        <f t="shared" si="105"/>
        <v>0</v>
      </c>
      <c r="I2023" s="23">
        <f t="shared" si="106"/>
        <v>0</v>
      </c>
      <c r="M2023" s="2">
        <v>500</v>
      </c>
    </row>
    <row r="2024" spans="2:13" ht="12.75">
      <c r="B2024" s="290"/>
      <c r="H2024" s="6">
        <f t="shared" si="105"/>
        <v>0</v>
      </c>
      <c r="I2024" s="23">
        <f t="shared" si="106"/>
        <v>0</v>
      </c>
      <c r="M2024" s="2">
        <v>500</v>
      </c>
    </row>
    <row r="2025" spans="1:13" ht="12.75">
      <c r="A2025" s="12"/>
      <c r="B2025" s="292">
        <f>B2029</f>
        <v>5000</v>
      </c>
      <c r="C2025" s="107" t="s">
        <v>905</v>
      </c>
      <c r="D2025" s="12"/>
      <c r="E2025" s="12"/>
      <c r="F2025" s="78"/>
      <c r="G2025" s="19"/>
      <c r="H2025" s="75">
        <f t="shared" si="105"/>
        <v>-5000</v>
      </c>
      <c r="I2025" s="76">
        <f t="shared" si="106"/>
        <v>10</v>
      </c>
      <c r="J2025" s="77"/>
      <c r="K2025" s="77"/>
      <c r="L2025" s="77"/>
      <c r="M2025" s="2">
        <v>500</v>
      </c>
    </row>
    <row r="2026" spans="2:13" ht="12.75">
      <c r="B2026" s="290"/>
      <c r="H2026" s="6">
        <v>0</v>
      </c>
      <c r="I2026" s="23">
        <f t="shared" si="106"/>
        <v>0</v>
      </c>
      <c r="M2026" s="2">
        <v>500</v>
      </c>
    </row>
    <row r="2027" spans="2:13" ht="12.75">
      <c r="B2027" s="290"/>
      <c r="H2027" s="6">
        <f t="shared" si="105"/>
        <v>0</v>
      </c>
      <c r="I2027" s="23">
        <f t="shared" si="106"/>
        <v>0</v>
      </c>
      <c r="M2027" s="2">
        <v>500</v>
      </c>
    </row>
    <row r="2028" spans="2:13" ht="12.75">
      <c r="B2028" s="290">
        <v>5000</v>
      </c>
      <c r="C2028" s="1" t="s">
        <v>906</v>
      </c>
      <c r="D2028" s="1" t="s">
        <v>779</v>
      </c>
      <c r="E2028" s="1" t="s">
        <v>907</v>
      </c>
      <c r="F2028" s="66" t="s">
        <v>908</v>
      </c>
      <c r="G2028" s="28" t="s">
        <v>344</v>
      </c>
      <c r="H2028" s="6">
        <f t="shared" si="105"/>
        <v>-5000</v>
      </c>
      <c r="I2028" s="23">
        <f t="shared" si="106"/>
        <v>10</v>
      </c>
      <c r="K2028" t="s">
        <v>891</v>
      </c>
      <c r="M2028" s="2">
        <v>500</v>
      </c>
    </row>
    <row r="2029" spans="1:13" ht="12.75">
      <c r="A2029" s="12"/>
      <c r="B2029" s="292">
        <f>SUM(B2028)</f>
        <v>5000</v>
      </c>
      <c r="C2029" s="12"/>
      <c r="D2029" s="12"/>
      <c r="E2029" s="12" t="s">
        <v>907</v>
      </c>
      <c r="F2029" s="78"/>
      <c r="G2029" s="19"/>
      <c r="H2029" s="75"/>
      <c r="I2029" s="117">
        <f t="shared" si="106"/>
        <v>10</v>
      </c>
      <c r="J2029" s="77"/>
      <c r="K2029" s="77"/>
      <c r="L2029" s="77"/>
      <c r="M2029" s="2">
        <v>500</v>
      </c>
    </row>
    <row r="2030" spans="8:13" ht="12.75">
      <c r="H2030" s="6">
        <f t="shared" si="105"/>
        <v>0</v>
      </c>
      <c r="I2030" s="23">
        <f t="shared" si="106"/>
        <v>0</v>
      </c>
      <c r="M2030" s="2">
        <v>500</v>
      </c>
    </row>
    <row r="2031" spans="8:13" ht="12.75">
      <c r="H2031" s="6">
        <f t="shared" si="105"/>
        <v>0</v>
      </c>
      <c r="I2031" s="23">
        <f t="shared" si="106"/>
        <v>0</v>
      </c>
      <c r="M2031" s="2">
        <v>500</v>
      </c>
    </row>
    <row r="2032" spans="8:13" ht="12.75">
      <c r="H2032" s="6">
        <f t="shared" si="105"/>
        <v>0</v>
      </c>
      <c r="I2032" s="23">
        <f t="shared" si="106"/>
        <v>0</v>
      </c>
      <c r="M2032" s="2">
        <v>500</v>
      </c>
    </row>
    <row r="2033" spans="2:13" ht="12.75">
      <c r="B2033" s="300">
        <v>1200</v>
      </c>
      <c r="C2033" s="13" t="s">
        <v>909</v>
      </c>
      <c r="D2033" s="13" t="s">
        <v>779</v>
      </c>
      <c r="E2033" s="1" t="s">
        <v>726</v>
      </c>
      <c r="F2033" s="66" t="s">
        <v>910</v>
      </c>
      <c r="G2033" s="28" t="s">
        <v>42</v>
      </c>
      <c r="H2033" s="6">
        <f t="shared" si="105"/>
        <v>-1200</v>
      </c>
      <c r="I2033" s="23">
        <f t="shared" si="106"/>
        <v>2.4</v>
      </c>
      <c r="K2033" t="s">
        <v>880</v>
      </c>
      <c r="M2033" s="2">
        <v>500</v>
      </c>
    </row>
    <row r="2034" spans="2:13" ht="12.75">
      <c r="B2034" s="300">
        <v>8000</v>
      </c>
      <c r="C2034" s="1" t="s">
        <v>911</v>
      </c>
      <c r="D2034" s="13" t="s">
        <v>779</v>
      </c>
      <c r="E2034" s="1" t="s">
        <v>726</v>
      </c>
      <c r="F2034" s="66" t="s">
        <v>912</v>
      </c>
      <c r="G2034" s="28" t="s">
        <v>75</v>
      </c>
      <c r="H2034" s="6">
        <f t="shared" si="105"/>
        <v>-9200</v>
      </c>
      <c r="I2034" s="23">
        <f t="shared" si="106"/>
        <v>16</v>
      </c>
      <c r="K2034" t="s">
        <v>880</v>
      </c>
      <c r="M2034" s="2">
        <v>500</v>
      </c>
    </row>
    <row r="2035" spans="2:13" ht="12.75">
      <c r="B2035" s="305">
        <v>500</v>
      </c>
      <c r="C2035" s="38" t="s">
        <v>913</v>
      </c>
      <c r="D2035" s="13" t="s">
        <v>779</v>
      </c>
      <c r="E2035" s="38" t="s">
        <v>726</v>
      </c>
      <c r="F2035" s="66" t="s">
        <v>914</v>
      </c>
      <c r="G2035" s="28" t="s">
        <v>127</v>
      </c>
      <c r="H2035" s="6">
        <f t="shared" si="105"/>
        <v>-9700</v>
      </c>
      <c r="I2035" s="23">
        <f t="shared" si="106"/>
        <v>1</v>
      </c>
      <c r="J2035" s="37"/>
      <c r="K2035" t="s">
        <v>880</v>
      </c>
      <c r="L2035" s="37"/>
      <c r="M2035" s="2">
        <v>500</v>
      </c>
    </row>
    <row r="2036" spans="2:13" ht="12.75">
      <c r="B2036" s="305">
        <v>1440</v>
      </c>
      <c r="C2036" s="38" t="s">
        <v>915</v>
      </c>
      <c r="D2036" s="13" t="s">
        <v>779</v>
      </c>
      <c r="E2036" s="38" t="s">
        <v>726</v>
      </c>
      <c r="F2036" s="66" t="s">
        <v>916</v>
      </c>
      <c r="G2036" s="28" t="s">
        <v>127</v>
      </c>
      <c r="H2036" s="6">
        <f t="shared" si="105"/>
        <v>-11140</v>
      </c>
      <c r="I2036" s="23">
        <f t="shared" si="106"/>
        <v>2.88</v>
      </c>
      <c r="J2036" s="37"/>
      <c r="K2036" t="s">
        <v>880</v>
      </c>
      <c r="L2036" s="37"/>
      <c r="M2036" s="2">
        <v>500</v>
      </c>
    </row>
    <row r="2037" spans="2:13" ht="12.75">
      <c r="B2037" s="305">
        <v>2400</v>
      </c>
      <c r="C2037" s="38" t="s">
        <v>917</v>
      </c>
      <c r="D2037" s="13" t="s">
        <v>779</v>
      </c>
      <c r="E2037" s="38" t="s">
        <v>726</v>
      </c>
      <c r="F2037" s="66" t="s">
        <v>916</v>
      </c>
      <c r="G2037" s="28" t="s">
        <v>127</v>
      </c>
      <c r="H2037" s="6">
        <f t="shared" si="105"/>
        <v>-13540</v>
      </c>
      <c r="I2037" s="23">
        <f t="shared" si="106"/>
        <v>4.8</v>
      </c>
      <c r="J2037" s="37"/>
      <c r="K2037" t="s">
        <v>880</v>
      </c>
      <c r="L2037" s="37"/>
      <c r="M2037" s="2">
        <v>500</v>
      </c>
    </row>
    <row r="2038" spans="2:13" ht="12.75">
      <c r="B2038" s="300">
        <v>400</v>
      </c>
      <c r="C2038" s="1" t="s">
        <v>918</v>
      </c>
      <c r="D2038" s="13" t="s">
        <v>779</v>
      </c>
      <c r="E2038" s="1" t="s">
        <v>726</v>
      </c>
      <c r="F2038" s="66" t="s">
        <v>919</v>
      </c>
      <c r="G2038" s="28" t="s">
        <v>125</v>
      </c>
      <c r="H2038" s="6">
        <f t="shared" si="105"/>
        <v>-13940</v>
      </c>
      <c r="I2038" s="23">
        <f t="shared" si="106"/>
        <v>0.8</v>
      </c>
      <c r="K2038" t="s">
        <v>880</v>
      </c>
      <c r="M2038" s="2">
        <v>500</v>
      </c>
    </row>
    <row r="2039" spans="2:13" ht="12.75">
      <c r="B2039" s="300">
        <v>2875</v>
      </c>
      <c r="C2039" s="1" t="s">
        <v>920</v>
      </c>
      <c r="D2039" s="13" t="s">
        <v>779</v>
      </c>
      <c r="E2039" s="1" t="s">
        <v>726</v>
      </c>
      <c r="F2039" s="66" t="s">
        <v>921</v>
      </c>
      <c r="G2039" s="28" t="s">
        <v>144</v>
      </c>
      <c r="H2039" s="6">
        <f t="shared" si="105"/>
        <v>-16815</v>
      </c>
      <c r="I2039" s="23">
        <f t="shared" si="106"/>
        <v>5.75</v>
      </c>
      <c r="K2039" t="s">
        <v>880</v>
      </c>
      <c r="M2039" s="2">
        <v>500</v>
      </c>
    </row>
    <row r="2040" spans="2:13" ht="12.75">
      <c r="B2040" s="300">
        <v>9600</v>
      </c>
      <c r="C2040" s="1" t="s">
        <v>922</v>
      </c>
      <c r="D2040" s="13" t="s">
        <v>779</v>
      </c>
      <c r="E2040" s="1" t="s">
        <v>726</v>
      </c>
      <c r="F2040" s="66" t="s">
        <v>923</v>
      </c>
      <c r="G2040" s="28" t="s">
        <v>184</v>
      </c>
      <c r="H2040" s="6">
        <f t="shared" si="105"/>
        <v>-26415</v>
      </c>
      <c r="I2040" s="23">
        <f t="shared" si="106"/>
        <v>19.2</v>
      </c>
      <c r="K2040" t="s">
        <v>880</v>
      </c>
      <c r="M2040" s="2">
        <v>500</v>
      </c>
    </row>
    <row r="2041" spans="2:13" ht="12.75">
      <c r="B2041" s="300">
        <v>9600</v>
      </c>
      <c r="C2041" s="1" t="s">
        <v>922</v>
      </c>
      <c r="D2041" s="1" t="s">
        <v>779</v>
      </c>
      <c r="E2041" s="1" t="s">
        <v>726</v>
      </c>
      <c r="F2041" s="66" t="s">
        <v>924</v>
      </c>
      <c r="G2041" s="28" t="s">
        <v>227</v>
      </c>
      <c r="H2041" s="6">
        <f t="shared" si="105"/>
        <v>-36015</v>
      </c>
      <c r="I2041" s="23">
        <f t="shared" si="106"/>
        <v>19.2</v>
      </c>
      <c r="K2041" t="s">
        <v>880</v>
      </c>
      <c r="M2041" s="2">
        <v>500</v>
      </c>
    </row>
    <row r="2042" spans="2:13" ht="12.75">
      <c r="B2042" s="300">
        <v>9600</v>
      </c>
      <c r="C2042" s="1" t="s">
        <v>922</v>
      </c>
      <c r="D2042" s="1" t="s">
        <v>779</v>
      </c>
      <c r="E2042" s="1" t="s">
        <v>726</v>
      </c>
      <c r="F2042" s="66" t="s">
        <v>925</v>
      </c>
      <c r="G2042" s="28" t="s">
        <v>297</v>
      </c>
      <c r="H2042" s="6">
        <f t="shared" si="105"/>
        <v>-45615</v>
      </c>
      <c r="I2042" s="23">
        <f t="shared" si="106"/>
        <v>19.2</v>
      </c>
      <c r="K2042" t="s">
        <v>880</v>
      </c>
      <c r="M2042" s="2">
        <v>500</v>
      </c>
    </row>
    <row r="2043" spans="2:13" ht="12.75">
      <c r="B2043" s="300">
        <v>1200</v>
      </c>
      <c r="C2043" s="1" t="s">
        <v>926</v>
      </c>
      <c r="D2043" s="1" t="s">
        <v>779</v>
      </c>
      <c r="E2043" s="1" t="s">
        <v>726</v>
      </c>
      <c r="F2043" s="66" t="s">
        <v>927</v>
      </c>
      <c r="G2043" s="28" t="s">
        <v>340</v>
      </c>
      <c r="H2043" s="6">
        <f t="shared" si="105"/>
        <v>-46815</v>
      </c>
      <c r="I2043" s="23">
        <f t="shared" si="106"/>
        <v>2.4</v>
      </c>
      <c r="K2043" t="s">
        <v>880</v>
      </c>
      <c r="M2043" s="2">
        <v>500</v>
      </c>
    </row>
    <row r="2044" spans="2:13" ht="12.75">
      <c r="B2044" s="300">
        <v>7600</v>
      </c>
      <c r="C2044" s="1" t="s">
        <v>928</v>
      </c>
      <c r="D2044" s="1" t="s">
        <v>779</v>
      </c>
      <c r="E2044" s="1" t="s">
        <v>726</v>
      </c>
      <c r="F2044" s="66" t="s">
        <v>929</v>
      </c>
      <c r="G2044" s="28" t="s">
        <v>366</v>
      </c>
      <c r="H2044" s="6">
        <f t="shared" si="105"/>
        <v>-54415</v>
      </c>
      <c r="I2044" s="23">
        <f t="shared" si="106"/>
        <v>15.2</v>
      </c>
      <c r="K2044" t="s">
        <v>880</v>
      </c>
      <c r="M2044" s="2">
        <v>500</v>
      </c>
    </row>
    <row r="2045" spans="2:13" ht="12.75">
      <c r="B2045" s="300">
        <v>2625</v>
      </c>
      <c r="C2045" s="13" t="s">
        <v>930</v>
      </c>
      <c r="D2045" s="13" t="s">
        <v>779</v>
      </c>
      <c r="E2045" s="1" t="s">
        <v>726</v>
      </c>
      <c r="F2045" s="66" t="s">
        <v>931</v>
      </c>
      <c r="G2045" s="28" t="s">
        <v>39</v>
      </c>
      <c r="H2045" s="6">
        <f t="shared" si="105"/>
        <v>-57040</v>
      </c>
      <c r="I2045" s="23">
        <f t="shared" si="106"/>
        <v>5.25</v>
      </c>
      <c r="K2045" t="s">
        <v>809</v>
      </c>
      <c r="M2045" s="2">
        <v>500</v>
      </c>
    </row>
    <row r="2046" spans="2:13" ht="12.75">
      <c r="B2046" s="300">
        <v>2300</v>
      </c>
      <c r="C2046" s="1" t="s">
        <v>932</v>
      </c>
      <c r="D2046" s="13" t="s">
        <v>779</v>
      </c>
      <c r="E2046" s="1" t="s">
        <v>726</v>
      </c>
      <c r="F2046" s="66" t="s">
        <v>933</v>
      </c>
      <c r="G2046" s="28" t="s">
        <v>39</v>
      </c>
      <c r="H2046" s="6">
        <f t="shared" si="105"/>
        <v>-59340</v>
      </c>
      <c r="I2046" s="23">
        <f t="shared" si="106"/>
        <v>4.6</v>
      </c>
      <c r="K2046" t="s">
        <v>809</v>
      </c>
      <c r="M2046" s="2">
        <v>500</v>
      </c>
    </row>
    <row r="2047" spans="1:13" s="101" customFormat="1" ht="12.75">
      <c r="A2047" s="1"/>
      <c r="B2047" s="300">
        <v>2250</v>
      </c>
      <c r="C2047" s="1" t="s">
        <v>934</v>
      </c>
      <c r="D2047" s="13" t="s">
        <v>779</v>
      </c>
      <c r="E2047" s="1" t="s">
        <v>726</v>
      </c>
      <c r="F2047" s="66" t="s">
        <v>886</v>
      </c>
      <c r="G2047" s="28" t="s">
        <v>39</v>
      </c>
      <c r="H2047" s="6">
        <f t="shared" si="105"/>
        <v>-61590</v>
      </c>
      <c r="I2047" s="23">
        <f t="shared" si="106"/>
        <v>4.5</v>
      </c>
      <c r="J2047"/>
      <c r="K2047" t="s">
        <v>809</v>
      </c>
      <c r="L2047"/>
      <c r="M2047" s="2">
        <v>500</v>
      </c>
    </row>
    <row r="2048" spans="2:13" ht="12.75">
      <c r="B2048" s="305">
        <v>3750</v>
      </c>
      <c r="C2048" s="38" t="s">
        <v>935</v>
      </c>
      <c r="D2048" s="13" t="s">
        <v>779</v>
      </c>
      <c r="E2048" s="38" t="s">
        <v>726</v>
      </c>
      <c r="F2048" s="66" t="s">
        <v>936</v>
      </c>
      <c r="G2048" s="28" t="s">
        <v>39</v>
      </c>
      <c r="H2048" s="6">
        <f t="shared" si="105"/>
        <v>-65340</v>
      </c>
      <c r="I2048" s="23">
        <f t="shared" si="106"/>
        <v>7.5</v>
      </c>
      <c r="J2048" s="37"/>
      <c r="K2048" t="s">
        <v>809</v>
      </c>
      <c r="L2048" s="37"/>
      <c r="M2048" s="2">
        <v>500</v>
      </c>
    </row>
    <row r="2049" spans="2:13" ht="12.75">
      <c r="B2049" s="300">
        <v>1250</v>
      </c>
      <c r="C2049" s="1" t="s">
        <v>937</v>
      </c>
      <c r="D2049" s="13" t="s">
        <v>779</v>
      </c>
      <c r="E2049" s="1" t="s">
        <v>726</v>
      </c>
      <c r="F2049" s="66" t="s">
        <v>936</v>
      </c>
      <c r="G2049" s="28" t="s">
        <v>39</v>
      </c>
      <c r="H2049" s="6">
        <f t="shared" si="105"/>
        <v>-66590</v>
      </c>
      <c r="I2049" s="23">
        <f t="shared" si="106"/>
        <v>2.5</v>
      </c>
      <c r="K2049" t="s">
        <v>809</v>
      </c>
      <c r="M2049" s="2">
        <v>500</v>
      </c>
    </row>
    <row r="2050" spans="2:13" ht="12.75">
      <c r="B2050" s="300">
        <v>3000</v>
      </c>
      <c r="C2050" s="1" t="s">
        <v>938</v>
      </c>
      <c r="D2050" s="13" t="s">
        <v>779</v>
      </c>
      <c r="E2050" s="1" t="s">
        <v>726</v>
      </c>
      <c r="F2050" s="66" t="s">
        <v>936</v>
      </c>
      <c r="G2050" s="28" t="s">
        <v>39</v>
      </c>
      <c r="H2050" s="6">
        <f t="shared" si="105"/>
        <v>-69590</v>
      </c>
      <c r="I2050" s="23">
        <f t="shared" si="106"/>
        <v>6</v>
      </c>
      <c r="K2050" t="s">
        <v>809</v>
      </c>
      <c r="M2050" s="2">
        <v>500</v>
      </c>
    </row>
    <row r="2051" spans="2:13" ht="12.75">
      <c r="B2051" s="300">
        <v>2500</v>
      </c>
      <c r="C2051" s="13" t="s">
        <v>1357</v>
      </c>
      <c r="D2051" s="13" t="s">
        <v>779</v>
      </c>
      <c r="E2051" s="1" t="s">
        <v>726</v>
      </c>
      <c r="F2051" s="66" t="s">
        <v>939</v>
      </c>
      <c r="G2051" s="28" t="s">
        <v>45</v>
      </c>
      <c r="H2051" s="6">
        <f t="shared" si="105"/>
        <v>-72090</v>
      </c>
      <c r="I2051" s="23">
        <f t="shared" si="106"/>
        <v>5</v>
      </c>
      <c r="K2051" t="s">
        <v>809</v>
      </c>
      <c r="M2051" s="2">
        <v>500</v>
      </c>
    </row>
    <row r="2052" spans="2:13" ht="12.75">
      <c r="B2052" s="300">
        <v>3500</v>
      </c>
      <c r="C2052" s="13" t="s">
        <v>940</v>
      </c>
      <c r="D2052" s="1" t="s">
        <v>779</v>
      </c>
      <c r="E2052" s="1" t="s">
        <v>726</v>
      </c>
      <c r="F2052" s="66" t="s">
        <v>941</v>
      </c>
      <c r="G2052" s="28" t="s">
        <v>226</v>
      </c>
      <c r="H2052" s="6">
        <f t="shared" si="105"/>
        <v>-75590</v>
      </c>
      <c r="I2052" s="23">
        <f t="shared" si="106"/>
        <v>7</v>
      </c>
      <c r="K2052" t="s">
        <v>809</v>
      </c>
      <c r="M2052" s="2">
        <v>500</v>
      </c>
    </row>
    <row r="2053" spans="2:13" ht="12.75">
      <c r="B2053" s="300">
        <v>2500</v>
      </c>
      <c r="C2053" s="1" t="s">
        <v>942</v>
      </c>
      <c r="D2053" s="1" t="s">
        <v>779</v>
      </c>
      <c r="E2053" s="1" t="s">
        <v>726</v>
      </c>
      <c r="F2053" s="66" t="s">
        <v>943</v>
      </c>
      <c r="G2053" s="28" t="s">
        <v>260</v>
      </c>
      <c r="H2053" s="6">
        <f t="shared" si="105"/>
        <v>-78090</v>
      </c>
      <c r="I2053" s="23">
        <f t="shared" si="106"/>
        <v>5</v>
      </c>
      <c r="K2053" t="s">
        <v>809</v>
      </c>
      <c r="M2053" s="2">
        <v>500</v>
      </c>
    </row>
    <row r="2054" spans="1:13" s="16" customFormat="1" ht="12.75">
      <c r="A2054" s="13"/>
      <c r="B2054" s="306">
        <v>2500</v>
      </c>
      <c r="C2054" s="13" t="s">
        <v>1293</v>
      </c>
      <c r="D2054" s="13" t="s">
        <v>779</v>
      </c>
      <c r="E2054" s="13" t="s">
        <v>20</v>
      </c>
      <c r="F2054" s="237" t="s">
        <v>944</v>
      </c>
      <c r="G2054" s="30" t="s">
        <v>273</v>
      </c>
      <c r="H2054" s="29">
        <f t="shared" si="105"/>
        <v>-80590</v>
      </c>
      <c r="I2054" s="40">
        <f t="shared" si="106"/>
        <v>5</v>
      </c>
      <c r="K2054" s="16" t="s">
        <v>587</v>
      </c>
      <c r="M2054" s="2">
        <v>500</v>
      </c>
    </row>
    <row r="2055" spans="2:13" ht="12.75">
      <c r="B2055" s="300">
        <v>300</v>
      </c>
      <c r="C2055" s="13" t="s">
        <v>945</v>
      </c>
      <c r="D2055" s="13" t="s">
        <v>779</v>
      </c>
      <c r="E2055" s="13" t="s">
        <v>726</v>
      </c>
      <c r="F2055" s="66" t="s">
        <v>946</v>
      </c>
      <c r="G2055" s="28" t="s">
        <v>75</v>
      </c>
      <c r="H2055" s="6">
        <f>H2054-B2055</f>
        <v>-80890</v>
      </c>
      <c r="I2055" s="23">
        <f t="shared" si="106"/>
        <v>0.6</v>
      </c>
      <c r="K2055" t="s">
        <v>862</v>
      </c>
      <c r="M2055" s="2">
        <v>500</v>
      </c>
    </row>
    <row r="2056" spans="2:13" ht="12.75">
      <c r="B2056" s="305">
        <v>925</v>
      </c>
      <c r="C2056" s="13" t="s">
        <v>947</v>
      </c>
      <c r="D2056" s="13" t="s">
        <v>779</v>
      </c>
      <c r="E2056" s="13" t="s">
        <v>726</v>
      </c>
      <c r="F2056" s="66" t="s">
        <v>948</v>
      </c>
      <c r="G2056" s="28" t="s">
        <v>125</v>
      </c>
      <c r="H2056" s="6">
        <f>H2055-B2056</f>
        <v>-81815</v>
      </c>
      <c r="I2056" s="23">
        <f t="shared" si="106"/>
        <v>1.85</v>
      </c>
      <c r="J2056" s="37"/>
      <c r="K2056" s="37" t="s">
        <v>862</v>
      </c>
      <c r="L2056" s="37"/>
      <c r="M2056" s="2">
        <v>500</v>
      </c>
    </row>
    <row r="2057" spans="1:13" s="16" customFormat="1" ht="12.75">
      <c r="A2057" s="1"/>
      <c r="B2057" s="300">
        <v>2400</v>
      </c>
      <c r="C2057" s="13" t="s">
        <v>915</v>
      </c>
      <c r="D2057" s="13" t="s">
        <v>779</v>
      </c>
      <c r="E2057" s="13" t="s">
        <v>726</v>
      </c>
      <c r="F2057" s="66" t="s">
        <v>949</v>
      </c>
      <c r="G2057" s="28" t="s">
        <v>139</v>
      </c>
      <c r="H2057" s="6">
        <f aca="true" t="shared" si="107" ref="H2057:H2083">H2056-B2057</f>
        <v>-84215</v>
      </c>
      <c r="I2057" s="23">
        <f t="shared" si="106"/>
        <v>4.8</v>
      </c>
      <c r="J2057"/>
      <c r="K2057" t="s">
        <v>862</v>
      </c>
      <c r="L2057"/>
      <c r="M2057" s="2">
        <v>500</v>
      </c>
    </row>
    <row r="2058" spans="2:13" ht="12.75">
      <c r="B2058" s="300">
        <v>300</v>
      </c>
      <c r="C2058" s="13" t="s">
        <v>918</v>
      </c>
      <c r="D2058" s="13" t="s">
        <v>779</v>
      </c>
      <c r="E2058" s="13" t="s">
        <v>726</v>
      </c>
      <c r="F2058" s="66" t="s">
        <v>949</v>
      </c>
      <c r="G2058" s="28" t="s">
        <v>139</v>
      </c>
      <c r="H2058" s="6">
        <f t="shared" si="107"/>
        <v>-84515</v>
      </c>
      <c r="I2058" s="23">
        <f t="shared" si="106"/>
        <v>0.6</v>
      </c>
      <c r="K2058" t="s">
        <v>862</v>
      </c>
      <c r="M2058" s="2">
        <v>500</v>
      </c>
    </row>
    <row r="2059" spans="2:13" ht="12.75">
      <c r="B2059" s="300">
        <v>500</v>
      </c>
      <c r="C2059" s="13" t="s">
        <v>918</v>
      </c>
      <c r="D2059" s="13" t="s">
        <v>779</v>
      </c>
      <c r="E2059" s="13" t="s">
        <v>726</v>
      </c>
      <c r="F2059" s="66" t="s">
        <v>950</v>
      </c>
      <c r="G2059" s="28" t="s">
        <v>141</v>
      </c>
      <c r="H2059" s="6">
        <f t="shared" si="107"/>
        <v>-85015</v>
      </c>
      <c r="I2059" s="23">
        <f t="shared" si="106"/>
        <v>1</v>
      </c>
      <c r="K2059" t="s">
        <v>862</v>
      </c>
      <c r="M2059" s="2">
        <v>500</v>
      </c>
    </row>
    <row r="2060" spans="2:13" ht="12.75">
      <c r="B2060" s="300">
        <v>500</v>
      </c>
      <c r="C2060" s="13" t="s">
        <v>951</v>
      </c>
      <c r="D2060" s="13" t="s">
        <v>779</v>
      </c>
      <c r="E2060" s="13" t="s">
        <v>726</v>
      </c>
      <c r="F2060" s="66" t="s">
        <v>952</v>
      </c>
      <c r="G2060" s="28" t="s">
        <v>206</v>
      </c>
      <c r="H2060" s="6">
        <f t="shared" si="107"/>
        <v>-85515</v>
      </c>
      <c r="I2060" s="23">
        <f t="shared" si="106"/>
        <v>1</v>
      </c>
      <c r="K2060" t="s">
        <v>862</v>
      </c>
      <c r="M2060" s="2">
        <v>500</v>
      </c>
    </row>
    <row r="2061" spans="2:13" ht="12.75">
      <c r="B2061" s="300">
        <v>925</v>
      </c>
      <c r="C2061" s="13" t="s">
        <v>947</v>
      </c>
      <c r="D2061" s="1" t="s">
        <v>779</v>
      </c>
      <c r="E2061" s="13" t="s">
        <v>726</v>
      </c>
      <c r="F2061" s="66" t="s">
        <v>953</v>
      </c>
      <c r="G2061" s="28" t="s">
        <v>261</v>
      </c>
      <c r="H2061" s="6">
        <f t="shared" si="107"/>
        <v>-86440</v>
      </c>
      <c r="I2061" s="23">
        <f t="shared" si="106"/>
        <v>1.85</v>
      </c>
      <c r="K2061" t="s">
        <v>862</v>
      </c>
      <c r="M2061" s="2">
        <v>500</v>
      </c>
    </row>
    <row r="2062" spans="2:13" ht="12.75">
      <c r="B2062" s="300">
        <v>1000</v>
      </c>
      <c r="C2062" s="13" t="s">
        <v>954</v>
      </c>
      <c r="D2062" s="1" t="s">
        <v>779</v>
      </c>
      <c r="E2062" s="33" t="s">
        <v>726</v>
      </c>
      <c r="F2062" s="66" t="s">
        <v>955</v>
      </c>
      <c r="G2062" s="28" t="s">
        <v>273</v>
      </c>
      <c r="H2062" s="6">
        <f t="shared" si="107"/>
        <v>-87440</v>
      </c>
      <c r="I2062" s="23">
        <f t="shared" si="106"/>
        <v>2</v>
      </c>
      <c r="K2062" t="s">
        <v>862</v>
      </c>
      <c r="M2062" s="2">
        <v>500</v>
      </c>
    </row>
    <row r="2063" spans="1:13" s="16" customFormat="1" ht="12.75">
      <c r="A2063" s="13"/>
      <c r="B2063" s="306">
        <v>6000</v>
      </c>
      <c r="C2063" s="13" t="s">
        <v>964</v>
      </c>
      <c r="D2063" s="13" t="s">
        <v>779</v>
      </c>
      <c r="E2063" s="33" t="s">
        <v>726</v>
      </c>
      <c r="F2063" s="237" t="s">
        <v>965</v>
      </c>
      <c r="G2063" s="30" t="s">
        <v>204</v>
      </c>
      <c r="H2063" s="6">
        <f t="shared" si="107"/>
        <v>-93440</v>
      </c>
      <c r="I2063" s="40">
        <f t="shared" si="106"/>
        <v>12</v>
      </c>
      <c r="K2063" s="16" t="s">
        <v>891</v>
      </c>
      <c r="M2063" s="41">
        <v>500</v>
      </c>
    </row>
    <row r="2064" spans="1:13" ht="12.75">
      <c r="A2064" s="12"/>
      <c r="B2064" s="301">
        <f>SUM(B2033:B2063)</f>
        <v>93440</v>
      </c>
      <c r="C2064" s="12"/>
      <c r="D2064" s="12"/>
      <c r="E2064" s="12" t="s">
        <v>726</v>
      </c>
      <c r="F2064" s="78"/>
      <c r="G2064" s="19"/>
      <c r="H2064" s="75">
        <v>0</v>
      </c>
      <c r="I2064" s="76">
        <f t="shared" si="106"/>
        <v>186.88</v>
      </c>
      <c r="J2064" s="77"/>
      <c r="K2064" s="77"/>
      <c r="L2064" s="77"/>
      <c r="M2064" s="2">
        <v>500</v>
      </c>
    </row>
    <row r="2065" spans="2:13" ht="12.75">
      <c r="B2065" s="300"/>
      <c r="H2065" s="6">
        <f t="shared" si="107"/>
        <v>0</v>
      </c>
      <c r="I2065" s="23">
        <f t="shared" si="106"/>
        <v>0</v>
      </c>
      <c r="M2065" s="2">
        <v>500</v>
      </c>
    </row>
    <row r="2066" spans="2:13" ht="12.75">
      <c r="B2066" s="300"/>
      <c r="H2066" s="6">
        <f t="shared" si="107"/>
        <v>0</v>
      </c>
      <c r="I2066" s="23">
        <f t="shared" si="106"/>
        <v>0</v>
      </c>
      <c r="M2066" s="2">
        <v>500</v>
      </c>
    </row>
    <row r="2067" spans="1:13" s="16" customFormat="1" ht="12.75">
      <c r="A2067" s="13"/>
      <c r="B2067" s="306">
        <v>20000</v>
      </c>
      <c r="C2067" s="13" t="s">
        <v>968</v>
      </c>
      <c r="D2067" s="13" t="s">
        <v>779</v>
      </c>
      <c r="E2067" s="13" t="s">
        <v>446</v>
      </c>
      <c r="F2067" s="91" t="s">
        <v>969</v>
      </c>
      <c r="G2067" s="30" t="s">
        <v>260</v>
      </c>
      <c r="H2067" s="29">
        <f t="shared" si="107"/>
        <v>-20000</v>
      </c>
      <c r="I2067" s="23">
        <f t="shared" si="106"/>
        <v>40</v>
      </c>
      <c r="K2067" s="16" t="s">
        <v>809</v>
      </c>
      <c r="M2067" s="2">
        <v>500</v>
      </c>
    </row>
    <row r="2068" spans="1:13" s="16" customFormat="1" ht="12.75">
      <c r="A2068" s="13"/>
      <c r="B2068" s="306">
        <v>14000</v>
      </c>
      <c r="C2068" s="13" t="s">
        <v>972</v>
      </c>
      <c r="D2068" s="13" t="s">
        <v>779</v>
      </c>
      <c r="E2068" s="13" t="s">
        <v>446</v>
      </c>
      <c r="F2068" s="91" t="s">
        <v>973</v>
      </c>
      <c r="G2068" s="30" t="s">
        <v>258</v>
      </c>
      <c r="H2068" s="29">
        <f t="shared" si="107"/>
        <v>-34000</v>
      </c>
      <c r="I2068" s="40">
        <f t="shared" si="106"/>
        <v>28</v>
      </c>
      <c r="K2068" s="16" t="s">
        <v>809</v>
      </c>
      <c r="M2068" s="41">
        <v>500</v>
      </c>
    </row>
    <row r="2069" spans="1:13" s="16" customFormat="1" ht="12.75">
      <c r="A2069" s="12"/>
      <c r="B2069" s="301">
        <f>SUM(B2067:B2068)</f>
        <v>34000</v>
      </c>
      <c r="C2069" s="12"/>
      <c r="D2069" s="12"/>
      <c r="E2069" s="12" t="s">
        <v>446</v>
      </c>
      <c r="F2069" s="78"/>
      <c r="G2069" s="19"/>
      <c r="H2069" s="75">
        <v>0</v>
      </c>
      <c r="I2069" s="76">
        <f t="shared" si="106"/>
        <v>68</v>
      </c>
      <c r="J2069" s="77"/>
      <c r="K2069" s="77"/>
      <c r="L2069" s="77"/>
      <c r="M2069" s="2">
        <v>500</v>
      </c>
    </row>
    <row r="2070" spans="8:14" ht="12.75">
      <c r="H2070" s="6">
        <f t="shared" si="107"/>
        <v>0</v>
      </c>
      <c r="I2070" s="23">
        <f t="shared" si="106"/>
        <v>0</v>
      </c>
      <c r="M2070" s="2">
        <v>500</v>
      </c>
      <c r="N2070" s="39">
        <v>500</v>
      </c>
    </row>
    <row r="2071" spans="8:13" ht="12.75">
      <c r="H2071" s="6">
        <f t="shared" si="107"/>
        <v>0</v>
      </c>
      <c r="I2071" s="23">
        <f t="shared" si="106"/>
        <v>0</v>
      </c>
      <c r="M2071" s="2">
        <v>500</v>
      </c>
    </row>
    <row r="2072" spans="1:13" ht="12.75">
      <c r="A2072" s="13"/>
      <c r="B2072" s="304">
        <v>180000</v>
      </c>
      <c r="C2072" s="1" t="s">
        <v>974</v>
      </c>
      <c r="F2072" s="56" t="s">
        <v>440</v>
      </c>
      <c r="G2072" s="30" t="s">
        <v>125</v>
      </c>
      <c r="H2072" s="6">
        <f t="shared" si="107"/>
        <v>-180000</v>
      </c>
      <c r="I2072" s="23">
        <f t="shared" si="106"/>
        <v>360</v>
      </c>
      <c r="M2072" s="2">
        <v>500</v>
      </c>
    </row>
    <row r="2073" spans="1:13" ht="12.75">
      <c r="A2073" s="13"/>
      <c r="B2073" s="288">
        <v>80000</v>
      </c>
      <c r="C2073" s="13" t="s">
        <v>975</v>
      </c>
      <c r="D2073" s="13"/>
      <c r="E2073" s="13"/>
      <c r="F2073" s="84" t="s">
        <v>440</v>
      </c>
      <c r="G2073" s="30" t="s">
        <v>125</v>
      </c>
      <c r="H2073" s="6">
        <f t="shared" si="107"/>
        <v>-260000</v>
      </c>
      <c r="I2073" s="23">
        <f t="shared" si="106"/>
        <v>160</v>
      </c>
      <c r="J2073" s="16"/>
      <c r="K2073" s="16"/>
      <c r="L2073" s="16"/>
      <c r="M2073" s="2">
        <v>500</v>
      </c>
    </row>
    <row r="2074" spans="1:13" ht="12.75">
      <c r="A2074" s="13"/>
      <c r="B2074" s="287">
        <v>130000</v>
      </c>
      <c r="C2074" s="42" t="s">
        <v>976</v>
      </c>
      <c r="D2074" s="54"/>
      <c r="E2074" s="54"/>
      <c r="F2074" s="109" t="s">
        <v>440</v>
      </c>
      <c r="G2074" s="30" t="s">
        <v>125</v>
      </c>
      <c r="H2074" s="6">
        <f t="shared" si="107"/>
        <v>-390000</v>
      </c>
      <c r="I2074" s="23">
        <f t="shared" si="106"/>
        <v>260</v>
      </c>
      <c r="J2074" s="2"/>
      <c r="K2074" s="2"/>
      <c r="L2074" s="2"/>
      <c r="M2074" s="2">
        <v>500</v>
      </c>
    </row>
    <row r="2075" spans="1:13" ht="12.75">
      <c r="A2075" s="13"/>
      <c r="B2075" s="287">
        <v>16835</v>
      </c>
      <c r="C2075" s="42" t="s">
        <v>976</v>
      </c>
      <c r="D2075" s="54"/>
      <c r="E2075" s="54"/>
      <c r="F2075" s="109"/>
      <c r="G2075" s="30" t="s">
        <v>125</v>
      </c>
      <c r="H2075" s="6">
        <f>H2074-B2075</f>
        <v>-406835</v>
      </c>
      <c r="I2075" s="23">
        <f>+B2075/M2075</f>
        <v>33.67</v>
      </c>
      <c r="J2075" s="2"/>
      <c r="K2075" s="2"/>
      <c r="L2075" s="2"/>
      <c r="M2075" s="2">
        <v>500</v>
      </c>
    </row>
    <row r="2076" spans="1:13" ht="12.75">
      <c r="A2076" s="42"/>
      <c r="B2076" s="303">
        <v>160000</v>
      </c>
      <c r="C2076" s="1" t="s">
        <v>809</v>
      </c>
      <c r="F2076" s="56" t="s">
        <v>440</v>
      </c>
      <c r="G2076" s="30" t="s">
        <v>125</v>
      </c>
      <c r="H2076" s="6">
        <f>H2075-B2076</f>
        <v>-566835</v>
      </c>
      <c r="I2076" s="23">
        <f>+B2076/M2076</f>
        <v>320</v>
      </c>
      <c r="M2076" s="2">
        <v>500</v>
      </c>
    </row>
    <row r="2077" spans="1:13" ht="12.75">
      <c r="A2077" s="42"/>
      <c r="B2077" s="287">
        <v>19425</v>
      </c>
      <c r="C2077" s="1" t="s">
        <v>809</v>
      </c>
      <c r="F2077" s="56"/>
      <c r="G2077" s="30" t="s">
        <v>125</v>
      </c>
      <c r="H2077" s="6">
        <f>H2076-B2077</f>
        <v>-586260</v>
      </c>
      <c r="I2077" s="23">
        <f>+B2077/M2077</f>
        <v>38.85</v>
      </c>
      <c r="M2077" s="2">
        <v>500</v>
      </c>
    </row>
    <row r="2078" spans="1:13" ht="12.75">
      <c r="A2078" s="42"/>
      <c r="B2078" s="303">
        <v>110000</v>
      </c>
      <c r="C2078" s="1" t="s">
        <v>862</v>
      </c>
      <c r="F2078" s="56" t="s">
        <v>441</v>
      </c>
      <c r="G2078" s="30" t="s">
        <v>125</v>
      </c>
      <c r="H2078" s="6">
        <f>H2076-B2078</f>
        <v>-676835</v>
      </c>
      <c r="I2078" s="23">
        <f t="shared" si="106"/>
        <v>220</v>
      </c>
      <c r="M2078" s="2">
        <v>500</v>
      </c>
    </row>
    <row r="2079" spans="1:13" ht="12.75">
      <c r="A2079" s="12"/>
      <c r="B2079" s="70">
        <f>SUM(B2072:B2078)</f>
        <v>696260</v>
      </c>
      <c r="C2079" s="12" t="s">
        <v>1372</v>
      </c>
      <c r="D2079" s="12"/>
      <c r="E2079" s="12"/>
      <c r="F2079" s="96"/>
      <c r="G2079" s="19"/>
      <c r="H2079" s="97">
        <v>0</v>
      </c>
      <c r="I2079" s="76">
        <f aca="true" t="shared" si="108" ref="I2079:I2086">+B2079/M2079</f>
        <v>1392.52</v>
      </c>
      <c r="J2079" s="77"/>
      <c r="K2079" s="77"/>
      <c r="L2079" s="77"/>
      <c r="M2079" s="2">
        <v>500</v>
      </c>
    </row>
    <row r="2080" spans="8:13" ht="12.75">
      <c r="H2080" s="6">
        <f t="shared" si="107"/>
        <v>0</v>
      </c>
      <c r="I2080" s="23">
        <f t="shared" si="108"/>
        <v>0</v>
      </c>
      <c r="M2080" s="2">
        <v>500</v>
      </c>
    </row>
    <row r="2081" spans="8:13" ht="12.75">
      <c r="H2081" s="6">
        <f t="shared" si="107"/>
        <v>0</v>
      </c>
      <c r="I2081" s="23">
        <f t="shared" si="108"/>
        <v>0</v>
      </c>
      <c r="M2081" s="2">
        <v>500</v>
      </c>
    </row>
    <row r="2082" spans="1:13" s="16" customFormat="1" ht="12.75">
      <c r="A2082" s="1"/>
      <c r="B2082" s="6"/>
      <c r="C2082" s="1"/>
      <c r="D2082" s="1"/>
      <c r="E2082" s="1"/>
      <c r="F2082" s="66"/>
      <c r="G2082" s="28"/>
      <c r="H2082" s="6">
        <f t="shared" si="107"/>
        <v>0</v>
      </c>
      <c r="I2082" s="23">
        <f t="shared" si="108"/>
        <v>0</v>
      </c>
      <c r="J2082"/>
      <c r="K2082"/>
      <c r="L2082"/>
      <c r="M2082" s="2">
        <v>500</v>
      </c>
    </row>
    <row r="2083" spans="8:13" ht="12.75">
      <c r="H2083" s="6">
        <f t="shared" si="107"/>
        <v>0</v>
      </c>
      <c r="I2083" s="23">
        <f t="shared" si="108"/>
        <v>0</v>
      </c>
      <c r="M2083" s="2">
        <v>500</v>
      </c>
    </row>
    <row r="2084" spans="1:13" ht="13.5" thickBot="1">
      <c r="A2084" s="104"/>
      <c r="B2084" s="67">
        <f>+B2119+B2130+B2134+B2141+B2138</f>
        <v>495260</v>
      </c>
      <c r="C2084" s="60"/>
      <c r="D2084" s="68" t="s">
        <v>22</v>
      </c>
      <c r="E2084" s="57"/>
      <c r="F2084" s="100"/>
      <c r="G2084" s="62"/>
      <c r="H2084" s="105">
        <f>H2083-B2084</f>
        <v>-495260</v>
      </c>
      <c r="I2084" s="119">
        <f t="shared" si="108"/>
        <v>990.52</v>
      </c>
      <c r="J2084" s="65"/>
      <c r="K2084" s="65"/>
      <c r="L2084" s="65"/>
      <c r="M2084" s="2">
        <v>500</v>
      </c>
    </row>
    <row r="2085" spans="2:13" ht="12.75">
      <c r="B2085" s="29"/>
      <c r="D2085" s="13"/>
      <c r="G2085" s="31"/>
      <c r="H2085" s="6">
        <v>0</v>
      </c>
      <c r="I2085" s="23">
        <f t="shared" si="108"/>
        <v>0</v>
      </c>
      <c r="M2085" s="2">
        <v>500</v>
      </c>
    </row>
    <row r="2086" spans="2:14" ht="12.75">
      <c r="B2086" s="32"/>
      <c r="C2086" s="33"/>
      <c r="D2086" s="13"/>
      <c r="E2086" s="33"/>
      <c r="G2086" s="31"/>
      <c r="H2086" s="6">
        <f>H2085-B2086</f>
        <v>0</v>
      </c>
      <c r="I2086" s="23">
        <f t="shared" si="108"/>
        <v>0</v>
      </c>
      <c r="M2086" s="2">
        <v>500</v>
      </c>
      <c r="N2086" s="39">
        <v>500</v>
      </c>
    </row>
    <row r="2087" spans="2:13" ht="12.75">
      <c r="B2087" s="162">
        <v>5000</v>
      </c>
      <c r="C2087" s="33" t="s">
        <v>977</v>
      </c>
      <c r="D2087" s="13" t="s">
        <v>978</v>
      </c>
      <c r="E2087" s="33" t="s">
        <v>979</v>
      </c>
      <c r="F2087" s="66" t="s">
        <v>980</v>
      </c>
      <c r="G2087" s="31" t="s">
        <v>37</v>
      </c>
      <c r="H2087" s="6">
        <f aca="true" t="shared" si="109" ref="H2087:H2168">H2086-B2087</f>
        <v>-5000</v>
      </c>
      <c r="I2087" s="23">
        <v>10</v>
      </c>
      <c r="K2087" t="s">
        <v>34</v>
      </c>
      <c r="M2087" s="2">
        <v>500</v>
      </c>
    </row>
    <row r="2088" spans="2:13" ht="12.75">
      <c r="B2088" s="162">
        <v>5000</v>
      </c>
      <c r="C2088" s="13" t="s">
        <v>977</v>
      </c>
      <c r="D2088" s="13" t="s">
        <v>978</v>
      </c>
      <c r="E2088" s="13" t="s">
        <v>979</v>
      </c>
      <c r="F2088" s="66" t="s">
        <v>981</v>
      </c>
      <c r="G2088" s="30" t="s">
        <v>37</v>
      </c>
      <c r="H2088" s="6">
        <f t="shared" si="109"/>
        <v>-10000</v>
      </c>
      <c r="I2088" s="23">
        <v>10</v>
      </c>
      <c r="K2088" t="s">
        <v>34</v>
      </c>
      <c r="M2088" s="2">
        <v>500</v>
      </c>
    </row>
    <row r="2089" spans="2:13" ht="12.75">
      <c r="B2089" s="162">
        <v>2500</v>
      </c>
      <c r="C2089" s="13" t="s">
        <v>977</v>
      </c>
      <c r="D2089" s="1" t="s">
        <v>22</v>
      </c>
      <c r="E2089" s="1" t="s">
        <v>1356</v>
      </c>
      <c r="F2089" s="66" t="s">
        <v>1084</v>
      </c>
      <c r="G2089" s="28" t="s">
        <v>42</v>
      </c>
      <c r="H2089" s="6">
        <f t="shared" si="109"/>
        <v>-12500</v>
      </c>
      <c r="I2089" s="23">
        <v>5</v>
      </c>
      <c r="K2089" t="s">
        <v>34</v>
      </c>
      <c r="M2089" s="2">
        <v>500</v>
      </c>
    </row>
    <row r="2090" spans="2:13" ht="12.75">
      <c r="B2090" s="192">
        <v>2500</v>
      </c>
      <c r="C2090" s="13" t="s">
        <v>977</v>
      </c>
      <c r="D2090" s="1" t="s">
        <v>978</v>
      </c>
      <c r="E2090" s="1" t="s">
        <v>979</v>
      </c>
      <c r="F2090" s="66" t="s">
        <v>982</v>
      </c>
      <c r="G2090" s="28" t="s">
        <v>39</v>
      </c>
      <c r="H2090" s="6">
        <f t="shared" si="109"/>
        <v>-15000</v>
      </c>
      <c r="I2090" s="23">
        <v>5</v>
      </c>
      <c r="K2090" t="s">
        <v>34</v>
      </c>
      <c r="M2090" s="2">
        <v>500</v>
      </c>
    </row>
    <row r="2091" spans="2:13" ht="12.75">
      <c r="B2091" s="192">
        <v>2500</v>
      </c>
      <c r="C2091" s="13" t="s">
        <v>977</v>
      </c>
      <c r="D2091" s="1" t="s">
        <v>978</v>
      </c>
      <c r="E2091" s="1" t="s">
        <v>979</v>
      </c>
      <c r="F2091" s="66" t="s">
        <v>983</v>
      </c>
      <c r="G2091" s="28" t="s">
        <v>39</v>
      </c>
      <c r="H2091" s="6">
        <f t="shared" si="109"/>
        <v>-17500</v>
      </c>
      <c r="I2091" s="23">
        <v>5</v>
      </c>
      <c r="K2091" t="s">
        <v>34</v>
      </c>
      <c r="M2091" s="2">
        <v>500</v>
      </c>
    </row>
    <row r="2092" spans="2:13" ht="12.75">
      <c r="B2092" s="192">
        <v>3000</v>
      </c>
      <c r="C2092" s="13" t="s">
        <v>977</v>
      </c>
      <c r="D2092" s="1" t="s">
        <v>978</v>
      </c>
      <c r="E2092" s="1" t="s">
        <v>979</v>
      </c>
      <c r="F2092" s="66" t="s">
        <v>984</v>
      </c>
      <c r="G2092" s="28" t="s">
        <v>39</v>
      </c>
      <c r="H2092" s="6">
        <f t="shared" si="109"/>
        <v>-20500</v>
      </c>
      <c r="I2092" s="23">
        <v>6</v>
      </c>
      <c r="K2092" t="s">
        <v>34</v>
      </c>
      <c r="M2092" s="2">
        <v>500</v>
      </c>
    </row>
    <row r="2093" spans="2:13" ht="12.75">
      <c r="B2093" s="192">
        <v>2500</v>
      </c>
      <c r="C2093" s="13" t="s">
        <v>977</v>
      </c>
      <c r="D2093" s="1" t="s">
        <v>985</v>
      </c>
      <c r="E2093" s="1" t="s">
        <v>979</v>
      </c>
      <c r="F2093" s="66" t="s">
        <v>986</v>
      </c>
      <c r="G2093" s="28" t="s">
        <v>39</v>
      </c>
      <c r="H2093" s="6">
        <f t="shared" si="109"/>
        <v>-23000</v>
      </c>
      <c r="I2093" s="23">
        <v>5</v>
      </c>
      <c r="K2093" t="s">
        <v>34</v>
      </c>
      <c r="M2093" s="2">
        <v>500</v>
      </c>
    </row>
    <row r="2094" spans="2:13" ht="12.75">
      <c r="B2094" s="192">
        <v>2500</v>
      </c>
      <c r="C2094" s="13" t="s">
        <v>977</v>
      </c>
      <c r="D2094" s="1" t="s">
        <v>978</v>
      </c>
      <c r="E2094" s="1" t="s">
        <v>979</v>
      </c>
      <c r="F2094" s="66" t="s">
        <v>987</v>
      </c>
      <c r="G2094" s="28" t="s">
        <v>45</v>
      </c>
      <c r="H2094" s="6">
        <f t="shared" si="109"/>
        <v>-25500</v>
      </c>
      <c r="I2094" s="23">
        <v>5</v>
      </c>
      <c r="K2094" t="s">
        <v>34</v>
      </c>
      <c r="M2094" s="2">
        <v>500</v>
      </c>
    </row>
    <row r="2095" spans="2:13" ht="12.75">
      <c r="B2095" s="192">
        <v>2500</v>
      </c>
      <c r="C2095" s="13" t="s">
        <v>977</v>
      </c>
      <c r="D2095" s="1" t="s">
        <v>978</v>
      </c>
      <c r="E2095" s="1" t="s">
        <v>979</v>
      </c>
      <c r="F2095" s="66" t="s">
        <v>988</v>
      </c>
      <c r="G2095" s="28" t="s">
        <v>45</v>
      </c>
      <c r="H2095" s="6">
        <f t="shared" si="109"/>
        <v>-28000</v>
      </c>
      <c r="I2095" s="23">
        <v>5</v>
      </c>
      <c r="K2095" t="s">
        <v>34</v>
      </c>
      <c r="M2095" s="2">
        <v>500</v>
      </c>
    </row>
    <row r="2096" spans="2:13" ht="12.75">
      <c r="B2096" s="192">
        <v>2500</v>
      </c>
      <c r="C2096" s="13" t="s">
        <v>977</v>
      </c>
      <c r="D2096" s="1" t="s">
        <v>978</v>
      </c>
      <c r="E2096" s="1" t="s">
        <v>979</v>
      </c>
      <c r="F2096" s="66" t="s">
        <v>989</v>
      </c>
      <c r="G2096" s="28" t="s">
        <v>52</v>
      </c>
      <c r="H2096" s="6">
        <f t="shared" si="109"/>
        <v>-30500</v>
      </c>
      <c r="I2096" s="23">
        <v>5</v>
      </c>
      <c r="K2096" t="s">
        <v>34</v>
      </c>
      <c r="M2096" s="2">
        <v>500</v>
      </c>
    </row>
    <row r="2097" spans="2:13" ht="12.75">
      <c r="B2097" s="192">
        <v>5000</v>
      </c>
      <c r="C2097" s="13" t="s">
        <v>977</v>
      </c>
      <c r="D2097" s="1" t="s">
        <v>978</v>
      </c>
      <c r="E2097" s="1" t="s">
        <v>979</v>
      </c>
      <c r="F2097" s="66" t="s">
        <v>990</v>
      </c>
      <c r="G2097" s="28" t="s">
        <v>52</v>
      </c>
      <c r="H2097" s="6">
        <f t="shared" si="109"/>
        <v>-35500</v>
      </c>
      <c r="I2097" s="23">
        <v>10</v>
      </c>
      <c r="K2097" t="s">
        <v>34</v>
      </c>
      <c r="M2097" s="2">
        <v>500</v>
      </c>
    </row>
    <row r="2098" spans="2:13" ht="12.75">
      <c r="B2098" s="192">
        <v>5000</v>
      </c>
      <c r="C2098" s="13" t="s">
        <v>977</v>
      </c>
      <c r="D2098" s="1" t="s">
        <v>978</v>
      </c>
      <c r="E2098" s="1" t="s">
        <v>979</v>
      </c>
      <c r="F2098" s="66" t="s">
        <v>991</v>
      </c>
      <c r="G2098" s="28" t="s">
        <v>52</v>
      </c>
      <c r="H2098" s="6">
        <f t="shared" si="109"/>
        <v>-40500</v>
      </c>
      <c r="I2098" s="23">
        <v>10</v>
      </c>
      <c r="K2098" t="s">
        <v>34</v>
      </c>
      <c r="M2098" s="2">
        <v>500</v>
      </c>
    </row>
    <row r="2099" spans="2:13" ht="12.75">
      <c r="B2099" s="192">
        <v>5000</v>
      </c>
      <c r="C2099" s="13" t="s">
        <v>977</v>
      </c>
      <c r="D2099" s="1" t="s">
        <v>978</v>
      </c>
      <c r="E2099" s="1" t="s">
        <v>979</v>
      </c>
      <c r="F2099" s="66" t="s">
        <v>992</v>
      </c>
      <c r="G2099" s="28" t="s">
        <v>75</v>
      </c>
      <c r="H2099" s="6">
        <f t="shared" si="109"/>
        <v>-45500</v>
      </c>
      <c r="I2099" s="23">
        <v>10</v>
      </c>
      <c r="K2099" t="s">
        <v>34</v>
      </c>
      <c r="M2099" s="2">
        <v>500</v>
      </c>
    </row>
    <row r="2100" spans="2:13" ht="12.75">
      <c r="B2100" s="192">
        <v>2500</v>
      </c>
      <c r="C2100" s="13" t="s">
        <v>977</v>
      </c>
      <c r="D2100" s="1" t="s">
        <v>978</v>
      </c>
      <c r="E2100" s="1" t="s">
        <v>979</v>
      </c>
      <c r="F2100" s="66" t="s">
        <v>993</v>
      </c>
      <c r="G2100" s="28" t="s">
        <v>127</v>
      </c>
      <c r="H2100" s="6">
        <f t="shared" si="109"/>
        <v>-48000</v>
      </c>
      <c r="I2100" s="23">
        <v>5</v>
      </c>
      <c r="K2100" t="s">
        <v>34</v>
      </c>
      <c r="M2100" s="2">
        <v>500</v>
      </c>
    </row>
    <row r="2101" spans="2:13" ht="12.75">
      <c r="B2101" s="192">
        <v>2500</v>
      </c>
      <c r="C2101" s="13" t="s">
        <v>977</v>
      </c>
      <c r="D2101" s="1" t="s">
        <v>978</v>
      </c>
      <c r="E2101" s="1" t="s">
        <v>979</v>
      </c>
      <c r="F2101" s="66" t="s">
        <v>994</v>
      </c>
      <c r="G2101" s="28" t="s">
        <v>127</v>
      </c>
      <c r="H2101" s="6">
        <f t="shared" si="109"/>
        <v>-50500</v>
      </c>
      <c r="I2101" s="23">
        <v>5</v>
      </c>
      <c r="K2101" t="s">
        <v>34</v>
      </c>
      <c r="M2101" s="2">
        <v>500</v>
      </c>
    </row>
    <row r="2102" spans="2:13" ht="12.75">
      <c r="B2102" s="192">
        <v>2500</v>
      </c>
      <c r="C2102" s="13" t="s">
        <v>977</v>
      </c>
      <c r="D2102" s="1" t="s">
        <v>978</v>
      </c>
      <c r="E2102" s="1" t="s">
        <v>979</v>
      </c>
      <c r="F2102" s="66" t="s">
        <v>995</v>
      </c>
      <c r="G2102" s="28" t="s">
        <v>125</v>
      </c>
      <c r="H2102" s="6">
        <f t="shared" si="109"/>
        <v>-53000</v>
      </c>
      <c r="I2102" s="23">
        <v>5</v>
      </c>
      <c r="K2102" t="s">
        <v>34</v>
      </c>
      <c r="M2102" s="2">
        <v>500</v>
      </c>
    </row>
    <row r="2103" spans="2:13" ht="12.75">
      <c r="B2103" s="192">
        <v>5000</v>
      </c>
      <c r="C2103" s="13" t="s">
        <v>977</v>
      </c>
      <c r="D2103" s="1" t="s">
        <v>978</v>
      </c>
      <c r="E2103" s="1" t="s">
        <v>979</v>
      </c>
      <c r="F2103" s="66" t="s">
        <v>996</v>
      </c>
      <c r="G2103" s="28" t="s">
        <v>125</v>
      </c>
      <c r="H2103" s="6">
        <f t="shared" si="109"/>
        <v>-58000</v>
      </c>
      <c r="I2103" s="23">
        <v>10</v>
      </c>
      <c r="K2103" t="s">
        <v>34</v>
      </c>
      <c r="M2103" s="2">
        <v>500</v>
      </c>
    </row>
    <row r="2104" spans="2:13" ht="12.75">
      <c r="B2104" s="192">
        <v>2500</v>
      </c>
      <c r="C2104" s="13" t="s">
        <v>977</v>
      </c>
      <c r="D2104" s="1" t="s">
        <v>978</v>
      </c>
      <c r="E2104" s="1" t="s">
        <v>979</v>
      </c>
      <c r="F2104" s="66" t="s">
        <v>997</v>
      </c>
      <c r="G2104" s="28" t="s">
        <v>125</v>
      </c>
      <c r="H2104" s="6">
        <f t="shared" si="109"/>
        <v>-60500</v>
      </c>
      <c r="I2104" s="23">
        <v>5</v>
      </c>
      <c r="K2104" t="s">
        <v>34</v>
      </c>
      <c r="M2104" s="2">
        <v>500</v>
      </c>
    </row>
    <row r="2105" spans="2:13" ht="12.75">
      <c r="B2105" s="192">
        <v>2500</v>
      </c>
      <c r="C2105" s="13" t="s">
        <v>977</v>
      </c>
      <c r="D2105" s="1" t="s">
        <v>978</v>
      </c>
      <c r="E2105" s="1" t="s">
        <v>979</v>
      </c>
      <c r="F2105" s="66" t="s">
        <v>998</v>
      </c>
      <c r="G2105" s="28" t="s">
        <v>139</v>
      </c>
      <c r="H2105" s="6">
        <f t="shared" si="109"/>
        <v>-63000</v>
      </c>
      <c r="I2105" s="23">
        <v>5</v>
      </c>
      <c r="K2105" t="s">
        <v>34</v>
      </c>
      <c r="M2105" s="2">
        <v>500</v>
      </c>
    </row>
    <row r="2106" spans="2:13" ht="12.75">
      <c r="B2106" s="192">
        <v>2500</v>
      </c>
      <c r="C2106" s="13" t="s">
        <v>977</v>
      </c>
      <c r="D2106" s="1" t="s">
        <v>978</v>
      </c>
      <c r="E2106" s="1" t="s">
        <v>979</v>
      </c>
      <c r="F2106" s="66" t="s">
        <v>999</v>
      </c>
      <c r="G2106" s="28" t="s">
        <v>139</v>
      </c>
      <c r="H2106" s="6">
        <f t="shared" si="109"/>
        <v>-65500</v>
      </c>
      <c r="I2106" s="23">
        <v>5</v>
      </c>
      <c r="K2106" t="s">
        <v>34</v>
      </c>
      <c r="M2106" s="2">
        <v>500</v>
      </c>
    </row>
    <row r="2107" spans="2:13" ht="12.75">
      <c r="B2107" s="192">
        <v>2500</v>
      </c>
      <c r="C2107" s="13" t="s">
        <v>977</v>
      </c>
      <c r="D2107" s="1" t="s">
        <v>978</v>
      </c>
      <c r="E2107" s="1" t="s">
        <v>979</v>
      </c>
      <c r="F2107" s="66" t="s">
        <v>1000</v>
      </c>
      <c r="G2107" s="28" t="s">
        <v>141</v>
      </c>
      <c r="H2107" s="6">
        <f t="shared" si="109"/>
        <v>-68000</v>
      </c>
      <c r="I2107" s="23">
        <v>5</v>
      </c>
      <c r="K2107" t="s">
        <v>34</v>
      </c>
      <c r="M2107" s="2">
        <v>500</v>
      </c>
    </row>
    <row r="2108" spans="2:13" ht="12.75">
      <c r="B2108" s="192">
        <v>2500</v>
      </c>
      <c r="C2108" s="13" t="s">
        <v>977</v>
      </c>
      <c r="D2108" s="1" t="s">
        <v>978</v>
      </c>
      <c r="E2108" s="1" t="s">
        <v>979</v>
      </c>
      <c r="F2108" s="66" t="s">
        <v>1001</v>
      </c>
      <c r="G2108" s="28" t="s">
        <v>184</v>
      </c>
      <c r="H2108" s="6">
        <f t="shared" si="109"/>
        <v>-70500</v>
      </c>
      <c r="I2108" s="23">
        <v>5</v>
      </c>
      <c r="K2108" t="s">
        <v>34</v>
      </c>
      <c r="M2108" s="2">
        <v>500</v>
      </c>
    </row>
    <row r="2109" spans="2:13" ht="12.75">
      <c r="B2109" s="192">
        <v>2500</v>
      </c>
      <c r="C2109" s="13" t="s">
        <v>977</v>
      </c>
      <c r="D2109" s="1" t="s">
        <v>978</v>
      </c>
      <c r="E2109" s="1" t="s">
        <v>979</v>
      </c>
      <c r="F2109" s="66" t="s">
        <v>1002</v>
      </c>
      <c r="G2109" s="28" t="s">
        <v>202</v>
      </c>
      <c r="H2109" s="6">
        <f t="shared" si="109"/>
        <v>-73000</v>
      </c>
      <c r="I2109" s="23">
        <v>5</v>
      </c>
      <c r="K2109" t="s">
        <v>34</v>
      </c>
      <c r="M2109" s="2">
        <v>500</v>
      </c>
    </row>
    <row r="2110" spans="2:13" ht="12.75">
      <c r="B2110" s="192">
        <v>3000</v>
      </c>
      <c r="C2110" s="13" t="s">
        <v>977</v>
      </c>
      <c r="D2110" s="1" t="s">
        <v>978</v>
      </c>
      <c r="E2110" s="1" t="s">
        <v>979</v>
      </c>
      <c r="F2110" s="66" t="s">
        <v>1003</v>
      </c>
      <c r="G2110" s="28" t="s">
        <v>204</v>
      </c>
      <c r="H2110" s="6">
        <f t="shared" si="109"/>
        <v>-76000</v>
      </c>
      <c r="I2110" s="23">
        <v>6</v>
      </c>
      <c r="K2110" t="s">
        <v>34</v>
      </c>
      <c r="M2110" s="2">
        <v>500</v>
      </c>
    </row>
    <row r="2111" spans="1:13" s="77" customFormat="1" ht="12.75">
      <c r="A2111" s="1"/>
      <c r="B2111" s="192">
        <v>2500</v>
      </c>
      <c r="C2111" s="13" t="s">
        <v>977</v>
      </c>
      <c r="D2111" s="1" t="s">
        <v>978</v>
      </c>
      <c r="E2111" s="1" t="s">
        <v>979</v>
      </c>
      <c r="F2111" s="66" t="s">
        <v>1004</v>
      </c>
      <c r="G2111" s="28" t="s">
        <v>226</v>
      </c>
      <c r="H2111" s="6">
        <f t="shared" si="109"/>
        <v>-78500</v>
      </c>
      <c r="I2111" s="23">
        <v>5</v>
      </c>
      <c r="J2111"/>
      <c r="K2111" t="s">
        <v>34</v>
      </c>
      <c r="L2111"/>
      <c r="M2111" s="2">
        <v>500</v>
      </c>
    </row>
    <row r="2112" spans="2:13" ht="12.75">
      <c r="B2112" s="192">
        <v>2500</v>
      </c>
      <c r="C2112" s="13" t="s">
        <v>977</v>
      </c>
      <c r="D2112" s="1" t="s">
        <v>978</v>
      </c>
      <c r="E2112" s="1" t="s">
        <v>979</v>
      </c>
      <c r="F2112" s="66" t="s">
        <v>1005</v>
      </c>
      <c r="G2112" s="28" t="s">
        <v>258</v>
      </c>
      <c r="H2112" s="6">
        <f t="shared" si="109"/>
        <v>-81000</v>
      </c>
      <c r="I2112" s="23">
        <v>5</v>
      </c>
      <c r="K2112" t="s">
        <v>34</v>
      </c>
      <c r="M2112" s="2">
        <v>500</v>
      </c>
    </row>
    <row r="2113" spans="2:13" ht="12.75">
      <c r="B2113" s="192">
        <v>2500</v>
      </c>
      <c r="C2113" s="13" t="s">
        <v>977</v>
      </c>
      <c r="D2113" s="1" t="s">
        <v>978</v>
      </c>
      <c r="E2113" s="1" t="s">
        <v>979</v>
      </c>
      <c r="F2113" s="66" t="s">
        <v>1006</v>
      </c>
      <c r="G2113" s="28" t="s">
        <v>258</v>
      </c>
      <c r="H2113" s="6">
        <f t="shared" si="109"/>
        <v>-83500</v>
      </c>
      <c r="I2113" s="23">
        <v>5</v>
      </c>
      <c r="K2113" t="s">
        <v>34</v>
      </c>
      <c r="M2113" s="2">
        <v>500</v>
      </c>
    </row>
    <row r="2114" spans="2:13" ht="12.75">
      <c r="B2114" s="192">
        <v>5000</v>
      </c>
      <c r="C2114" s="13" t="s">
        <v>977</v>
      </c>
      <c r="D2114" s="1" t="s">
        <v>978</v>
      </c>
      <c r="E2114" s="1" t="s">
        <v>979</v>
      </c>
      <c r="F2114" s="66" t="s">
        <v>1007</v>
      </c>
      <c r="G2114" s="28" t="s">
        <v>261</v>
      </c>
      <c r="H2114" s="6">
        <f t="shared" si="109"/>
        <v>-88500</v>
      </c>
      <c r="I2114" s="23">
        <v>10</v>
      </c>
      <c r="K2114" t="s">
        <v>34</v>
      </c>
      <c r="M2114" s="2">
        <v>500</v>
      </c>
    </row>
    <row r="2115" spans="2:13" ht="12.75">
      <c r="B2115" s="192">
        <v>2500</v>
      </c>
      <c r="C2115" s="13" t="s">
        <v>977</v>
      </c>
      <c r="D2115" s="1" t="s">
        <v>978</v>
      </c>
      <c r="E2115" s="1" t="s">
        <v>979</v>
      </c>
      <c r="F2115" s="66" t="s">
        <v>1008</v>
      </c>
      <c r="G2115" s="28" t="s">
        <v>261</v>
      </c>
      <c r="H2115" s="6">
        <f t="shared" si="109"/>
        <v>-91000</v>
      </c>
      <c r="I2115" s="23">
        <v>5</v>
      </c>
      <c r="K2115" t="s">
        <v>34</v>
      </c>
      <c r="M2115" s="2">
        <v>500</v>
      </c>
    </row>
    <row r="2116" spans="2:13" ht="12.75">
      <c r="B2116" s="192">
        <v>2500</v>
      </c>
      <c r="C2116" s="13" t="s">
        <v>977</v>
      </c>
      <c r="D2116" s="1" t="s">
        <v>978</v>
      </c>
      <c r="E2116" s="1" t="s">
        <v>979</v>
      </c>
      <c r="F2116" s="66" t="s">
        <v>1009</v>
      </c>
      <c r="G2116" s="28" t="s">
        <v>273</v>
      </c>
      <c r="H2116" s="6">
        <f t="shared" si="109"/>
        <v>-93500</v>
      </c>
      <c r="I2116" s="23">
        <v>5</v>
      </c>
      <c r="K2116" t="s">
        <v>34</v>
      </c>
      <c r="M2116" s="2">
        <v>500</v>
      </c>
    </row>
    <row r="2117" spans="2:13" ht="12.75">
      <c r="B2117" s="192">
        <v>2500</v>
      </c>
      <c r="C2117" s="13" t="s">
        <v>977</v>
      </c>
      <c r="D2117" s="1" t="s">
        <v>978</v>
      </c>
      <c r="E2117" s="1" t="s">
        <v>979</v>
      </c>
      <c r="F2117" s="66" t="s">
        <v>1010</v>
      </c>
      <c r="G2117" s="28" t="s">
        <v>340</v>
      </c>
      <c r="H2117" s="6">
        <f t="shared" si="109"/>
        <v>-96000</v>
      </c>
      <c r="I2117" s="23">
        <v>5</v>
      </c>
      <c r="K2117" t="s">
        <v>34</v>
      </c>
      <c r="M2117" s="2">
        <v>500</v>
      </c>
    </row>
    <row r="2118" spans="1:13" s="16" customFormat="1" ht="12.75">
      <c r="A2118" s="13"/>
      <c r="B2118" s="162">
        <v>200000</v>
      </c>
      <c r="C2118" s="13" t="s">
        <v>330</v>
      </c>
      <c r="D2118" s="1" t="s">
        <v>978</v>
      </c>
      <c r="E2118" s="13" t="s">
        <v>1363</v>
      </c>
      <c r="F2118" s="84"/>
      <c r="G2118" s="30" t="s">
        <v>125</v>
      </c>
      <c r="H2118" s="29">
        <f>H2115-B2118</f>
        <v>-291000</v>
      </c>
      <c r="I2118" s="85">
        <f>+B2118/M2118</f>
        <v>400</v>
      </c>
      <c r="M2118" s="41">
        <v>500</v>
      </c>
    </row>
    <row r="2119" spans="1:13" ht="12.75">
      <c r="A2119" s="12"/>
      <c r="B2119" s="302">
        <f>SUM(B2087:B2118)</f>
        <v>296000</v>
      </c>
      <c r="C2119" s="12" t="s">
        <v>1363</v>
      </c>
      <c r="D2119" s="12"/>
      <c r="E2119" s="12"/>
      <c r="F2119" s="78"/>
      <c r="G2119" s="19"/>
      <c r="H2119" s="75">
        <v>0</v>
      </c>
      <c r="I2119" s="76">
        <f>+B2119/M2119</f>
        <v>592</v>
      </c>
      <c r="J2119" s="77"/>
      <c r="K2119" s="77"/>
      <c r="L2119" s="77"/>
      <c r="M2119" s="2">
        <v>500</v>
      </c>
    </row>
    <row r="2120" spans="1:13" s="16" customFormat="1" ht="12.75">
      <c r="A2120" s="13"/>
      <c r="B2120" s="162"/>
      <c r="C2120" s="13"/>
      <c r="D2120" s="13"/>
      <c r="E2120" s="13"/>
      <c r="F2120" s="91"/>
      <c r="G2120" s="30"/>
      <c r="H2120" s="29"/>
      <c r="I2120" s="40"/>
      <c r="M2120" s="41"/>
    </row>
    <row r="2121" spans="2:13" ht="12.75">
      <c r="B2121" s="192"/>
      <c r="H2121" s="29"/>
      <c r="I2121" s="23">
        <f>+B2121/M2121</f>
        <v>0</v>
      </c>
      <c r="M2121" s="2">
        <v>500</v>
      </c>
    </row>
    <row r="2122" spans="2:13" ht="12.75">
      <c r="B2122" s="192">
        <v>2500</v>
      </c>
      <c r="C2122" s="13" t="s">
        <v>977</v>
      </c>
      <c r="D2122" s="1" t="s">
        <v>978</v>
      </c>
      <c r="E2122" s="1" t="s">
        <v>1011</v>
      </c>
      <c r="F2122" s="66" t="s">
        <v>1012</v>
      </c>
      <c r="G2122" s="28" t="s">
        <v>139</v>
      </c>
      <c r="H2122" s="6">
        <f t="shared" si="109"/>
        <v>-2500</v>
      </c>
      <c r="I2122" s="23">
        <v>5</v>
      </c>
      <c r="K2122" t="s">
        <v>34</v>
      </c>
      <c r="M2122" s="2">
        <v>500</v>
      </c>
    </row>
    <row r="2123" spans="1:13" s="77" customFormat="1" ht="12.75">
      <c r="A2123" s="1"/>
      <c r="B2123" s="192">
        <v>2500</v>
      </c>
      <c r="C2123" s="13" t="s">
        <v>977</v>
      </c>
      <c r="D2123" s="1" t="s">
        <v>978</v>
      </c>
      <c r="E2123" s="1" t="s">
        <v>1011</v>
      </c>
      <c r="F2123" s="66" t="s">
        <v>1013</v>
      </c>
      <c r="G2123" s="28" t="s">
        <v>141</v>
      </c>
      <c r="H2123" s="6">
        <f t="shared" si="109"/>
        <v>-5000</v>
      </c>
      <c r="I2123" s="23">
        <v>5</v>
      </c>
      <c r="J2123"/>
      <c r="K2123" t="s">
        <v>34</v>
      </c>
      <c r="L2123"/>
      <c r="M2123" s="2">
        <v>500</v>
      </c>
    </row>
    <row r="2124" spans="2:13" ht="12.75">
      <c r="B2124" s="192">
        <v>2500</v>
      </c>
      <c r="C2124" s="13" t="s">
        <v>977</v>
      </c>
      <c r="D2124" s="1" t="s">
        <v>978</v>
      </c>
      <c r="E2124" s="1" t="s">
        <v>1011</v>
      </c>
      <c r="F2124" s="66" t="s">
        <v>1014</v>
      </c>
      <c r="G2124" s="28" t="s">
        <v>144</v>
      </c>
      <c r="H2124" s="6">
        <f t="shared" si="109"/>
        <v>-7500</v>
      </c>
      <c r="I2124" s="23">
        <v>5</v>
      </c>
      <c r="K2124" t="s">
        <v>34</v>
      </c>
      <c r="M2124" s="2">
        <v>500</v>
      </c>
    </row>
    <row r="2125" spans="2:13" ht="12.75">
      <c r="B2125" s="192">
        <v>2500</v>
      </c>
      <c r="C2125" s="13" t="s">
        <v>977</v>
      </c>
      <c r="D2125" s="1" t="s">
        <v>978</v>
      </c>
      <c r="E2125" s="1" t="s">
        <v>1011</v>
      </c>
      <c r="F2125" s="66" t="s">
        <v>1015</v>
      </c>
      <c r="G2125" s="28" t="s">
        <v>146</v>
      </c>
      <c r="H2125" s="6">
        <f t="shared" si="109"/>
        <v>-10000</v>
      </c>
      <c r="I2125" s="23">
        <v>5</v>
      </c>
      <c r="K2125" t="s">
        <v>34</v>
      </c>
      <c r="M2125" s="2">
        <v>500</v>
      </c>
    </row>
    <row r="2126" spans="2:13" ht="12.75">
      <c r="B2126" s="192">
        <v>3000</v>
      </c>
      <c r="C2126" s="13" t="s">
        <v>977</v>
      </c>
      <c r="D2126" s="1" t="s">
        <v>978</v>
      </c>
      <c r="E2126" s="1" t="s">
        <v>1011</v>
      </c>
      <c r="F2126" s="66" t="s">
        <v>1016</v>
      </c>
      <c r="G2126" s="28" t="s">
        <v>204</v>
      </c>
      <c r="H2126" s="6">
        <f t="shared" si="109"/>
        <v>-13000</v>
      </c>
      <c r="I2126" s="23">
        <v>6</v>
      </c>
      <c r="K2126" t="s">
        <v>34</v>
      </c>
      <c r="M2126" s="2">
        <v>500</v>
      </c>
    </row>
    <row r="2127" spans="1:13" s="77" customFormat="1" ht="12.75">
      <c r="A2127" s="1"/>
      <c r="B2127" s="192">
        <v>5000</v>
      </c>
      <c r="C2127" s="13" t="s">
        <v>977</v>
      </c>
      <c r="D2127" s="1" t="s">
        <v>978</v>
      </c>
      <c r="E2127" s="1" t="s">
        <v>1011</v>
      </c>
      <c r="F2127" s="66" t="s">
        <v>1017</v>
      </c>
      <c r="G2127" s="28" t="s">
        <v>260</v>
      </c>
      <c r="H2127" s="6">
        <f t="shared" si="109"/>
        <v>-18000</v>
      </c>
      <c r="I2127" s="23">
        <v>10</v>
      </c>
      <c r="J2127"/>
      <c r="K2127" t="s">
        <v>34</v>
      </c>
      <c r="L2127"/>
      <c r="M2127" s="2">
        <v>500</v>
      </c>
    </row>
    <row r="2128" spans="2:13" ht="12.75">
      <c r="B2128" s="192">
        <v>5000</v>
      </c>
      <c r="C2128" s="13" t="s">
        <v>977</v>
      </c>
      <c r="D2128" s="1" t="s">
        <v>978</v>
      </c>
      <c r="E2128" s="1" t="s">
        <v>1011</v>
      </c>
      <c r="F2128" s="66" t="s">
        <v>1018</v>
      </c>
      <c r="G2128" s="28" t="s">
        <v>297</v>
      </c>
      <c r="H2128" s="6">
        <f t="shared" si="109"/>
        <v>-23000</v>
      </c>
      <c r="I2128" s="23">
        <v>10</v>
      </c>
      <c r="K2128" t="s">
        <v>34</v>
      </c>
      <c r="M2128" s="2">
        <v>500</v>
      </c>
    </row>
    <row r="2129" spans="2:13" ht="12.75">
      <c r="B2129" s="192">
        <v>10000</v>
      </c>
      <c r="C2129" s="13" t="s">
        <v>977</v>
      </c>
      <c r="D2129" s="1" t="s">
        <v>978</v>
      </c>
      <c r="E2129" s="1" t="s">
        <v>1011</v>
      </c>
      <c r="F2129" s="66" t="s">
        <v>1019</v>
      </c>
      <c r="G2129" s="28" t="s">
        <v>344</v>
      </c>
      <c r="H2129" s="6">
        <f t="shared" si="109"/>
        <v>-33000</v>
      </c>
      <c r="I2129" s="23">
        <v>20</v>
      </c>
      <c r="K2129" t="s">
        <v>34</v>
      </c>
      <c r="M2129" s="2">
        <v>500</v>
      </c>
    </row>
    <row r="2130" spans="1:13" ht="12.75">
      <c r="A2130" s="12"/>
      <c r="B2130" s="302">
        <f>SUM(B2122:B2129)</f>
        <v>33000</v>
      </c>
      <c r="C2130" s="12"/>
      <c r="D2130" s="12"/>
      <c r="E2130" s="12" t="s">
        <v>1011</v>
      </c>
      <c r="F2130" s="78"/>
      <c r="G2130" s="19"/>
      <c r="H2130" s="75">
        <v>0</v>
      </c>
      <c r="I2130" s="76">
        <f aca="true" t="shared" si="110" ref="I2130:I2157">+B2130/M2130</f>
        <v>66</v>
      </c>
      <c r="J2130" s="77"/>
      <c r="K2130" s="77"/>
      <c r="L2130" s="77"/>
      <c r="M2130" s="2">
        <v>500</v>
      </c>
    </row>
    <row r="2131" spans="8:13" ht="12.75">
      <c r="H2131" s="6">
        <f t="shared" si="109"/>
        <v>0</v>
      </c>
      <c r="I2131" s="23">
        <f t="shared" si="110"/>
        <v>0</v>
      </c>
      <c r="M2131" s="2">
        <v>500</v>
      </c>
    </row>
    <row r="2132" spans="8:13" ht="12.75">
      <c r="H2132" s="6">
        <f t="shared" si="109"/>
        <v>0</v>
      </c>
      <c r="I2132" s="23">
        <f t="shared" si="110"/>
        <v>0</v>
      </c>
      <c r="M2132" s="2">
        <v>500</v>
      </c>
    </row>
    <row r="2133" spans="1:13" ht="12.75">
      <c r="A2133" s="13"/>
      <c r="B2133" s="309">
        <v>75000</v>
      </c>
      <c r="C2133" s="1" t="s">
        <v>1</v>
      </c>
      <c r="D2133" s="13" t="s">
        <v>22</v>
      </c>
      <c r="F2133" s="84" t="s">
        <v>1020</v>
      </c>
      <c r="G2133" s="30" t="s">
        <v>344</v>
      </c>
      <c r="H2133" s="95">
        <f>H2132-B2133</f>
        <v>-75000</v>
      </c>
      <c r="I2133" s="23">
        <f t="shared" si="110"/>
        <v>150</v>
      </c>
      <c r="M2133" s="2">
        <v>500</v>
      </c>
    </row>
    <row r="2134" spans="1:13" ht="12.75">
      <c r="A2134" s="12"/>
      <c r="B2134" s="308">
        <f>SUM(B2133)</f>
        <v>75000</v>
      </c>
      <c r="C2134" s="12" t="s">
        <v>1</v>
      </c>
      <c r="D2134" s="12"/>
      <c r="E2134" s="12"/>
      <c r="F2134" s="78"/>
      <c r="G2134" s="19"/>
      <c r="H2134" s="97">
        <v>0</v>
      </c>
      <c r="I2134" s="76">
        <f t="shared" si="110"/>
        <v>150</v>
      </c>
      <c r="J2134" s="77"/>
      <c r="K2134" s="77"/>
      <c r="L2134" s="77"/>
      <c r="M2134" s="2">
        <v>500</v>
      </c>
    </row>
    <row r="2135" spans="8:13" ht="12.75">
      <c r="H2135" s="6">
        <f t="shared" si="109"/>
        <v>0</v>
      </c>
      <c r="I2135" s="23">
        <f t="shared" si="110"/>
        <v>0</v>
      </c>
      <c r="M2135" s="2">
        <v>500</v>
      </c>
    </row>
    <row r="2136" spans="8:13" ht="12.75">
      <c r="H2136" s="6">
        <f aca="true" t="shared" si="111" ref="H2136:H2143">H2135-B2136</f>
        <v>0</v>
      </c>
      <c r="I2136" s="23">
        <f aca="true" t="shared" si="112" ref="I2136:I2143">+B2136/M2136</f>
        <v>0</v>
      </c>
      <c r="M2136" s="2">
        <v>500</v>
      </c>
    </row>
    <row r="2137" spans="2:13" ht="12.75">
      <c r="B2137" s="300">
        <v>34560</v>
      </c>
      <c r="C2137" s="1" t="s">
        <v>1365</v>
      </c>
      <c r="D2137" s="13" t="s">
        <v>1366</v>
      </c>
      <c r="E2137" s="1" t="s">
        <v>1367</v>
      </c>
      <c r="F2137" s="28" t="s">
        <v>1368</v>
      </c>
      <c r="G2137" s="28" t="s">
        <v>204</v>
      </c>
      <c r="H2137" s="6">
        <f t="shared" si="111"/>
        <v>-34560</v>
      </c>
      <c r="I2137" s="23">
        <f t="shared" si="112"/>
        <v>69.12</v>
      </c>
      <c r="K2137" t="s">
        <v>1051</v>
      </c>
      <c r="M2137" s="41">
        <v>500</v>
      </c>
    </row>
    <row r="2138" spans="1:13" s="77" customFormat="1" ht="12.75">
      <c r="A2138" s="12"/>
      <c r="B2138" s="301">
        <f>SUM(B2137)</f>
        <v>34560</v>
      </c>
      <c r="C2138" s="12"/>
      <c r="D2138" s="12"/>
      <c r="E2138" s="12" t="s">
        <v>1367</v>
      </c>
      <c r="F2138" s="19"/>
      <c r="G2138" s="19"/>
      <c r="H2138" s="75"/>
      <c r="I2138" s="76"/>
      <c r="M2138" s="79"/>
    </row>
    <row r="2139" spans="8:13" ht="12.75">
      <c r="H2139" s="6">
        <f>H2136-B2139</f>
        <v>0</v>
      </c>
      <c r="I2139" s="23">
        <f t="shared" si="112"/>
        <v>0</v>
      </c>
      <c r="M2139" s="2">
        <v>500</v>
      </c>
    </row>
    <row r="2140" spans="8:13" ht="12.75">
      <c r="H2140" s="6">
        <f t="shared" si="111"/>
        <v>0</v>
      </c>
      <c r="I2140" s="23">
        <f t="shared" si="112"/>
        <v>0</v>
      </c>
      <c r="M2140" s="2">
        <v>500</v>
      </c>
    </row>
    <row r="2141" spans="1:13" s="259" customFormat="1" ht="12.75">
      <c r="A2141" s="107"/>
      <c r="B2141" s="289">
        <f>+B2150</f>
        <v>56700</v>
      </c>
      <c r="C2141" s="107" t="s">
        <v>1362</v>
      </c>
      <c r="D2141" s="107"/>
      <c r="E2141" s="107"/>
      <c r="F2141" s="256"/>
      <c r="G2141" s="257"/>
      <c r="H2141" s="93">
        <f t="shared" si="111"/>
        <v>-56700</v>
      </c>
      <c r="I2141" s="258">
        <f t="shared" si="112"/>
        <v>113.4</v>
      </c>
      <c r="M2141" s="260">
        <v>500</v>
      </c>
    </row>
    <row r="2142" spans="2:13" ht="12.75">
      <c r="B2142" s="290"/>
      <c r="H2142" s="6">
        <v>0</v>
      </c>
      <c r="I2142" s="23">
        <f t="shared" si="112"/>
        <v>0</v>
      </c>
      <c r="M2142" s="2">
        <v>500</v>
      </c>
    </row>
    <row r="2143" spans="2:13" ht="12.75">
      <c r="B2143" s="290"/>
      <c r="H2143" s="6">
        <f t="shared" si="111"/>
        <v>0</v>
      </c>
      <c r="I2143" s="23">
        <f t="shared" si="112"/>
        <v>0</v>
      </c>
      <c r="M2143" s="2">
        <v>500</v>
      </c>
    </row>
    <row r="2144" spans="1:13" s="77" customFormat="1" ht="12.75">
      <c r="A2144" s="1"/>
      <c r="B2144" s="285">
        <v>1000</v>
      </c>
      <c r="C2144" s="13" t="s">
        <v>956</v>
      </c>
      <c r="D2144" s="13" t="s">
        <v>978</v>
      </c>
      <c r="E2144" s="33" t="s">
        <v>1361</v>
      </c>
      <c r="F2144" s="66" t="s">
        <v>957</v>
      </c>
      <c r="G2144" s="30" t="s">
        <v>39</v>
      </c>
      <c r="H2144" s="6">
        <f t="shared" si="109"/>
        <v>-1000</v>
      </c>
      <c r="I2144" s="23">
        <f t="shared" si="110"/>
        <v>2</v>
      </c>
      <c r="J2144"/>
      <c r="K2144" t="s">
        <v>891</v>
      </c>
      <c r="L2144"/>
      <c r="M2144" s="2">
        <v>500</v>
      </c>
    </row>
    <row r="2145" spans="1:13" s="16" customFormat="1" ht="12.75">
      <c r="A2145" s="13"/>
      <c r="B2145" s="285">
        <v>2200</v>
      </c>
      <c r="C2145" s="13" t="s">
        <v>958</v>
      </c>
      <c r="D2145" s="13" t="s">
        <v>978</v>
      </c>
      <c r="E2145" s="33" t="s">
        <v>1361</v>
      </c>
      <c r="F2145" s="91" t="s">
        <v>959</v>
      </c>
      <c r="G2145" s="30" t="s">
        <v>42</v>
      </c>
      <c r="H2145" s="29">
        <f t="shared" si="109"/>
        <v>-3200</v>
      </c>
      <c r="I2145" s="40">
        <f t="shared" si="110"/>
        <v>4.4</v>
      </c>
      <c r="K2145" s="16" t="s">
        <v>891</v>
      </c>
      <c r="M2145" s="41">
        <v>500</v>
      </c>
    </row>
    <row r="2146" spans="1:13" s="16" customFormat="1" ht="12.75">
      <c r="A2146" s="13"/>
      <c r="B2146" s="285">
        <v>1000</v>
      </c>
      <c r="C2146" s="13" t="s">
        <v>958</v>
      </c>
      <c r="D2146" s="13" t="s">
        <v>978</v>
      </c>
      <c r="E2146" s="33" t="s">
        <v>1361</v>
      </c>
      <c r="F2146" s="91" t="s">
        <v>960</v>
      </c>
      <c r="G2146" s="30" t="s">
        <v>42</v>
      </c>
      <c r="H2146" s="29">
        <f t="shared" si="109"/>
        <v>-4200</v>
      </c>
      <c r="I2146" s="40">
        <f t="shared" si="110"/>
        <v>2</v>
      </c>
      <c r="K2146" s="16" t="s">
        <v>891</v>
      </c>
      <c r="M2146" s="41">
        <v>500</v>
      </c>
    </row>
    <row r="2147" spans="1:13" s="16" customFormat="1" ht="12.75">
      <c r="A2147" s="13"/>
      <c r="B2147" s="291">
        <v>1000</v>
      </c>
      <c r="C2147" s="13" t="s">
        <v>958</v>
      </c>
      <c r="D2147" s="13" t="s">
        <v>978</v>
      </c>
      <c r="E2147" s="33" t="s">
        <v>1361</v>
      </c>
      <c r="F2147" s="91" t="s">
        <v>961</v>
      </c>
      <c r="G2147" s="30" t="s">
        <v>75</v>
      </c>
      <c r="H2147" s="29">
        <f t="shared" si="109"/>
        <v>-5200</v>
      </c>
      <c r="I2147" s="40">
        <f t="shared" si="110"/>
        <v>2</v>
      </c>
      <c r="J2147" s="38"/>
      <c r="K2147" s="16" t="s">
        <v>891</v>
      </c>
      <c r="L2147" s="38"/>
      <c r="M2147" s="41">
        <v>500</v>
      </c>
    </row>
    <row r="2148" spans="1:13" s="16" customFormat="1" ht="12.75">
      <c r="A2148" s="13"/>
      <c r="B2148" s="285">
        <v>50000</v>
      </c>
      <c r="C2148" s="13" t="s">
        <v>962</v>
      </c>
      <c r="D2148" s="13" t="s">
        <v>978</v>
      </c>
      <c r="E2148" s="33" t="s">
        <v>1361</v>
      </c>
      <c r="F2148" s="237" t="s">
        <v>963</v>
      </c>
      <c r="G2148" s="30" t="s">
        <v>75</v>
      </c>
      <c r="H2148" s="29">
        <f t="shared" si="109"/>
        <v>-55200</v>
      </c>
      <c r="I2148" s="40">
        <f t="shared" si="110"/>
        <v>100</v>
      </c>
      <c r="J2148" s="38"/>
      <c r="K2148" s="16" t="s">
        <v>891</v>
      </c>
      <c r="L2148" s="38"/>
      <c r="M2148" s="41">
        <v>500</v>
      </c>
    </row>
    <row r="2149" spans="1:13" s="16" customFormat="1" ht="12.75">
      <c r="A2149" s="13"/>
      <c r="B2149" s="285">
        <v>1500</v>
      </c>
      <c r="C2149" s="13" t="s">
        <v>966</v>
      </c>
      <c r="D2149" s="13" t="s">
        <v>978</v>
      </c>
      <c r="E2149" s="33" t="s">
        <v>1361</v>
      </c>
      <c r="F2149" s="91" t="s">
        <v>967</v>
      </c>
      <c r="G2149" s="30" t="s">
        <v>273</v>
      </c>
      <c r="H2149" s="29">
        <f t="shared" si="109"/>
        <v>-56700</v>
      </c>
      <c r="I2149" s="40">
        <f t="shared" si="110"/>
        <v>3</v>
      </c>
      <c r="K2149" s="16" t="s">
        <v>891</v>
      </c>
      <c r="M2149" s="41">
        <v>500</v>
      </c>
    </row>
    <row r="2150" spans="1:13" s="77" customFormat="1" ht="12.75">
      <c r="A2150" s="12"/>
      <c r="B2150" s="292">
        <f>SUM(B2144:B2149)</f>
        <v>56700</v>
      </c>
      <c r="C2150" s="12"/>
      <c r="D2150" s="12"/>
      <c r="E2150" s="92" t="s">
        <v>1361</v>
      </c>
      <c r="F2150" s="78"/>
      <c r="G2150" s="19"/>
      <c r="H2150" s="75"/>
      <c r="I2150" s="76">
        <f t="shared" si="110"/>
        <v>113.4</v>
      </c>
      <c r="M2150" s="79">
        <v>500</v>
      </c>
    </row>
    <row r="2151" spans="5:13" ht="12.75">
      <c r="E2151" s="33"/>
      <c r="I2151" s="23"/>
      <c r="M2151" s="2"/>
    </row>
    <row r="2152" spans="5:13" ht="12.75">
      <c r="E2152" s="33"/>
      <c r="I2152" s="23"/>
      <c r="M2152" s="2"/>
    </row>
    <row r="2153" spans="5:13" ht="12.75">
      <c r="E2153" s="33"/>
      <c r="I2153" s="23"/>
      <c r="M2153" s="2"/>
    </row>
    <row r="2154" spans="8:13" ht="12.75">
      <c r="H2154" s="6">
        <f>H2150-B2154</f>
        <v>0</v>
      </c>
      <c r="I2154" s="23">
        <f t="shared" si="110"/>
        <v>0</v>
      </c>
      <c r="M2154" s="2">
        <v>500</v>
      </c>
    </row>
    <row r="2155" spans="1:13" ht="13.5" thickBot="1">
      <c r="A2155" s="60"/>
      <c r="B2155" s="297">
        <f>+B2184+B2214+B2218</f>
        <v>990950</v>
      </c>
      <c r="C2155" s="60"/>
      <c r="D2155" s="68" t="s">
        <v>24</v>
      </c>
      <c r="E2155" s="60"/>
      <c r="F2155" s="100"/>
      <c r="G2155" s="62"/>
      <c r="H2155" s="105">
        <f t="shared" si="109"/>
        <v>-990950</v>
      </c>
      <c r="I2155" s="119">
        <f t="shared" si="110"/>
        <v>1981.9</v>
      </c>
      <c r="J2155" s="65"/>
      <c r="K2155" s="65"/>
      <c r="L2155" s="65"/>
      <c r="M2155" s="2">
        <v>500</v>
      </c>
    </row>
    <row r="2156" spans="2:13" ht="12.75">
      <c r="B2156" s="120"/>
      <c r="H2156" s="6">
        <v>0</v>
      </c>
      <c r="I2156" s="23">
        <f t="shared" si="110"/>
        <v>0</v>
      </c>
      <c r="M2156" s="2">
        <v>500</v>
      </c>
    </row>
    <row r="2157" spans="2:13" ht="12.75">
      <c r="B2157" s="120"/>
      <c r="H2157" s="6">
        <f t="shared" si="109"/>
        <v>0</v>
      </c>
      <c r="I2157" s="23">
        <f t="shared" si="110"/>
        <v>0</v>
      </c>
      <c r="M2157" s="2">
        <v>500</v>
      </c>
    </row>
    <row r="2158" spans="2:13" ht="12.75">
      <c r="B2158" s="167">
        <v>5000</v>
      </c>
      <c r="C2158" s="13" t="s">
        <v>34</v>
      </c>
      <c r="D2158" s="13" t="s">
        <v>24</v>
      </c>
      <c r="E2158" s="35" t="s">
        <v>1021</v>
      </c>
      <c r="F2158" s="66" t="s">
        <v>1022</v>
      </c>
      <c r="G2158" s="36" t="s">
        <v>37</v>
      </c>
      <c r="H2158" s="6">
        <f t="shared" si="109"/>
        <v>-5000</v>
      </c>
      <c r="I2158" s="23">
        <v>10</v>
      </c>
      <c r="K2158" t="s">
        <v>34</v>
      </c>
      <c r="M2158" s="2">
        <v>500</v>
      </c>
    </row>
    <row r="2159" spans="2:13" ht="12.75">
      <c r="B2159" s="120">
        <v>5000</v>
      </c>
      <c r="C2159" s="13" t="s">
        <v>34</v>
      </c>
      <c r="D2159" s="1" t="s">
        <v>24</v>
      </c>
      <c r="E2159" s="1" t="s">
        <v>1021</v>
      </c>
      <c r="F2159" s="66" t="s">
        <v>1023</v>
      </c>
      <c r="G2159" s="28" t="s">
        <v>39</v>
      </c>
      <c r="H2159" s="6">
        <f t="shared" si="109"/>
        <v>-10000</v>
      </c>
      <c r="I2159" s="23">
        <v>10</v>
      </c>
      <c r="K2159" t="s">
        <v>34</v>
      </c>
      <c r="M2159" s="2">
        <v>500</v>
      </c>
    </row>
    <row r="2160" spans="2:13" ht="12.75">
      <c r="B2160" s="120">
        <v>5000</v>
      </c>
      <c r="C2160" s="13" t="s">
        <v>34</v>
      </c>
      <c r="D2160" s="1" t="s">
        <v>24</v>
      </c>
      <c r="E2160" s="1" t="s">
        <v>1021</v>
      </c>
      <c r="F2160" s="66" t="s">
        <v>1024</v>
      </c>
      <c r="G2160" s="28" t="s">
        <v>42</v>
      </c>
      <c r="H2160" s="6">
        <f t="shared" si="109"/>
        <v>-15000</v>
      </c>
      <c r="I2160" s="23">
        <v>10</v>
      </c>
      <c r="K2160" t="s">
        <v>34</v>
      </c>
      <c r="M2160" s="2">
        <v>500</v>
      </c>
    </row>
    <row r="2161" spans="2:13" ht="12.75">
      <c r="B2161" s="120">
        <v>5000</v>
      </c>
      <c r="C2161" s="13" t="s">
        <v>34</v>
      </c>
      <c r="D2161" s="1" t="s">
        <v>24</v>
      </c>
      <c r="E2161" s="1" t="s">
        <v>1021</v>
      </c>
      <c r="F2161" s="66" t="s">
        <v>1025</v>
      </c>
      <c r="G2161" s="28" t="s">
        <v>45</v>
      </c>
      <c r="H2161" s="6">
        <f t="shared" si="109"/>
        <v>-20000</v>
      </c>
      <c r="I2161" s="23">
        <v>10</v>
      </c>
      <c r="K2161" t="s">
        <v>34</v>
      </c>
      <c r="M2161" s="2">
        <v>500</v>
      </c>
    </row>
    <row r="2162" spans="2:13" ht="12.75">
      <c r="B2162" s="120">
        <v>5000</v>
      </c>
      <c r="C2162" s="13" t="s">
        <v>34</v>
      </c>
      <c r="D2162" s="1" t="s">
        <v>24</v>
      </c>
      <c r="E2162" s="1" t="s">
        <v>1021</v>
      </c>
      <c r="F2162" s="66" t="s">
        <v>1026</v>
      </c>
      <c r="G2162" s="28" t="s">
        <v>125</v>
      </c>
      <c r="H2162" s="6">
        <f t="shared" si="109"/>
        <v>-25000</v>
      </c>
      <c r="I2162" s="23">
        <v>10</v>
      </c>
      <c r="K2162" t="s">
        <v>34</v>
      </c>
      <c r="M2162" s="2">
        <v>500</v>
      </c>
    </row>
    <row r="2163" spans="2:13" ht="12.75">
      <c r="B2163" s="120">
        <v>5000</v>
      </c>
      <c r="C2163" s="13" t="s">
        <v>34</v>
      </c>
      <c r="D2163" s="1" t="s">
        <v>24</v>
      </c>
      <c r="E2163" s="1" t="s">
        <v>1021</v>
      </c>
      <c r="F2163" s="66" t="s">
        <v>1027</v>
      </c>
      <c r="G2163" s="28" t="s">
        <v>139</v>
      </c>
      <c r="H2163" s="6">
        <f t="shared" si="109"/>
        <v>-30000</v>
      </c>
      <c r="I2163" s="23">
        <v>10</v>
      </c>
      <c r="K2163" t="s">
        <v>34</v>
      </c>
      <c r="M2163" s="2">
        <v>500</v>
      </c>
    </row>
    <row r="2164" spans="2:13" ht="12.75">
      <c r="B2164" s="120">
        <v>3000</v>
      </c>
      <c r="C2164" s="13" t="s">
        <v>34</v>
      </c>
      <c r="D2164" s="1" t="s">
        <v>24</v>
      </c>
      <c r="E2164" s="1" t="s">
        <v>1021</v>
      </c>
      <c r="F2164" s="66" t="s">
        <v>1028</v>
      </c>
      <c r="G2164" s="28" t="s">
        <v>141</v>
      </c>
      <c r="H2164" s="6">
        <f t="shared" si="109"/>
        <v>-33000</v>
      </c>
      <c r="I2164" s="23">
        <v>6</v>
      </c>
      <c r="K2164" t="s">
        <v>34</v>
      </c>
      <c r="M2164" s="2">
        <v>500</v>
      </c>
    </row>
    <row r="2165" spans="2:13" ht="12.75">
      <c r="B2165" s="120">
        <v>5000</v>
      </c>
      <c r="C2165" s="13" t="s">
        <v>34</v>
      </c>
      <c r="D2165" s="1" t="s">
        <v>24</v>
      </c>
      <c r="E2165" s="1" t="s">
        <v>1021</v>
      </c>
      <c r="F2165" s="66" t="s">
        <v>1029</v>
      </c>
      <c r="G2165" s="28" t="s">
        <v>144</v>
      </c>
      <c r="H2165" s="6">
        <f t="shared" si="109"/>
        <v>-38000</v>
      </c>
      <c r="I2165" s="23">
        <v>10</v>
      </c>
      <c r="K2165" t="s">
        <v>34</v>
      </c>
      <c r="M2165" s="2">
        <v>500</v>
      </c>
    </row>
    <row r="2166" spans="2:13" ht="12.75">
      <c r="B2166" s="120">
        <v>5000</v>
      </c>
      <c r="C2166" s="13" t="s">
        <v>34</v>
      </c>
      <c r="D2166" s="1" t="s">
        <v>24</v>
      </c>
      <c r="E2166" s="1" t="s">
        <v>1021</v>
      </c>
      <c r="F2166" s="66" t="s">
        <v>1030</v>
      </c>
      <c r="G2166" s="28" t="s">
        <v>184</v>
      </c>
      <c r="H2166" s="6">
        <f t="shared" si="109"/>
        <v>-43000</v>
      </c>
      <c r="I2166" s="23">
        <v>10</v>
      </c>
      <c r="K2166" t="s">
        <v>34</v>
      </c>
      <c r="M2166" s="2">
        <v>500</v>
      </c>
    </row>
    <row r="2167" spans="2:13" ht="12.75">
      <c r="B2167" s="120">
        <v>5000</v>
      </c>
      <c r="C2167" s="13" t="s">
        <v>34</v>
      </c>
      <c r="D2167" s="1" t="s">
        <v>24</v>
      </c>
      <c r="E2167" s="1" t="s">
        <v>1021</v>
      </c>
      <c r="F2167" s="66" t="s">
        <v>1031</v>
      </c>
      <c r="G2167" s="28" t="s">
        <v>202</v>
      </c>
      <c r="H2167" s="6">
        <f t="shared" si="109"/>
        <v>-48000</v>
      </c>
      <c r="I2167" s="23">
        <v>10</v>
      </c>
      <c r="K2167" t="s">
        <v>34</v>
      </c>
      <c r="M2167" s="2">
        <v>500</v>
      </c>
    </row>
    <row r="2168" spans="2:13" ht="12.75">
      <c r="B2168" s="120">
        <v>5000</v>
      </c>
      <c r="C2168" s="13" t="s">
        <v>34</v>
      </c>
      <c r="D2168" s="1" t="s">
        <v>24</v>
      </c>
      <c r="E2168" s="1" t="s">
        <v>1021</v>
      </c>
      <c r="F2168" s="66" t="s">
        <v>1032</v>
      </c>
      <c r="G2168" s="28" t="s">
        <v>204</v>
      </c>
      <c r="H2168" s="6">
        <f t="shared" si="109"/>
        <v>-53000</v>
      </c>
      <c r="I2168" s="23">
        <v>10</v>
      </c>
      <c r="K2168" t="s">
        <v>34</v>
      </c>
      <c r="M2168" s="2">
        <v>500</v>
      </c>
    </row>
    <row r="2169" spans="2:13" ht="12.75">
      <c r="B2169" s="120">
        <v>5000</v>
      </c>
      <c r="C2169" s="13" t="s">
        <v>34</v>
      </c>
      <c r="D2169" s="1" t="s">
        <v>24</v>
      </c>
      <c r="E2169" s="1" t="s">
        <v>1021</v>
      </c>
      <c r="F2169" s="66" t="s">
        <v>1033</v>
      </c>
      <c r="G2169" s="28" t="s">
        <v>206</v>
      </c>
      <c r="H2169" s="6">
        <f aca="true" t="shared" si="113" ref="H2169:H2232">H2168-B2169</f>
        <v>-58000</v>
      </c>
      <c r="I2169" s="23">
        <v>10</v>
      </c>
      <c r="K2169" t="s">
        <v>34</v>
      </c>
      <c r="M2169" s="2">
        <v>500</v>
      </c>
    </row>
    <row r="2170" spans="2:13" ht="12.75">
      <c r="B2170" s="120">
        <v>5000</v>
      </c>
      <c r="C2170" s="13" t="s">
        <v>34</v>
      </c>
      <c r="D2170" s="1" t="s">
        <v>24</v>
      </c>
      <c r="E2170" s="1" t="s">
        <v>1021</v>
      </c>
      <c r="F2170" s="66" t="s">
        <v>1034</v>
      </c>
      <c r="G2170" s="28" t="s">
        <v>208</v>
      </c>
      <c r="H2170" s="6">
        <f t="shared" si="113"/>
        <v>-63000</v>
      </c>
      <c r="I2170" s="23">
        <v>10</v>
      </c>
      <c r="K2170" t="s">
        <v>34</v>
      </c>
      <c r="M2170" s="2">
        <v>500</v>
      </c>
    </row>
    <row r="2171" spans="2:13" ht="12.75">
      <c r="B2171" s="120">
        <v>5000</v>
      </c>
      <c r="C2171" s="13" t="s">
        <v>34</v>
      </c>
      <c r="D2171" s="1" t="s">
        <v>24</v>
      </c>
      <c r="E2171" s="1" t="s">
        <v>1021</v>
      </c>
      <c r="F2171" s="66" t="s">
        <v>1035</v>
      </c>
      <c r="G2171" s="28" t="s">
        <v>226</v>
      </c>
      <c r="H2171" s="6">
        <f t="shared" si="113"/>
        <v>-68000</v>
      </c>
      <c r="I2171" s="23">
        <v>10</v>
      </c>
      <c r="K2171" t="s">
        <v>34</v>
      </c>
      <c r="M2171" s="2">
        <v>500</v>
      </c>
    </row>
    <row r="2172" spans="1:13" s="77" customFormat="1" ht="12.75">
      <c r="A2172" s="1"/>
      <c r="B2172" s="120">
        <v>5000</v>
      </c>
      <c r="C2172" s="13" t="s">
        <v>34</v>
      </c>
      <c r="D2172" s="1" t="s">
        <v>24</v>
      </c>
      <c r="E2172" s="1" t="s">
        <v>1021</v>
      </c>
      <c r="F2172" s="66" t="s">
        <v>1036</v>
      </c>
      <c r="G2172" s="28" t="s">
        <v>247</v>
      </c>
      <c r="H2172" s="6">
        <f t="shared" si="113"/>
        <v>-73000</v>
      </c>
      <c r="I2172" s="23">
        <v>10</v>
      </c>
      <c r="J2172"/>
      <c r="K2172" t="s">
        <v>34</v>
      </c>
      <c r="L2172"/>
      <c r="M2172" s="2">
        <v>500</v>
      </c>
    </row>
    <row r="2173" spans="2:13" ht="12.75">
      <c r="B2173" s="120">
        <v>5000</v>
      </c>
      <c r="C2173" s="13" t="s">
        <v>34</v>
      </c>
      <c r="D2173" s="1" t="s">
        <v>24</v>
      </c>
      <c r="E2173" s="1" t="s">
        <v>1021</v>
      </c>
      <c r="F2173" s="66" t="s">
        <v>1037</v>
      </c>
      <c r="G2173" s="28" t="s">
        <v>227</v>
      </c>
      <c r="H2173" s="6">
        <f t="shared" si="113"/>
        <v>-78000</v>
      </c>
      <c r="I2173" s="23">
        <v>10</v>
      </c>
      <c r="K2173" t="s">
        <v>34</v>
      </c>
      <c r="M2173" s="2">
        <v>500</v>
      </c>
    </row>
    <row r="2174" spans="2:13" ht="12.75">
      <c r="B2174" s="120">
        <v>5000</v>
      </c>
      <c r="C2174" s="13" t="s">
        <v>34</v>
      </c>
      <c r="D2174" s="1" t="s">
        <v>24</v>
      </c>
      <c r="E2174" s="1" t="s">
        <v>1021</v>
      </c>
      <c r="F2174" s="66" t="s">
        <v>1038</v>
      </c>
      <c r="G2174" s="28" t="s">
        <v>258</v>
      </c>
      <c r="H2174" s="6">
        <f t="shared" si="113"/>
        <v>-83000</v>
      </c>
      <c r="I2174" s="23">
        <v>10</v>
      </c>
      <c r="K2174" t="s">
        <v>34</v>
      </c>
      <c r="M2174" s="2">
        <v>500</v>
      </c>
    </row>
    <row r="2175" spans="2:13" ht="12.75">
      <c r="B2175" s="120">
        <v>10000</v>
      </c>
      <c r="C2175" s="13" t="s">
        <v>34</v>
      </c>
      <c r="D2175" s="1" t="s">
        <v>24</v>
      </c>
      <c r="E2175" s="1" t="s">
        <v>1021</v>
      </c>
      <c r="F2175" s="66" t="s">
        <v>1039</v>
      </c>
      <c r="G2175" s="28" t="s">
        <v>260</v>
      </c>
      <c r="H2175" s="6">
        <f t="shared" si="113"/>
        <v>-93000</v>
      </c>
      <c r="I2175" s="23">
        <v>20</v>
      </c>
      <c r="K2175" t="s">
        <v>34</v>
      </c>
      <c r="M2175" s="2">
        <v>500</v>
      </c>
    </row>
    <row r="2176" spans="2:13" ht="12.75">
      <c r="B2176" s="120">
        <v>10000</v>
      </c>
      <c r="C2176" s="13" t="s">
        <v>34</v>
      </c>
      <c r="D2176" s="1" t="s">
        <v>24</v>
      </c>
      <c r="E2176" s="1" t="s">
        <v>1021</v>
      </c>
      <c r="F2176" s="66" t="s">
        <v>1040</v>
      </c>
      <c r="G2176" s="28" t="s">
        <v>261</v>
      </c>
      <c r="H2176" s="6">
        <f t="shared" si="113"/>
        <v>-103000</v>
      </c>
      <c r="I2176" s="23">
        <v>20</v>
      </c>
      <c r="K2176" t="s">
        <v>34</v>
      </c>
      <c r="M2176" s="2">
        <v>500</v>
      </c>
    </row>
    <row r="2177" spans="1:13" s="77" customFormat="1" ht="12.75">
      <c r="A2177" s="1"/>
      <c r="B2177" s="120">
        <v>5000</v>
      </c>
      <c r="C2177" s="13" t="s">
        <v>34</v>
      </c>
      <c r="D2177" s="1" t="s">
        <v>24</v>
      </c>
      <c r="E2177" s="1" t="s">
        <v>1021</v>
      </c>
      <c r="F2177" s="66" t="s">
        <v>1041</v>
      </c>
      <c r="G2177" s="28" t="s">
        <v>273</v>
      </c>
      <c r="H2177" s="6">
        <f t="shared" si="113"/>
        <v>-108000</v>
      </c>
      <c r="I2177" s="23">
        <v>10</v>
      </c>
      <c r="J2177"/>
      <c r="K2177" t="s">
        <v>34</v>
      </c>
      <c r="L2177"/>
      <c r="M2177" s="2">
        <v>500</v>
      </c>
    </row>
    <row r="2178" spans="2:13" ht="12.75">
      <c r="B2178" s="120">
        <v>5000</v>
      </c>
      <c r="C2178" s="13" t="s">
        <v>34</v>
      </c>
      <c r="D2178" s="1" t="s">
        <v>24</v>
      </c>
      <c r="E2178" s="1" t="s">
        <v>1021</v>
      </c>
      <c r="F2178" s="66" t="s">
        <v>1042</v>
      </c>
      <c r="G2178" s="28" t="s">
        <v>294</v>
      </c>
      <c r="H2178" s="6">
        <f t="shared" si="113"/>
        <v>-113000</v>
      </c>
      <c r="I2178" s="23">
        <v>10</v>
      </c>
      <c r="K2178" t="s">
        <v>34</v>
      </c>
      <c r="M2178" s="2">
        <v>500</v>
      </c>
    </row>
    <row r="2179" spans="2:13" ht="12.75">
      <c r="B2179" s="120">
        <v>10000</v>
      </c>
      <c r="C2179" s="13" t="s">
        <v>34</v>
      </c>
      <c r="D2179" s="1" t="s">
        <v>24</v>
      </c>
      <c r="E2179" s="1" t="s">
        <v>1021</v>
      </c>
      <c r="F2179" s="66" t="s">
        <v>1043</v>
      </c>
      <c r="G2179" s="28" t="s">
        <v>297</v>
      </c>
      <c r="H2179" s="6">
        <f t="shared" si="113"/>
        <v>-123000</v>
      </c>
      <c r="I2179" s="23">
        <v>20</v>
      </c>
      <c r="K2179" t="s">
        <v>34</v>
      </c>
      <c r="M2179" s="2">
        <v>500</v>
      </c>
    </row>
    <row r="2180" spans="2:13" ht="12.75">
      <c r="B2180" s="120">
        <v>5000</v>
      </c>
      <c r="C2180" s="13" t="s">
        <v>34</v>
      </c>
      <c r="D2180" s="1" t="s">
        <v>24</v>
      </c>
      <c r="E2180" s="1" t="s">
        <v>1021</v>
      </c>
      <c r="F2180" s="66" t="s">
        <v>1044</v>
      </c>
      <c r="G2180" s="28" t="s">
        <v>300</v>
      </c>
      <c r="H2180" s="6">
        <f t="shared" si="113"/>
        <v>-128000</v>
      </c>
      <c r="I2180" s="23">
        <v>10</v>
      </c>
      <c r="K2180" t="s">
        <v>34</v>
      </c>
      <c r="M2180" s="2">
        <v>500</v>
      </c>
    </row>
    <row r="2181" spans="2:13" ht="12.75">
      <c r="B2181" s="120">
        <v>12000</v>
      </c>
      <c r="C2181" s="13" t="s">
        <v>34</v>
      </c>
      <c r="D2181" s="1" t="s">
        <v>24</v>
      </c>
      <c r="E2181" s="1" t="s">
        <v>1021</v>
      </c>
      <c r="F2181" s="66" t="s">
        <v>1045</v>
      </c>
      <c r="G2181" s="28" t="s">
        <v>340</v>
      </c>
      <c r="H2181" s="6">
        <f t="shared" si="113"/>
        <v>-140000</v>
      </c>
      <c r="I2181" s="23">
        <v>24</v>
      </c>
      <c r="K2181" t="s">
        <v>34</v>
      </c>
      <c r="M2181" s="2">
        <v>500</v>
      </c>
    </row>
    <row r="2182" spans="2:13" ht="12.75">
      <c r="B2182" s="120">
        <v>5000</v>
      </c>
      <c r="C2182" s="13" t="s">
        <v>34</v>
      </c>
      <c r="D2182" s="1" t="s">
        <v>24</v>
      </c>
      <c r="E2182" s="1" t="s">
        <v>1021</v>
      </c>
      <c r="F2182" s="66" t="s">
        <v>1046</v>
      </c>
      <c r="G2182" s="28" t="s">
        <v>344</v>
      </c>
      <c r="H2182" s="6">
        <f t="shared" si="113"/>
        <v>-145000</v>
      </c>
      <c r="I2182" s="23">
        <v>10</v>
      </c>
      <c r="K2182" t="s">
        <v>34</v>
      </c>
      <c r="M2182" s="2">
        <v>500</v>
      </c>
    </row>
    <row r="2183" spans="2:13" ht="12.75">
      <c r="B2183" s="120">
        <v>8000</v>
      </c>
      <c r="C2183" s="13" t="s">
        <v>34</v>
      </c>
      <c r="D2183" s="1" t="s">
        <v>24</v>
      </c>
      <c r="E2183" s="1" t="s">
        <v>1021</v>
      </c>
      <c r="F2183" s="66" t="s">
        <v>1047</v>
      </c>
      <c r="G2183" s="28" t="s">
        <v>366</v>
      </c>
      <c r="H2183" s="6">
        <f t="shared" si="113"/>
        <v>-153000</v>
      </c>
      <c r="I2183" s="23">
        <v>16</v>
      </c>
      <c r="K2183" t="s">
        <v>34</v>
      </c>
      <c r="M2183" s="2">
        <v>500</v>
      </c>
    </row>
    <row r="2184" spans="1:13" ht="12.75">
      <c r="A2184" s="12"/>
      <c r="B2184" s="235">
        <f>SUM(B2158:B2183)</f>
        <v>153000</v>
      </c>
      <c r="C2184" s="12" t="s">
        <v>0</v>
      </c>
      <c r="D2184" s="12"/>
      <c r="E2184" s="12"/>
      <c r="F2184" s="78"/>
      <c r="G2184" s="19"/>
      <c r="H2184" s="75">
        <v>0</v>
      </c>
      <c r="I2184" s="76">
        <f>+B2184/M2184</f>
        <v>306</v>
      </c>
      <c r="J2184" s="77"/>
      <c r="K2184" s="77"/>
      <c r="L2184" s="77"/>
      <c r="M2184" s="2">
        <v>500</v>
      </c>
    </row>
    <row r="2185" spans="2:13" ht="12.75">
      <c r="B2185" s="120"/>
      <c r="H2185" s="6">
        <f t="shared" si="113"/>
        <v>0</v>
      </c>
      <c r="I2185" s="23">
        <f>+B2185/M2185</f>
        <v>0</v>
      </c>
      <c r="M2185" s="2">
        <v>500</v>
      </c>
    </row>
    <row r="2186" spans="1:13" s="16" customFormat="1" ht="12.75">
      <c r="A2186" s="1"/>
      <c r="B2186" s="120"/>
      <c r="C2186" s="1"/>
      <c r="D2186" s="1"/>
      <c r="E2186" s="1"/>
      <c r="F2186" s="66"/>
      <c r="G2186" s="28"/>
      <c r="H2186" s="6">
        <f t="shared" si="113"/>
        <v>0</v>
      </c>
      <c r="I2186" s="23">
        <f>+B2186/M2186</f>
        <v>0</v>
      </c>
      <c r="J2186"/>
      <c r="K2186"/>
      <c r="L2186"/>
      <c r="M2186" s="2">
        <v>500</v>
      </c>
    </row>
    <row r="2187" spans="2:13" ht="12.75">
      <c r="B2187" s="167">
        <v>1200</v>
      </c>
      <c r="C2187" s="13" t="s">
        <v>674</v>
      </c>
      <c r="D2187" s="13" t="s">
        <v>1048</v>
      </c>
      <c r="E2187" s="13"/>
      <c r="F2187" s="91" t="s">
        <v>1049</v>
      </c>
      <c r="G2187" s="28" t="s">
        <v>37</v>
      </c>
      <c r="H2187" s="6">
        <f t="shared" si="113"/>
        <v>-1200</v>
      </c>
      <c r="I2187" s="23">
        <f>+B2187/M2187</f>
        <v>2.4</v>
      </c>
      <c r="M2187" s="2">
        <v>500</v>
      </c>
    </row>
    <row r="2188" spans="2:13" ht="12.75">
      <c r="B2188" s="120">
        <v>1350</v>
      </c>
      <c r="C2188" s="13" t="s">
        <v>674</v>
      </c>
      <c r="D2188" s="13" t="s">
        <v>1048</v>
      </c>
      <c r="E2188" s="13"/>
      <c r="F2188" s="91" t="s">
        <v>1049</v>
      </c>
      <c r="G2188" s="28" t="s">
        <v>39</v>
      </c>
      <c r="H2188" s="6">
        <f t="shared" si="113"/>
        <v>-2550</v>
      </c>
      <c r="I2188" s="23">
        <f aca="true" t="shared" si="114" ref="I2188:I2225">+B2188/M2188</f>
        <v>2.7</v>
      </c>
      <c r="M2188" s="2">
        <v>500</v>
      </c>
    </row>
    <row r="2189" spans="2:13" ht="12.75">
      <c r="B2189" s="167">
        <v>1600</v>
      </c>
      <c r="C2189" s="13" t="s">
        <v>674</v>
      </c>
      <c r="D2189" s="13" t="s">
        <v>1048</v>
      </c>
      <c r="E2189" s="13"/>
      <c r="F2189" s="91" t="s">
        <v>1049</v>
      </c>
      <c r="G2189" s="31" t="s">
        <v>42</v>
      </c>
      <c r="H2189" s="6">
        <f t="shared" si="113"/>
        <v>-4150</v>
      </c>
      <c r="I2189" s="23">
        <f t="shared" si="114"/>
        <v>3.2</v>
      </c>
      <c r="M2189" s="2">
        <v>500</v>
      </c>
    </row>
    <row r="2190" spans="2:14" ht="12.75">
      <c r="B2190" s="167">
        <v>2500</v>
      </c>
      <c r="C2190" s="13" t="s">
        <v>674</v>
      </c>
      <c r="D2190" s="13" t="s">
        <v>1048</v>
      </c>
      <c r="E2190" s="13"/>
      <c r="F2190" s="91" t="s">
        <v>1049</v>
      </c>
      <c r="G2190" s="31" t="s">
        <v>45</v>
      </c>
      <c r="H2190" s="6">
        <f t="shared" si="113"/>
        <v>-6650</v>
      </c>
      <c r="I2190" s="23">
        <f t="shared" si="114"/>
        <v>5</v>
      </c>
      <c r="M2190" s="2">
        <v>500</v>
      </c>
      <c r="N2190" s="39">
        <v>500</v>
      </c>
    </row>
    <row r="2191" spans="2:13" ht="12.75">
      <c r="B2191" s="167">
        <v>1000</v>
      </c>
      <c r="C2191" s="13" t="s">
        <v>674</v>
      </c>
      <c r="D2191" s="13" t="s">
        <v>1048</v>
      </c>
      <c r="E2191" s="13"/>
      <c r="F2191" s="91" t="s">
        <v>1049</v>
      </c>
      <c r="G2191" s="36" t="s">
        <v>75</v>
      </c>
      <c r="H2191" s="6">
        <f t="shared" si="113"/>
        <v>-7650</v>
      </c>
      <c r="I2191" s="23">
        <f t="shared" si="114"/>
        <v>2</v>
      </c>
      <c r="M2191" s="2">
        <v>500</v>
      </c>
    </row>
    <row r="2192" spans="2:13" ht="12.75">
      <c r="B2192" s="167">
        <v>1800</v>
      </c>
      <c r="C2192" s="13" t="s">
        <v>674</v>
      </c>
      <c r="D2192" s="13" t="s">
        <v>1048</v>
      </c>
      <c r="E2192" s="13"/>
      <c r="F2192" s="91" t="s">
        <v>1049</v>
      </c>
      <c r="G2192" s="30" t="s">
        <v>127</v>
      </c>
      <c r="H2192" s="6">
        <f t="shared" si="113"/>
        <v>-9450</v>
      </c>
      <c r="I2192" s="23">
        <f t="shared" si="114"/>
        <v>3.6</v>
      </c>
      <c r="M2192" s="2">
        <v>500</v>
      </c>
    </row>
    <row r="2193" spans="1:13" ht="12.75">
      <c r="A2193" s="13"/>
      <c r="B2193" s="167">
        <v>1000</v>
      </c>
      <c r="C2193" s="13" t="s">
        <v>674</v>
      </c>
      <c r="D2193" s="13" t="s">
        <v>1048</v>
      </c>
      <c r="E2193" s="13"/>
      <c r="F2193" s="91" t="s">
        <v>1049</v>
      </c>
      <c r="G2193" s="30" t="s">
        <v>125</v>
      </c>
      <c r="H2193" s="6">
        <f t="shared" si="113"/>
        <v>-10450</v>
      </c>
      <c r="I2193" s="40">
        <f t="shared" si="114"/>
        <v>2</v>
      </c>
      <c r="J2193" s="16"/>
      <c r="K2193" s="16"/>
      <c r="L2193" s="16"/>
      <c r="M2193" s="2">
        <v>500</v>
      </c>
    </row>
    <row r="2194" spans="2:13" ht="12.75">
      <c r="B2194" s="120">
        <v>1600</v>
      </c>
      <c r="C2194" s="13" t="s">
        <v>674</v>
      </c>
      <c r="D2194" s="13" t="s">
        <v>1048</v>
      </c>
      <c r="E2194" s="13"/>
      <c r="F2194" s="91" t="s">
        <v>1049</v>
      </c>
      <c r="G2194" s="28" t="s">
        <v>139</v>
      </c>
      <c r="H2194" s="6">
        <f t="shared" si="113"/>
        <v>-12050</v>
      </c>
      <c r="I2194" s="23">
        <f t="shared" si="114"/>
        <v>3.2</v>
      </c>
      <c r="M2194" s="2">
        <v>500</v>
      </c>
    </row>
    <row r="2195" spans="2:13" ht="12.75">
      <c r="B2195" s="120">
        <v>1400</v>
      </c>
      <c r="C2195" s="13" t="s">
        <v>674</v>
      </c>
      <c r="D2195" s="13" t="s">
        <v>1048</v>
      </c>
      <c r="E2195" s="13"/>
      <c r="F2195" s="91" t="s">
        <v>1049</v>
      </c>
      <c r="G2195" s="28" t="s">
        <v>141</v>
      </c>
      <c r="H2195" s="6">
        <f t="shared" si="113"/>
        <v>-13450</v>
      </c>
      <c r="I2195" s="23">
        <f t="shared" si="114"/>
        <v>2.8</v>
      </c>
      <c r="M2195" s="2">
        <v>500</v>
      </c>
    </row>
    <row r="2196" spans="2:13" ht="12.75">
      <c r="B2196" s="120">
        <v>2500</v>
      </c>
      <c r="C2196" s="13" t="s">
        <v>674</v>
      </c>
      <c r="D2196" s="13" t="s">
        <v>1048</v>
      </c>
      <c r="E2196" s="13"/>
      <c r="F2196" s="91" t="s">
        <v>1049</v>
      </c>
      <c r="G2196" s="28" t="s">
        <v>144</v>
      </c>
      <c r="H2196" s="6">
        <f t="shared" si="113"/>
        <v>-15950</v>
      </c>
      <c r="I2196" s="23">
        <f t="shared" si="114"/>
        <v>5</v>
      </c>
      <c r="M2196" s="2">
        <v>500</v>
      </c>
    </row>
    <row r="2197" spans="2:13" ht="12.75">
      <c r="B2197" s="167">
        <v>1900</v>
      </c>
      <c r="C2197" s="13" t="s">
        <v>674</v>
      </c>
      <c r="D2197" s="13" t="s">
        <v>1048</v>
      </c>
      <c r="E2197" s="13"/>
      <c r="F2197" s="91" t="s">
        <v>1049</v>
      </c>
      <c r="G2197" s="28" t="s">
        <v>184</v>
      </c>
      <c r="H2197" s="6">
        <f t="shared" si="113"/>
        <v>-17850</v>
      </c>
      <c r="I2197" s="23">
        <f t="shared" si="114"/>
        <v>3.8</v>
      </c>
      <c r="J2197" s="37"/>
      <c r="K2197" s="37"/>
      <c r="L2197" s="37"/>
      <c r="M2197" s="2">
        <v>500</v>
      </c>
    </row>
    <row r="2198" spans="2:13" ht="12.75">
      <c r="B2198" s="120">
        <v>1700</v>
      </c>
      <c r="C2198" s="13" t="s">
        <v>674</v>
      </c>
      <c r="D2198" s="13" t="s">
        <v>1048</v>
      </c>
      <c r="E2198" s="13"/>
      <c r="F2198" s="91" t="s">
        <v>1049</v>
      </c>
      <c r="G2198" s="28" t="s">
        <v>202</v>
      </c>
      <c r="H2198" s="6">
        <f t="shared" si="113"/>
        <v>-19550</v>
      </c>
      <c r="I2198" s="23">
        <f t="shared" si="114"/>
        <v>3.4</v>
      </c>
      <c r="M2198" s="2">
        <v>500</v>
      </c>
    </row>
    <row r="2199" spans="2:13" ht="12.75">
      <c r="B2199" s="120">
        <v>200</v>
      </c>
      <c r="C2199" s="13" t="s">
        <v>674</v>
      </c>
      <c r="D2199" s="13" t="s">
        <v>1048</v>
      </c>
      <c r="E2199" s="13"/>
      <c r="F2199" s="91" t="s">
        <v>1049</v>
      </c>
      <c r="G2199" s="28" t="s">
        <v>204</v>
      </c>
      <c r="H2199" s="6">
        <f t="shared" si="113"/>
        <v>-19750</v>
      </c>
      <c r="I2199" s="23">
        <f t="shared" si="114"/>
        <v>0.4</v>
      </c>
      <c r="M2199" s="2">
        <v>500</v>
      </c>
    </row>
    <row r="2200" spans="2:13" ht="12.75">
      <c r="B2200" s="120">
        <v>1100</v>
      </c>
      <c r="C2200" s="13" t="s">
        <v>674</v>
      </c>
      <c r="D2200" s="13" t="s">
        <v>1048</v>
      </c>
      <c r="E2200" s="13"/>
      <c r="F2200" s="91" t="s">
        <v>1049</v>
      </c>
      <c r="G2200" s="28" t="s">
        <v>206</v>
      </c>
      <c r="H2200" s="6">
        <f t="shared" si="113"/>
        <v>-20850</v>
      </c>
      <c r="I2200" s="23">
        <f t="shared" si="114"/>
        <v>2.2</v>
      </c>
      <c r="M2200" s="2">
        <v>500</v>
      </c>
    </row>
    <row r="2201" spans="2:13" ht="12.75">
      <c r="B2201" s="120">
        <v>800</v>
      </c>
      <c r="C2201" s="13" t="s">
        <v>674</v>
      </c>
      <c r="D2201" s="13" t="s">
        <v>1048</v>
      </c>
      <c r="E2201" s="13"/>
      <c r="F2201" s="91" t="s">
        <v>1049</v>
      </c>
      <c r="G2201" s="28" t="s">
        <v>208</v>
      </c>
      <c r="H2201" s="6">
        <f t="shared" si="113"/>
        <v>-21650</v>
      </c>
      <c r="I2201" s="23">
        <f t="shared" si="114"/>
        <v>1.6</v>
      </c>
      <c r="M2201" s="2">
        <v>500</v>
      </c>
    </row>
    <row r="2202" spans="2:13" ht="12.75">
      <c r="B2202" s="120">
        <v>1500</v>
      </c>
      <c r="C2202" s="13" t="s">
        <v>674</v>
      </c>
      <c r="D2202" s="13" t="s">
        <v>1048</v>
      </c>
      <c r="E2202" s="13"/>
      <c r="F2202" s="91" t="s">
        <v>1049</v>
      </c>
      <c r="G2202" s="28" t="s">
        <v>226</v>
      </c>
      <c r="H2202" s="6">
        <f t="shared" si="113"/>
        <v>-23150</v>
      </c>
      <c r="I2202" s="23">
        <f t="shared" si="114"/>
        <v>3</v>
      </c>
      <c r="M2202" s="2">
        <v>500</v>
      </c>
    </row>
    <row r="2203" spans="2:13" ht="12.75">
      <c r="B2203" s="120">
        <v>1000</v>
      </c>
      <c r="C2203" s="13" t="s">
        <v>674</v>
      </c>
      <c r="D2203" s="13" t="s">
        <v>1048</v>
      </c>
      <c r="E2203" s="13"/>
      <c r="F2203" s="91" t="s">
        <v>1049</v>
      </c>
      <c r="G2203" s="28" t="s">
        <v>227</v>
      </c>
      <c r="H2203" s="6">
        <f t="shared" si="113"/>
        <v>-24150</v>
      </c>
      <c r="I2203" s="23">
        <f t="shared" si="114"/>
        <v>2</v>
      </c>
      <c r="M2203" s="2">
        <v>500</v>
      </c>
    </row>
    <row r="2204" spans="2:13" ht="12.75">
      <c r="B2204" s="120">
        <v>2000</v>
      </c>
      <c r="C2204" s="13" t="s">
        <v>674</v>
      </c>
      <c r="D2204" s="13" t="s">
        <v>1048</v>
      </c>
      <c r="E2204" s="13"/>
      <c r="F2204" s="91" t="s">
        <v>1049</v>
      </c>
      <c r="G2204" s="28" t="s">
        <v>258</v>
      </c>
      <c r="H2204" s="6">
        <f t="shared" si="113"/>
        <v>-26150</v>
      </c>
      <c r="I2204" s="23">
        <f t="shared" si="114"/>
        <v>4</v>
      </c>
      <c r="M2204" s="2">
        <v>500</v>
      </c>
    </row>
    <row r="2205" spans="2:13" ht="12.75">
      <c r="B2205" s="120">
        <v>1600</v>
      </c>
      <c r="C2205" s="13" t="s">
        <v>674</v>
      </c>
      <c r="D2205" s="13" t="s">
        <v>1048</v>
      </c>
      <c r="E2205" s="13"/>
      <c r="F2205" s="91" t="s">
        <v>1049</v>
      </c>
      <c r="G2205" s="28" t="s">
        <v>260</v>
      </c>
      <c r="H2205" s="6">
        <f t="shared" si="113"/>
        <v>-27750</v>
      </c>
      <c r="I2205" s="23">
        <f t="shared" si="114"/>
        <v>3.2</v>
      </c>
      <c r="M2205" s="2">
        <v>500</v>
      </c>
    </row>
    <row r="2206" spans="2:13" ht="12.75">
      <c r="B2206" s="120">
        <v>1300</v>
      </c>
      <c r="C2206" s="13" t="s">
        <v>674</v>
      </c>
      <c r="D2206" s="13" t="s">
        <v>1048</v>
      </c>
      <c r="E2206" s="13"/>
      <c r="F2206" s="91" t="s">
        <v>1049</v>
      </c>
      <c r="G2206" s="28" t="s">
        <v>261</v>
      </c>
      <c r="H2206" s="6">
        <f t="shared" si="113"/>
        <v>-29050</v>
      </c>
      <c r="I2206" s="23">
        <f t="shared" si="114"/>
        <v>2.6</v>
      </c>
      <c r="M2206" s="2">
        <v>500</v>
      </c>
    </row>
    <row r="2207" spans="1:13" s="77" customFormat="1" ht="12.75">
      <c r="A2207" s="1"/>
      <c r="B2207" s="120">
        <v>1200</v>
      </c>
      <c r="C2207" s="13" t="s">
        <v>674</v>
      </c>
      <c r="D2207" s="13" t="s">
        <v>1048</v>
      </c>
      <c r="E2207" s="13"/>
      <c r="F2207" s="91" t="s">
        <v>1049</v>
      </c>
      <c r="G2207" s="28" t="s">
        <v>273</v>
      </c>
      <c r="H2207" s="6">
        <f t="shared" si="113"/>
        <v>-30250</v>
      </c>
      <c r="I2207" s="23">
        <f t="shared" si="114"/>
        <v>2.4</v>
      </c>
      <c r="J2207"/>
      <c r="K2207"/>
      <c r="L2207"/>
      <c r="M2207" s="2">
        <v>500</v>
      </c>
    </row>
    <row r="2208" spans="2:13" ht="12.75">
      <c r="B2208" s="120">
        <v>1000</v>
      </c>
      <c r="C2208" s="13" t="s">
        <v>674</v>
      </c>
      <c r="D2208" s="13" t="s">
        <v>1048</v>
      </c>
      <c r="E2208" s="13"/>
      <c r="F2208" s="91" t="s">
        <v>1049</v>
      </c>
      <c r="G2208" s="28" t="s">
        <v>294</v>
      </c>
      <c r="H2208" s="6">
        <f t="shared" si="113"/>
        <v>-31250</v>
      </c>
      <c r="I2208" s="23">
        <f t="shared" si="114"/>
        <v>2</v>
      </c>
      <c r="M2208" s="2">
        <v>500</v>
      </c>
    </row>
    <row r="2209" spans="2:13" ht="12.75">
      <c r="B2209" s="120">
        <v>1500</v>
      </c>
      <c r="C2209" s="13" t="s">
        <v>674</v>
      </c>
      <c r="D2209" s="13" t="s">
        <v>1048</v>
      </c>
      <c r="E2209" s="13"/>
      <c r="F2209" s="91" t="s">
        <v>1049</v>
      </c>
      <c r="G2209" s="28" t="s">
        <v>297</v>
      </c>
      <c r="H2209" s="6">
        <f t="shared" si="113"/>
        <v>-32750</v>
      </c>
      <c r="I2209" s="23">
        <f t="shared" si="114"/>
        <v>3</v>
      </c>
      <c r="M2209" s="2">
        <v>500</v>
      </c>
    </row>
    <row r="2210" spans="2:13" ht="12.75">
      <c r="B2210" s="120">
        <v>1000</v>
      </c>
      <c r="C2210" s="13" t="s">
        <v>674</v>
      </c>
      <c r="D2210" s="13" t="s">
        <v>1048</v>
      </c>
      <c r="E2210" s="13"/>
      <c r="F2210" s="91" t="s">
        <v>1049</v>
      </c>
      <c r="G2210" s="28" t="s">
        <v>300</v>
      </c>
      <c r="H2210" s="6">
        <f t="shared" si="113"/>
        <v>-33750</v>
      </c>
      <c r="I2210" s="23">
        <f t="shared" si="114"/>
        <v>2</v>
      </c>
      <c r="M2210" s="2">
        <v>500</v>
      </c>
    </row>
    <row r="2211" spans="2:13" ht="12.75">
      <c r="B2211" s="120">
        <v>1400</v>
      </c>
      <c r="C2211" s="13" t="s">
        <v>674</v>
      </c>
      <c r="D2211" s="13" t="s">
        <v>1048</v>
      </c>
      <c r="E2211" s="13"/>
      <c r="F2211" s="91" t="s">
        <v>1049</v>
      </c>
      <c r="G2211" s="28" t="s">
        <v>340</v>
      </c>
      <c r="H2211" s="6">
        <f t="shared" si="113"/>
        <v>-35150</v>
      </c>
      <c r="I2211" s="23">
        <f t="shared" si="114"/>
        <v>2.8</v>
      </c>
      <c r="M2211" s="2">
        <v>500</v>
      </c>
    </row>
    <row r="2212" spans="2:13" ht="12.75">
      <c r="B2212" s="120">
        <v>1800</v>
      </c>
      <c r="C2212" s="13" t="s">
        <v>674</v>
      </c>
      <c r="D2212" s="13" t="s">
        <v>1048</v>
      </c>
      <c r="E2212" s="13"/>
      <c r="F2212" s="91" t="s">
        <v>1049</v>
      </c>
      <c r="G2212" s="28" t="s">
        <v>344</v>
      </c>
      <c r="H2212" s="6">
        <f t="shared" si="113"/>
        <v>-36950</v>
      </c>
      <c r="I2212" s="23">
        <f t="shared" si="114"/>
        <v>3.6</v>
      </c>
      <c r="M2212" s="2">
        <v>500</v>
      </c>
    </row>
    <row r="2213" spans="2:13" ht="12.75">
      <c r="B2213" s="120">
        <v>1000</v>
      </c>
      <c r="C2213" s="13" t="s">
        <v>674</v>
      </c>
      <c r="D2213" s="13" t="s">
        <v>1048</v>
      </c>
      <c r="E2213" s="13"/>
      <c r="F2213" s="91" t="s">
        <v>1049</v>
      </c>
      <c r="G2213" s="28" t="s">
        <v>366</v>
      </c>
      <c r="H2213" s="6">
        <f t="shared" si="113"/>
        <v>-37950</v>
      </c>
      <c r="I2213" s="23">
        <f t="shared" si="114"/>
        <v>2</v>
      </c>
      <c r="M2213" s="2">
        <v>500</v>
      </c>
    </row>
    <row r="2214" spans="1:13" ht="12.75">
      <c r="A2214" s="12"/>
      <c r="B2214" s="235">
        <f>SUM(B2187:B2213)</f>
        <v>37950</v>
      </c>
      <c r="C2214" s="12" t="s">
        <v>674</v>
      </c>
      <c r="D2214" s="12"/>
      <c r="E2214" s="12"/>
      <c r="F2214" s="78"/>
      <c r="G2214" s="19"/>
      <c r="H2214" s="75">
        <v>0</v>
      </c>
      <c r="I2214" s="76">
        <f t="shared" si="114"/>
        <v>75.9</v>
      </c>
      <c r="J2214" s="77"/>
      <c r="K2214" s="77"/>
      <c r="L2214" s="77"/>
      <c r="M2214" s="2">
        <v>500</v>
      </c>
    </row>
    <row r="2215" spans="2:13" ht="12.75">
      <c r="B2215" s="120"/>
      <c r="H2215" s="6">
        <f t="shared" si="113"/>
        <v>0</v>
      </c>
      <c r="I2215" s="23">
        <f t="shared" si="114"/>
        <v>0</v>
      </c>
      <c r="M2215" s="2">
        <v>500</v>
      </c>
    </row>
    <row r="2216" spans="2:13" ht="12.75">
      <c r="B2216" s="120"/>
      <c r="H2216" s="6">
        <f t="shared" si="113"/>
        <v>0</v>
      </c>
      <c r="I2216" s="23">
        <f t="shared" si="114"/>
        <v>0</v>
      </c>
      <c r="M2216" s="2">
        <v>500</v>
      </c>
    </row>
    <row r="2217" spans="1:13" ht="12.75">
      <c r="A2217" s="13"/>
      <c r="B2217" s="167">
        <v>800000</v>
      </c>
      <c r="C2217" s="1" t="s">
        <v>1050</v>
      </c>
      <c r="D2217" s="1" t="s">
        <v>1048</v>
      </c>
      <c r="E2217" s="1" t="s">
        <v>1373</v>
      </c>
      <c r="F2217" s="56" t="s">
        <v>440</v>
      </c>
      <c r="G2217" s="30" t="s">
        <v>125</v>
      </c>
      <c r="H2217" s="95">
        <f>H2216-B2217</f>
        <v>-800000</v>
      </c>
      <c r="I2217" s="23">
        <f t="shared" si="114"/>
        <v>1600</v>
      </c>
      <c r="M2217" s="2">
        <v>500</v>
      </c>
    </row>
    <row r="2218" spans="1:13" ht="12.75">
      <c r="A2218" s="12"/>
      <c r="B2218" s="235">
        <f>SUM(B2217:B2217)</f>
        <v>800000</v>
      </c>
      <c r="C2218" s="12" t="s">
        <v>1373</v>
      </c>
      <c r="D2218" s="12"/>
      <c r="E2218" s="12"/>
      <c r="F2218" s="96"/>
      <c r="G2218" s="19"/>
      <c r="H2218" s="97">
        <v>0</v>
      </c>
      <c r="I2218" s="76">
        <f t="shared" si="114"/>
        <v>1600</v>
      </c>
      <c r="J2218" s="77"/>
      <c r="K2218" s="77"/>
      <c r="L2218" s="77"/>
      <c r="M2218" s="2">
        <v>500</v>
      </c>
    </row>
    <row r="2219" spans="2:13" ht="12.75">
      <c r="B2219" s="7"/>
      <c r="H2219" s="6">
        <f t="shared" si="113"/>
        <v>0</v>
      </c>
      <c r="I2219" s="23">
        <f t="shared" si="114"/>
        <v>0</v>
      </c>
      <c r="M2219" s="2">
        <v>500</v>
      </c>
    </row>
    <row r="2220" spans="2:13" ht="12.75">
      <c r="B2220" s="7"/>
      <c r="H2220" s="6">
        <f t="shared" si="113"/>
        <v>0</v>
      </c>
      <c r="I2220" s="23">
        <f t="shared" si="114"/>
        <v>0</v>
      </c>
      <c r="M2220" s="2">
        <v>500</v>
      </c>
    </row>
    <row r="2221" spans="8:13" ht="12.75">
      <c r="H2221" s="6">
        <f t="shared" si="113"/>
        <v>0</v>
      </c>
      <c r="I2221" s="23">
        <f t="shared" si="114"/>
        <v>0</v>
      </c>
      <c r="M2221" s="2">
        <v>500</v>
      </c>
    </row>
    <row r="2222" spans="2:13" ht="12.75">
      <c r="B2222" s="8"/>
      <c r="H2222" s="6">
        <f t="shared" si="113"/>
        <v>0</v>
      </c>
      <c r="I2222" s="23">
        <f t="shared" si="114"/>
        <v>0</v>
      </c>
      <c r="M2222" s="2">
        <v>500</v>
      </c>
    </row>
    <row r="2223" spans="1:13" ht="13.5" thickBot="1">
      <c r="A2223" s="104"/>
      <c r="B2223" s="67">
        <f>+B2273+B2334+B2367+B2427+B2432+B2437+B2442+B2448+B2455</f>
        <v>1533531</v>
      </c>
      <c r="C2223" s="57"/>
      <c r="D2223" s="59" t="s">
        <v>726</v>
      </c>
      <c r="E2223" s="57"/>
      <c r="F2223" s="100"/>
      <c r="G2223" s="62"/>
      <c r="H2223" s="105">
        <f>H2222-B2223</f>
        <v>-1533531</v>
      </c>
      <c r="I2223" s="106">
        <f t="shared" si="114"/>
        <v>3067.062</v>
      </c>
      <c r="J2223" s="65"/>
      <c r="K2223" s="65"/>
      <c r="L2223" s="65"/>
      <c r="M2223" s="2">
        <v>500</v>
      </c>
    </row>
    <row r="2224" spans="2:13" ht="12.75">
      <c r="B2224" s="8"/>
      <c r="H2224" s="6">
        <v>0</v>
      </c>
      <c r="I2224" s="23">
        <f t="shared" si="114"/>
        <v>0</v>
      </c>
      <c r="M2224" s="2">
        <v>500</v>
      </c>
    </row>
    <row r="2225" spans="2:13" ht="12.75">
      <c r="B2225" s="8"/>
      <c r="H2225" s="6">
        <f t="shared" si="113"/>
        <v>0</v>
      </c>
      <c r="I2225" s="23">
        <f t="shared" si="114"/>
        <v>0</v>
      </c>
      <c r="M2225" s="2">
        <v>500</v>
      </c>
    </row>
    <row r="2226" spans="2:13" ht="12.75">
      <c r="B2226" s="293">
        <v>2500</v>
      </c>
      <c r="C2226" s="13" t="s">
        <v>34</v>
      </c>
      <c r="D2226" s="13" t="s">
        <v>26</v>
      </c>
      <c r="E2226" s="1" t="s">
        <v>1051</v>
      </c>
      <c r="F2226" s="66" t="s">
        <v>1052</v>
      </c>
      <c r="G2226" s="28" t="s">
        <v>37</v>
      </c>
      <c r="H2226" s="6">
        <f t="shared" si="113"/>
        <v>-2500</v>
      </c>
      <c r="I2226" s="23">
        <v>5</v>
      </c>
      <c r="K2226" t="s">
        <v>34</v>
      </c>
      <c r="M2226" s="2">
        <v>500</v>
      </c>
    </row>
    <row r="2227" spans="2:13" ht="12.75">
      <c r="B2227" s="293">
        <v>5000</v>
      </c>
      <c r="C2227" s="13" t="s">
        <v>34</v>
      </c>
      <c r="D2227" s="1" t="s">
        <v>26</v>
      </c>
      <c r="E2227" s="1" t="s">
        <v>1051</v>
      </c>
      <c r="F2227" s="66" t="s">
        <v>1053</v>
      </c>
      <c r="G2227" s="28" t="s">
        <v>39</v>
      </c>
      <c r="H2227" s="6">
        <f t="shared" si="113"/>
        <v>-7500</v>
      </c>
      <c r="I2227" s="23">
        <v>10</v>
      </c>
      <c r="K2227" t="s">
        <v>34</v>
      </c>
      <c r="M2227" s="2">
        <v>500</v>
      </c>
    </row>
    <row r="2228" spans="2:13" ht="12.75">
      <c r="B2228" s="293">
        <v>5000</v>
      </c>
      <c r="C2228" s="13" t="s">
        <v>34</v>
      </c>
      <c r="D2228" s="1" t="s">
        <v>26</v>
      </c>
      <c r="E2228" s="1" t="s">
        <v>1051</v>
      </c>
      <c r="F2228" s="66" t="s">
        <v>1054</v>
      </c>
      <c r="G2228" s="28" t="s">
        <v>42</v>
      </c>
      <c r="H2228" s="6">
        <f t="shared" si="113"/>
        <v>-12500</v>
      </c>
      <c r="I2228" s="23">
        <v>10</v>
      </c>
      <c r="K2228" t="s">
        <v>34</v>
      </c>
      <c r="M2228" s="2">
        <v>500</v>
      </c>
    </row>
    <row r="2229" spans="2:13" ht="12.75">
      <c r="B2229" s="293">
        <v>2500</v>
      </c>
      <c r="C2229" s="13" t="s">
        <v>34</v>
      </c>
      <c r="D2229" s="1" t="s">
        <v>26</v>
      </c>
      <c r="E2229" s="1" t="s">
        <v>1051</v>
      </c>
      <c r="F2229" s="66" t="s">
        <v>1055</v>
      </c>
      <c r="G2229" s="28" t="s">
        <v>45</v>
      </c>
      <c r="H2229" s="6">
        <f t="shared" si="113"/>
        <v>-15000</v>
      </c>
      <c r="I2229" s="23">
        <v>5</v>
      </c>
      <c r="K2229" t="s">
        <v>34</v>
      </c>
      <c r="M2229" s="2">
        <v>500</v>
      </c>
    </row>
    <row r="2230" spans="2:13" ht="12.75">
      <c r="B2230" s="293">
        <v>5000</v>
      </c>
      <c r="C2230" s="13" t="s">
        <v>34</v>
      </c>
      <c r="D2230" s="1" t="s">
        <v>26</v>
      </c>
      <c r="E2230" s="1" t="s">
        <v>1051</v>
      </c>
      <c r="F2230" s="66" t="s">
        <v>1056</v>
      </c>
      <c r="G2230" s="28" t="s">
        <v>52</v>
      </c>
      <c r="H2230" s="6">
        <f t="shared" si="113"/>
        <v>-20000</v>
      </c>
      <c r="I2230" s="23">
        <v>10</v>
      </c>
      <c r="K2230" t="s">
        <v>34</v>
      </c>
      <c r="M2230" s="2">
        <v>500</v>
      </c>
    </row>
    <row r="2231" spans="2:13" ht="12.75">
      <c r="B2231" s="293">
        <v>5000</v>
      </c>
      <c r="C2231" s="13" t="s">
        <v>34</v>
      </c>
      <c r="D2231" s="1" t="s">
        <v>26</v>
      </c>
      <c r="E2231" s="1" t="s">
        <v>1051</v>
      </c>
      <c r="F2231" s="66" t="s">
        <v>1057</v>
      </c>
      <c r="G2231" s="28" t="s">
        <v>75</v>
      </c>
      <c r="H2231" s="6">
        <f t="shared" si="113"/>
        <v>-25000</v>
      </c>
      <c r="I2231" s="23">
        <v>10</v>
      </c>
      <c r="K2231" t="s">
        <v>34</v>
      </c>
      <c r="M2231" s="2">
        <v>500</v>
      </c>
    </row>
    <row r="2232" spans="2:13" ht="12.75">
      <c r="B2232" s="293">
        <v>5000</v>
      </c>
      <c r="C2232" s="13" t="s">
        <v>34</v>
      </c>
      <c r="D2232" s="1" t="s">
        <v>26</v>
      </c>
      <c r="E2232" s="1" t="s">
        <v>1051</v>
      </c>
      <c r="F2232" s="66" t="s">
        <v>1058</v>
      </c>
      <c r="G2232" s="28" t="s">
        <v>127</v>
      </c>
      <c r="H2232" s="6">
        <f t="shared" si="113"/>
        <v>-30000</v>
      </c>
      <c r="I2232" s="23">
        <v>10</v>
      </c>
      <c r="K2232" t="s">
        <v>34</v>
      </c>
      <c r="M2232" s="2">
        <v>500</v>
      </c>
    </row>
    <row r="2233" spans="2:13" ht="12.75">
      <c r="B2233" s="293">
        <v>5000</v>
      </c>
      <c r="C2233" s="13" t="s">
        <v>34</v>
      </c>
      <c r="D2233" s="1" t="s">
        <v>26</v>
      </c>
      <c r="E2233" s="1" t="s">
        <v>1051</v>
      </c>
      <c r="F2233" s="66" t="s">
        <v>1059</v>
      </c>
      <c r="G2233" s="28" t="s">
        <v>139</v>
      </c>
      <c r="H2233" s="6">
        <f aca="true" t="shared" si="115" ref="H2233:H2295">H2232-B2233</f>
        <v>-35000</v>
      </c>
      <c r="I2233" s="23">
        <v>10</v>
      </c>
      <c r="K2233" t="s">
        <v>34</v>
      </c>
      <c r="M2233" s="2">
        <v>500</v>
      </c>
    </row>
    <row r="2234" spans="2:13" ht="12.75">
      <c r="B2234" s="293">
        <v>5000</v>
      </c>
      <c r="C2234" s="13" t="s">
        <v>34</v>
      </c>
      <c r="D2234" s="1" t="s">
        <v>26</v>
      </c>
      <c r="E2234" s="1" t="s">
        <v>1051</v>
      </c>
      <c r="F2234" s="66" t="s">
        <v>1060</v>
      </c>
      <c r="G2234" s="28" t="s">
        <v>141</v>
      </c>
      <c r="H2234" s="6">
        <f t="shared" si="115"/>
        <v>-40000</v>
      </c>
      <c r="I2234" s="23">
        <v>10</v>
      </c>
      <c r="K2234" t="s">
        <v>34</v>
      </c>
      <c r="M2234" s="2">
        <v>500</v>
      </c>
    </row>
    <row r="2235" spans="2:13" ht="12.75">
      <c r="B2235" s="293">
        <v>2500</v>
      </c>
      <c r="C2235" s="13" t="s">
        <v>34</v>
      </c>
      <c r="D2235" s="1" t="s">
        <v>26</v>
      </c>
      <c r="E2235" s="1" t="s">
        <v>1051</v>
      </c>
      <c r="F2235" s="66" t="s">
        <v>1061</v>
      </c>
      <c r="G2235" s="28" t="s">
        <v>144</v>
      </c>
      <c r="H2235" s="6">
        <f t="shared" si="115"/>
        <v>-42500</v>
      </c>
      <c r="I2235" s="23">
        <v>5</v>
      </c>
      <c r="K2235" t="s">
        <v>34</v>
      </c>
      <c r="M2235" s="2">
        <v>500</v>
      </c>
    </row>
    <row r="2236" spans="2:13" ht="12.75">
      <c r="B2236" s="293">
        <v>2500</v>
      </c>
      <c r="C2236" s="13" t="s">
        <v>34</v>
      </c>
      <c r="D2236" s="1" t="s">
        <v>26</v>
      </c>
      <c r="E2236" s="1" t="s">
        <v>1051</v>
      </c>
      <c r="F2236" s="66" t="s">
        <v>1062</v>
      </c>
      <c r="G2236" s="28" t="s">
        <v>146</v>
      </c>
      <c r="H2236" s="6">
        <f t="shared" si="115"/>
        <v>-45000</v>
      </c>
      <c r="I2236" s="23">
        <v>5</v>
      </c>
      <c r="K2236" t="s">
        <v>34</v>
      </c>
      <c r="M2236" s="2">
        <v>500</v>
      </c>
    </row>
    <row r="2237" spans="2:13" ht="12.75">
      <c r="B2237" s="293">
        <v>5000</v>
      </c>
      <c r="C2237" s="13" t="s">
        <v>34</v>
      </c>
      <c r="D2237" s="1" t="s">
        <v>26</v>
      </c>
      <c r="E2237" s="1" t="s">
        <v>1051</v>
      </c>
      <c r="F2237" s="66" t="s">
        <v>1063</v>
      </c>
      <c r="G2237" s="28" t="s">
        <v>184</v>
      </c>
      <c r="H2237" s="6">
        <f t="shared" si="115"/>
        <v>-50000</v>
      </c>
      <c r="I2237" s="23">
        <v>10</v>
      </c>
      <c r="K2237" t="s">
        <v>34</v>
      </c>
      <c r="M2237" s="2">
        <v>500</v>
      </c>
    </row>
    <row r="2238" spans="2:13" ht="12.75">
      <c r="B2238" s="293">
        <v>5000</v>
      </c>
      <c r="C2238" s="13" t="s">
        <v>34</v>
      </c>
      <c r="D2238" s="1" t="s">
        <v>26</v>
      </c>
      <c r="E2238" s="1" t="s">
        <v>1051</v>
      </c>
      <c r="F2238" s="66" t="s">
        <v>1064</v>
      </c>
      <c r="G2238" s="28" t="s">
        <v>202</v>
      </c>
      <c r="H2238" s="6">
        <f t="shared" si="115"/>
        <v>-55000</v>
      </c>
      <c r="I2238" s="23">
        <v>10</v>
      </c>
      <c r="K2238" t="s">
        <v>34</v>
      </c>
      <c r="M2238" s="2">
        <v>500</v>
      </c>
    </row>
    <row r="2239" spans="2:13" ht="12.75">
      <c r="B2239" s="293">
        <v>5000</v>
      </c>
      <c r="C2239" s="13" t="s">
        <v>34</v>
      </c>
      <c r="D2239" s="1" t="s">
        <v>26</v>
      </c>
      <c r="E2239" s="1" t="s">
        <v>1051</v>
      </c>
      <c r="F2239" s="66" t="s">
        <v>1065</v>
      </c>
      <c r="G2239" s="28" t="s">
        <v>204</v>
      </c>
      <c r="H2239" s="6">
        <f t="shared" si="115"/>
        <v>-60000</v>
      </c>
      <c r="I2239" s="23">
        <v>10</v>
      </c>
      <c r="K2239" t="s">
        <v>34</v>
      </c>
      <c r="M2239" s="2">
        <v>500</v>
      </c>
    </row>
    <row r="2240" spans="2:13" ht="12.75">
      <c r="B2240" s="294">
        <v>5000</v>
      </c>
      <c r="C2240" s="13" t="s">
        <v>34</v>
      </c>
      <c r="D2240" s="1" t="s">
        <v>26</v>
      </c>
      <c r="E2240" s="1" t="s">
        <v>1051</v>
      </c>
      <c r="F2240" s="66" t="s">
        <v>1066</v>
      </c>
      <c r="G2240" s="28" t="s">
        <v>206</v>
      </c>
      <c r="H2240" s="6">
        <f t="shared" si="115"/>
        <v>-65000</v>
      </c>
      <c r="I2240" s="23">
        <v>10</v>
      </c>
      <c r="K2240" t="s">
        <v>34</v>
      </c>
      <c r="M2240" s="2">
        <v>500</v>
      </c>
    </row>
    <row r="2241" spans="2:13" ht="12.75">
      <c r="B2241" s="293">
        <v>5000</v>
      </c>
      <c r="C2241" s="13" t="s">
        <v>34</v>
      </c>
      <c r="D2241" s="1" t="s">
        <v>26</v>
      </c>
      <c r="E2241" s="1" t="s">
        <v>1051</v>
      </c>
      <c r="F2241" s="66" t="s">
        <v>1067</v>
      </c>
      <c r="G2241" s="28" t="s">
        <v>208</v>
      </c>
      <c r="H2241" s="6">
        <f t="shared" si="115"/>
        <v>-70000</v>
      </c>
      <c r="I2241" s="23">
        <v>10</v>
      </c>
      <c r="K2241" t="s">
        <v>34</v>
      </c>
      <c r="M2241" s="2">
        <v>500</v>
      </c>
    </row>
    <row r="2242" spans="2:13" ht="12.75">
      <c r="B2242" s="293">
        <v>5000</v>
      </c>
      <c r="C2242" s="13" t="s">
        <v>34</v>
      </c>
      <c r="D2242" s="1" t="s">
        <v>26</v>
      </c>
      <c r="E2242" s="1" t="s">
        <v>1051</v>
      </c>
      <c r="F2242" s="66" t="s">
        <v>1068</v>
      </c>
      <c r="G2242" s="28" t="s">
        <v>1069</v>
      </c>
      <c r="H2242" s="6">
        <f t="shared" si="115"/>
        <v>-75000</v>
      </c>
      <c r="I2242" s="23">
        <v>10</v>
      </c>
      <c r="K2242" t="s">
        <v>34</v>
      </c>
      <c r="M2242" s="2">
        <v>500</v>
      </c>
    </row>
    <row r="2243" spans="2:13" ht="12.75">
      <c r="B2243" s="293">
        <v>5000</v>
      </c>
      <c r="C2243" s="13" t="s">
        <v>34</v>
      </c>
      <c r="D2243" s="1" t="s">
        <v>26</v>
      </c>
      <c r="E2243" s="1" t="s">
        <v>1051</v>
      </c>
      <c r="F2243" s="66" t="s">
        <v>1070</v>
      </c>
      <c r="G2243" s="28" t="s">
        <v>227</v>
      </c>
      <c r="H2243" s="6">
        <f t="shared" si="115"/>
        <v>-80000</v>
      </c>
      <c r="I2243" s="23">
        <v>10</v>
      </c>
      <c r="K2243" t="s">
        <v>34</v>
      </c>
      <c r="M2243" s="2">
        <v>500</v>
      </c>
    </row>
    <row r="2244" spans="2:13" ht="12.75">
      <c r="B2244" s="293">
        <v>5000</v>
      </c>
      <c r="C2244" s="13" t="s">
        <v>34</v>
      </c>
      <c r="D2244" s="1" t="s">
        <v>26</v>
      </c>
      <c r="E2244" s="1" t="s">
        <v>1051</v>
      </c>
      <c r="F2244" s="66" t="s">
        <v>1071</v>
      </c>
      <c r="G2244" s="28" t="s">
        <v>258</v>
      </c>
      <c r="H2244" s="6">
        <f t="shared" si="115"/>
        <v>-85000</v>
      </c>
      <c r="I2244" s="23">
        <v>10</v>
      </c>
      <c r="K2244" t="s">
        <v>34</v>
      </c>
      <c r="M2244" s="2">
        <v>500</v>
      </c>
    </row>
    <row r="2245" spans="2:13" ht="12.75">
      <c r="B2245" s="293">
        <v>5000</v>
      </c>
      <c r="C2245" s="13" t="s">
        <v>34</v>
      </c>
      <c r="D2245" s="1" t="s">
        <v>26</v>
      </c>
      <c r="E2245" s="1" t="s">
        <v>1051</v>
      </c>
      <c r="F2245" s="66" t="s">
        <v>1072</v>
      </c>
      <c r="G2245" s="28" t="s">
        <v>260</v>
      </c>
      <c r="H2245" s="6">
        <f t="shared" si="115"/>
        <v>-90000</v>
      </c>
      <c r="I2245" s="23">
        <v>10</v>
      </c>
      <c r="K2245" t="s">
        <v>34</v>
      </c>
      <c r="M2245" s="2">
        <v>500</v>
      </c>
    </row>
    <row r="2246" spans="2:13" ht="12.75">
      <c r="B2246" s="293">
        <v>5000</v>
      </c>
      <c r="C2246" s="13" t="s">
        <v>34</v>
      </c>
      <c r="D2246" s="1" t="s">
        <v>26</v>
      </c>
      <c r="E2246" s="1" t="s">
        <v>1051</v>
      </c>
      <c r="F2246" s="66" t="s">
        <v>1073</v>
      </c>
      <c r="G2246" s="28" t="s">
        <v>261</v>
      </c>
      <c r="H2246" s="6">
        <f t="shared" si="115"/>
        <v>-95000</v>
      </c>
      <c r="I2246" s="23">
        <v>10</v>
      </c>
      <c r="K2246" t="s">
        <v>34</v>
      </c>
      <c r="M2246" s="2">
        <v>500</v>
      </c>
    </row>
    <row r="2247" spans="2:13" ht="12.75">
      <c r="B2247" s="293">
        <v>2500</v>
      </c>
      <c r="C2247" s="13" t="s">
        <v>34</v>
      </c>
      <c r="D2247" s="1" t="s">
        <v>26</v>
      </c>
      <c r="E2247" s="1" t="s">
        <v>1051</v>
      </c>
      <c r="F2247" s="66" t="s">
        <v>1074</v>
      </c>
      <c r="G2247" s="28" t="s">
        <v>273</v>
      </c>
      <c r="H2247" s="6">
        <f t="shared" si="115"/>
        <v>-97500</v>
      </c>
      <c r="I2247" s="23">
        <v>5</v>
      </c>
      <c r="K2247" t="s">
        <v>34</v>
      </c>
      <c r="M2247" s="2">
        <v>500</v>
      </c>
    </row>
    <row r="2248" spans="2:13" ht="12.75">
      <c r="B2248" s="293">
        <v>2500</v>
      </c>
      <c r="C2248" s="13" t="s">
        <v>34</v>
      </c>
      <c r="D2248" s="1" t="s">
        <v>26</v>
      </c>
      <c r="E2248" s="1" t="s">
        <v>1051</v>
      </c>
      <c r="F2248" s="66" t="s">
        <v>1075</v>
      </c>
      <c r="G2248" s="28" t="s">
        <v>294</v>
      </c>
      <c r="H2248" s="6">
        <f t="shared" si="115"/>
        <v>-100000</v>
      </c>
      <c r="I2248" s="23">
        <v>5</v>
      </c>
      <c r="K2248" t="s">
        <v>34</v>
      </c>
      <c r="M2248" s="2">
        <v>500</v>
      </c>
    </row>
    <row r="2249" spans="2:13" ht="12.75">
      <c r="B2249" s="293">
        <v>5000</v>
      </c>
      <c r="C2249" s="13" t="s">
        <v>34</v>
      </c>
      <c r="D2249" s="1" t="s">
        <v>26</v>
      </c>
      <c r="E2249" s="1" t="s">
        <v>1051</v>
      </c>
      <c r="F2249" s="66" t="s">
        <v>1076</v>
      </c>
      <c r="G2249" s="28" t="s">
        <v>297</v>
      </c>
      <c r="H2249" s="6">
        <f t="shared" si="115"/>
        <v>-105000</v>
      </c>
      <c r="I2249" s="23">
        <v>10</v>
      </c>
      <c r="K2249" t="s">
        <v>34</v>
      </c>
      <c r="M2249" s="2">
        <v>500</v>
      </c>
    </row>
    <row r="2250" spans="2:13" ht="12.75">
      <c r="B2250" s="293">
        <v>5000</v>
      </c>
      <c r="C2250" s="13" t="s">
        <v>34</v>
      </c>
      <c r="D2250" s="1" t="s">
        <v>26</v>
      </c>
      <c r="E2250" s="1" t="s">
        <v>1051</v>
      </c>
      <c r="F2250" s="66" t="s">
        <v>1077</v>
      </c>
      <c r="G2250" s="28" t="s">
        <v>300</v>
      </c>
      <c r="H2250" s="6">
        <f t="shared" si="115"/>
        <v>-110000</v>
      </c>
      <c r="I2250" s="23">
        <v>10</v>
      </c>
      <c r="K2250" t="s">
        <v>34</v>
      </c>
      <c r="M2250" s="2">
        <v>500</v>
      </c>
    </row>
    <row r="2251" spans="2:13" ht="12.75">
      <c r="B2251" s="293">
        <v>5000</v>
      </c>
      <c r="C2251" s="13" t="s">
        <v>34</v>
      </c>
      <c r="D2251" s="1" t="s">
        <v>26</v>
      </c>
      <c r="E2251" s="1" t="s">
        <v>1051</v>
      </c>
      <c r="F2251" s="66" t="s">
        <v>1078</v>
      </c>
      <c r="G2251" s="28" t="s">
        <v>344</v>
      </c>
      <c r="H2251" s="6">
        <f t="shared" si="115"/>
        <v>-115000</v>
      </c>
      <c r="I2251" s="23">
        <v>10</v>
      </c>
      <c r="K2251" t="s">
        <v>34</v>
      </c>
      <c r="M2251" s="2">
        <v>500</v>
      </c>
    </row>
    <row r="2252" spans="2:13" ht="12.75">
      <c r="B2252" s="293">
        <v>5000</v>
      </c>
      <c r="C2252" s="13" t="s">
        <v>34</v>
      </c>
      <c r="D2252" s="1" t="s">
        <v>26</v>
      </c>
      <c r="E2252" s="1" t="s">
        <v>1051</v>
      </c>
      <c r="F2252" s="66" t="s">
        <v>1079</v>
      </c>
      <c r="G2252" s="28" t="s">
        <v>366</v>
      </c>
      <c r="H2252" s="6">
        <f t="shared" si="115"/>
        <v>-120000</v>
      </c>
      <c r="I2252" s="23">
        <v>10</v>
      </c>
      <c r="K2252" t="s">
        <v>34</v>
      </c>
      <c r="M2252" s="2">
        <v>500</v>
      </c>
    </row>
    <row r="2253" spans="2:13" ht="12.75">
      <c r="B2253" s="293">
        <v>2500</v>
      </c>
      <c r="C2253" s="13" t="s">
        <v>34</v>
      </c>
      <c r="D2253" s="13" t="s">
        <v>26</v>
      </c>
      <c r="E2253" s="1" t="s">
        <v>1080</v>
      </c>
      <c r="F2253" s="66" t="s">
        <v>1081</v>
      </c>
      <c r="G2253" s="28" t="s">
        <v>37</v>
      </c>
      <c r="H2253" s="6">
        <f t="shared" si="115"/>
        <v>-122500</v>
      </c>
      <c r="I2253" s="23">
        <v>5</v>
      </c>
      <c r="K2253" t="s">
        <v>34</v>
      </c>
      <c r="M2253" s="2">
        <v>500</v>
      </c>
    </row>
    <row r="2254" spans="2:13" ht="12.75">
      <c r="B2254" s="293">
        <v>2500</v>
      </c>
      <c r="C2254" s="13" t="s">
        <v>34</v>
      </c>
      <c r="D2254" s="1" t="s">
        <v>26</v>
      </c>
      <c r="E2254" s="1" t="s">
        <v>1080</v>
      </c>
      <c r="F2254" s="66" t="s">
        <v>1082</v>
      </c>
      <c r="G2254" s="28" t="s">
        <v>39</v>
      </c>
      <c r="H2254" s="6">
        <f t="shared" si="115"/>
        <v>-125000</v>
      </c>
      <c r="I2254" s="23">
        <v>5</v>
      </c>
      <c r="K2254" t="s">
        <v>34</v>
      </c>
      <c r="M2254" s="2">
        <v>500</v>
      </c>
    </row>
    <row r="2255" spans="2:13" ht="12.75">
      <c r="B2255" s="293">
        <v>2500</v>
      </c>
      <c r="C2255" s="13" t="s">
        <v>34</v>
      </c>
      <c r="D2255" s="1" t="s">
        <v>26</v>
      </c>
      <c r="E2255" s="1" t="s">
        <v>1080</v>
      </c>
      <c r="F2255" s="66" t="s">
        <v>1083</v>
      </c>
      <c r="G2255" s="28" t="s">
        <v>42</v>
      </c>
      <c r="H2255" s="6">
        <f t="shared" si="115"/>
        <v>-127500</v>
      </c>
      <c r="I2255" s="23">
        <v>5</v>
      </c>
      <c r="K2255" t="s">
        <v>34</v>
      </c>
      <c r="M2255" s="2">
        <v>500</v>
      </c>
    </row>
    <row r="2256" spans="2:13" ht="12.75">
      <c r="B2256" s="293">
        <v>2500</v>
      </c>
      <c r="C2256" s="13" t="s">
        <v>34</v>
      </c>
      <c r="D2256" s="1" t="s">
        <v>26</v>
      </c>
      <c r="E2256" s="1" t="s">
        <v>1080</v>
      </c>
      <c r="F2256" s="66" t="s">
        <v>1085</v>
      </c>
      <c r="G2256" s="28" t="s">
        <v>75</v>
      </c>
      <c r="H2256" s="6">
        <f t="shared" si="115"/>
        <v>-130000</v>
      </c>
      <c r="I2256" s="23">
        <v>5</v>
      </c>
      <c r="K2256" t="s">
        <v>34</v>
      </c>
      <c r="M2256" s="2">
        <v>500</v>
      </c>
    </row>
    <row r="2257" spans="2:13" ht="12.75">
      <c r="B2257" s="293">
        <v>2500</v>
      </c>
      <c r="C2257" s="13" t="s">
        <v>34</v>
      </c>
      <c r="D2257" s="1" t="s">
        <v>26</v>
      </c>
      <c r="E2257" s="1" t="s">
        <v>1080</v>
      </c>
      <c r="F2257" s="66" t="s">
        <v>1086</v>
      </c>
      <c r="G2257" s="28" t="s">
        <v>125</v>
      </c>
      <c r="H2257" s="6">
        <f t="shared" si="115"/>
        <v>-132500</v>
      </c>
      <c r="I2257" s="23">
        <v>5</v>
      </c>
      <c r="K2257" t="s">
        <v>34</v>
      </c>
      <c r="M2257" s="2">
        <v>500</v>
      </c>
    </row>
    <row r="2258" spans="2:13" ht="12.75">
      <c r="B2258" s="293">
        <v>2500</v>
      </c>
      <c r="C2258" s="13" t="s">
        <v>34</v>
      </c>
      <c r="D2258" s="1" t="s">
        <v>26</v>
      </c>
      <c r="E2258" s="1" t="s">
        <v>1080</v>
      </c>
      <c r="F2258" s="66" t="s">
        <v>1087</v>
      </c>
      <c r="G2258" s="28" t="s">
        <v>141</v>
      </c>
      <c r="H2258" s="6">
        <f t="shared" si="115"/>
        <v>-135000</v>
      </c>
      <c r="I2258" s="23">
        <v>5</v>
      </c>
      <c r="K2258" t="s">
        <v>34</v>
      </c>
      <c r="M2258" s="2">
        <v>500</v>
      </c>
    </row>
    <row r="2259" spans="2:13" ht="12.75">
      <c r="B2259" s="293">
        <v>2500</v>
      </c>
      <c r="C2259" s="13" t="s">
        <v>34</v>
      </c>
      <c r="D2259" s="1" t="s">
        <v>26</v>
      </c>
      <c r="E2259" s="1" t="s">
        <v>1080</v>
      </c>
      <c r="F2259" s="66" t="s">
        <v>1088</v>
      </c>
      <c r="G2259" s="28" t="s">
        <v>206</v>
      </c>
      <c r="H2259" s="6">
        <f t="shared" si="115"/>
        <v>-137500</v>
      </c>
      <c r="I2259" s="23">
        <v>5</v>
      </c>
      <c r="K2259" t="s">
        <v>34</v>
      </c>
      <c r="M2259" s="2">
        <v>500</v>
      </c>
    </row>
    <row r="2260" spans="2:13" ht="12.75">
      <c r="B2260" s="293">
        <v>2500</v>
      </c>
      <c r="C2260" s="13" t="s">
        <v>34</v>
      </c>
      <c r="D2260" s="1" t="s">
        <v>26</v>
      </c>
      <c r="E2260" s="1" t="s">
        <v>1080</v>
      </c>
      <c r="F2260" s="66" t="s">
        <v>1089</v>
      </c>
      <c r="G2260" s="28" t="s">
        <v>208</v>
      </c>
      <c r="H2260" s="6">
        <f t="shared" si="115"/>
        <v>-140000</v>
      </c>
      <c r="I2260" s="23">
        <v>5</v>
      </c>
      <c r="K2260" t="s">
        <v>34</v>
      </c>
      <c r="M2260" s="2">
        <v>500</v>
      </c>
    </row>
    <row r="2261" spans="2:13" ht="12.75">
      <c r="B2261" s="293">
        <v>2500</v>
      </c>
      <c r="C2261" s="13" t="s">
        <v>34</v>
      </c>
      <c r="D2261" s="1" t="s">
        <v>26</v>
      </c>
      <c r="E2261" s="1" t="s">
        <v>1080</v>
      </c>
      <c r="F2261" s="66" t="s">
        <v>1090</v>
      </c>
      <c r="G2261" s="28" t="s">
        <v>226</v>
      </c>
      <c r="H2261" s="6">
        <f t="shared" si="115"/>
        <v>-142500</v>
      </c>
      <c r="I2261" s="23">
        <v>5</v>
      </c>
      <c r="K2261" t="s">
        <v>34</v>
      </c>
      <c r="M2261" s="2">
        <v>500</v>
      </c>
    </row>
    <row r="2262" spans="2:13" ht="12.75">
      <c r="B2262" s="293">
        <v>2500</v>
      </c>
      <c r="C2262" s="13" t="s">
        <v>34</v>
      </c>
      <c r="D2262" s="1" t="s">
        <v>26</v>
      </c>
      <c r="E2262" s="1" t="s">
        <v>1080</v>
      </c>
      <c r="F2262" s="66" t="s">
        <v>1091</v>
      </c>
      <c r="G2262" s="28" t="s">
        <v>227</v>
      </c>
      <c r="H2262" s="6">
        <f t="shared" si="115"/>
        <v>-145000</v>
      </c>
      <c r="I2262" s="23">
        <v>5</v>
      </c>
      <c r="K2262" t="s">
        <v>34</v>
      </c>
      <c r="M2262" s="2">
        <v>500</v>
      </c>
    </row>
    <row r="2263" spans="2:13" ht="12.75">
      <c r="B2263" s="293">
        <v>2500</v>
      </c>
      <c r="C2263" s="13" t="s">
        <v>34</v>
      </c>
      <c r="D2263" s="1" t="s">
        <v>26</v>
      </c>
      <c r="E2263" s="1" t="s">
        <v>1080</v>
      </c>
      <c r="F2263" s="66" t="s">
        <v>1092</v>
      </c>
      <c r="G2263" s="28" t="s">
        <v>258</v>
      </c>
      <c r="H2263" s="6">
        <f t="shared" si="115"/>
        <v>-147500</v>
      </c>
      <c r="I2263" s="23">
        <v>5</v>
      </c>
      <c r="K2263" t="s">
        <v>34</v>
      </c>
      <c r="M2263" s="2">
        <v>500</v>
      </c>
    </row>
    <row r="2264" spans="2:13" ht="12.75">
      <c r="B2264" s="293">
        <v>2500</v>
      </c>
      <c r="C2264" s="13" t="s">
        <v>34</v>
      </c>
      <c r="D2264" s="1" t="s">
        <v>26</v>
      </c>
      <c r="E2264" s="1" t="s">
        <v>1080</v>
      </c>
      <c r="F2264" s="66" t="s">
        <v>1093</v>
      </c>
      <c r="G2264" s="28" t="s">
        <v>260</v>
      </c>
      <c r="H2264" s="6">
        <f t="shared" si="115"/>
        <v>-150000</v>
      </c>
      <c r="I2264" s="23">
        <v>5</v>
      </c>
      <c r="K2264" t="s">
        <v>34</v>
      </c>
      <c r="M2264" s="2">
        <v>500</v>
      </c>
    </row>
    <row r="2265" spans="2:13" ht="12.75">
      <c r="B2265" s="293">
        <v>2500</v>
      </c>
      <c r="C2265" s="13" t="s">
        <v>34</v>
      </c>
      <c r="D2265" s="1" t="s">
        <v>26</v>
      </c>
      <c r="E2265" s="1" t="s">
        <v>1080</v>
      </c>
      <c r="F2265" s="66" t="s">
        <v>1094</v>
      </c>
      <c r="G2265" s="28" t="s">
        <v>261</v>
      </c>
      <c r="H2265" s="6">
        <f t="shared" si="115"/>
        <v>-152500</v>
      </c>
      <c r="I2265" s="23">
        <v>5</v>
      </c>
      <c r="K2265" t="s">
        <v>34</v>
      </c>
      <c r="M2265" s="2">
        <v>500</v>
      </c>
    </row>
    <row r="2266" spans="1:13" s="77" customFormat="1" ht="12.75">
      <c r="A2266" s="1"/>
      <c r="B2266" s="293">
        <v>2500</v>
      </c>
      <c r="C2266" s="13" t="s">
        <v>34</v>
      </c>
      <c r="D2266" s="1" t="s">
        <v>26</v>
      </c>
      <c r="E2266" s="1" t="s">
        <v>1080</v>
      </c>
      <c r="F2266" s="66" t="s">
        <v>1095</v>
      </c>
      <c r="G2266" s="28" t="s">
        <v>273</v>
      </c>
      <c r="H2266" s="6">
        <f t="shared" si="115"/>
        <v>-155000</v>
      </c>
      <c r="I2266" s="23">
        <v>5</v>
      </c>
      <c r="J2266"/>
      <c r="K2266" t="s">
        <v>34</v>
      </c>
      <c r="L2266"/>
      <c r="M2266" s="2">
        <v>500</v>
      </c>
    </row>
    <row r="2267" spans="2:13" ht="12.75">
      <c r="B2267" s="293">
        <v>2500</v>
      </c>
      <c r="C2267" s="13" t="s">
        <v>34</v>
      </c>
      <c r="D2267" s="1" t="s">
        <v>26</v>
      </c>
      <c r="E2267" s="1" t="s">
        <v>1080</v>
      </c>
      <c r="F2267" s="66" t="s">
        <v>1096</v>
      </c>
      <c r="G2267" s="28" t="s">
        <v>294</v>
      </c>
      <c r="H2267" s="6">
        <f t="shared" si="115"/>
        <v>-157500</v>
      </c>
      <c r="I2267" s="23">
        <v>5</v>
      </c>
      <c r="K2267" t="s">
        <v>34</v>
      </c>
      <c r="M2267" s="2">
        <v>500</v>
      </c>
    </row>
    <row r="2268" spans="2:13" ht="12.75">
      <c r="B2268" s="293">
        <v>2500</v>
      </c>
      <c r="C2268" s="13" t="s">
        <v>34</v>
      </c>
      <c r="D2268" s="1" t="s">
        <v>26</v>
      </c>
      <c r="E2268" s="1" t="s">
        <v>1080</v>
      </c>
      <c r="F2268" s="66" t="s">
        <v>1097</v>
      </c>
      <c r="G2268" s="28" t="s">
        <v>297</v>
      </c>
      <c r="H2268" s="6">
        <f t="shared" si="115"/>
        <v>-160000</v>
      </c>
      <c r="I2268" s="23">
        <v>5</v>
      </c>
      <c r="K2268" t="s">
        <v>34</v>
      </c>
      <c r="M2268" s="2">
        <v>500</v>
      </c>
    </row>
    <row r="2269" spans="2:13" ht="12.75">
      <c r="B2269" s="293">
        <v>2500</v>
      </c>
      <c r="C2269" s="13" t="s">
        <v>34</v>
      </c>
      <c r="D2269" s="1" t="s">
        <v>26</v>
      </c>
      <c r="E2269" s="1" t="s">
        <v>1080</v>
      </c>
      <c r="F2269" s="66" t="s">
        <v>1098</v>
      </c>
      <c r="G2269" s="28" t="s">
        <v>300</v>
      </c>
      <c r="H2269" s="6">
        <f t="shared" si="115"/>
        <v>-162500</v>
      </c>
      <c r="I2269" s="23">
        <v>5</v>
      </c>
      <c r="K2269" t="s">
        <v>34</v>
      </c>
      <c r="M2269" s="2">
        <v>500</v>
      </c>
    </row>
    <row r="2270" spans="2:13" ht="12.75">
      <c r="B2270" s="293">
        <v>2500</v>
      </c>
      <c r="C2270" s="13" t="s">
        <v>34</v>
      </c>
      <c r="D2270" s="1" t="s">
        <v>26</v>
      </c>
      <c r="E2270" s="1" t="s">
        <v>1080</v>
      </c>
      <c r="F2270" s="66" t="s">
        <v>1099</v>
      </c>
      <c r="G2270" s="28" t="s">
        <v>340</v>
      </c>
      <c r="H2270" s="6">
        <f t="shared" si="115"/>
        <v>-165000</v>
      </c>
      <c r="I2270" s="23">
        <v>5</v>
      </c>
      <c r="K2270" t="s">
        <v>34</v>
      </c>
      <c r="M2270" s="2">
        <v>500</v>
      </c>
    </row>
    <row r="2271" spans="2:13" ht="12.75">
      <c r="B2271" s="293">
        <v>2500</v>
      </c>
      <c r="C2271" s="13" t="s">
        <v>34</v>
      </c>
      <c r="D2271" s="1" t="s">
        <v>26</v>
      </c>
      <c r="E2271" s="1" t="s">
        <v>1080</v>
      </c>
      <c r="F2271" s="66" t="s">
        <v>1100</v>
      </c>
      <c r="G2271" s="28" t="s">
        <v>344</v>
      </c>
      <c r="H2271" s="6">
        <f t="shared" si="115"/>
        <v>-167500</v>
      </c>
      <c r="I2271" s="23">
        <v>5</v>
      </c>
      <c r="K2271" t="s">
        <v>34</v>
      </c>
      <c r="M2271" s="2">
        <v>500</v>
      </c>
    </row>
    <row r="2272" spans="2:13" ht="12.75">
      <c r="B2272" s="293">
        <v>2500</v>
      </c>
      <c r="C2272" s="13" t="s">
        <v>34</v>
      </c>
      <c r="D2272" s="1" t="s">
        <v>26</v>
      </c>
      <c r="E2272" s="1" t="s">
        <v>1080</v>
      </c>
      <c r="F2272" s="66" t="s">
        <v>1101</v>
      </c>
      <c r="G2272" s="28" t="s">
        <v>366</v>
      </c>
      <c r="H2272" s="6">
        <f t="shared" si="115"/>
        <v>-170000</v>
      </c>
      <c r="I2272" s="23">
        <v>5</v>
      </c>
      <c r="K2272" t="s">
        <v>34</v>
      </c>
      <c r="M2272" s="2">
        <v>500</v>
      </c>
    </row>
    <row r="2273" spans="1:13" ht="12.75">
      <c r="A2273" s="12"/>
      <c r="B2273" s="295">
        <f>SUM(B2226:B2272)</f>
        <v>170000</v>
      </c>
      <c r="C2273" s="12" t="s">
        <v>0</v>
      </c>
      <c r="D2273" s="12"/>
      <c r="E2273" s="12"/>
      <c r="F2273" s="78"/>
      <c r="G2273" s="19"/>
      <c r="H2273" s="75">
        <v>0</v>
      </c>
      <c r="I2273" s="76">
        <f>+B2273/M2273</f>
        <v>340</v>
      </c>
      <c r="J2273" s="77"/>
      <c r="K2273" s="77"/>
      <c r="L2273" s="77"/>
      <c r="M2273" s="2">
        <v>500</v>
      </c>
    </row>
    <row r="2274" spans="2:13" ht="12.75">
      <c r="B2274" s="293"/>
      <c r="H2274" s="6">
        <f t="shared" si="115"/>
        <v>0</v>
      </c>
      <c r="I2274" s="23">
        <f>+B2274/M2274</f>
        <v>0</v>
      </c>
      <c r="M2274" s="2">
        <v>500</v>
      </c>
    </row>
    <row r="2275" spans="2:13" ht="12.75">
      <c r="B2275" s="293"/>
      <c r="H2275" s="6">
        <f t="shared" si="115"/>
        <v>0</v>
      </c>
      <c r="I2275" s="23">
        <f>+B2275/M2275</f>
        <v>0</v>
      </c>
      <c r="M2275" s="2">
        <v>500</v>
      </c>
    </row>
    <row r="2276" spans="2:13" ht="12.75">
      <c r="B2276" s="296">
        <v>1200</v>
      </c>
      <c r="C2276" s="1" t="s">
        <v>55</v>
      </c>
      <c r="D2276" s="13" t="s">
        <v>726</v>
      </c>
      <c r="E2276" s="1" t="s">
        <v>674</v>
      </c>
      <c r="F2276" s="66" t="s">
        <v>1102</v>
      </c>
      <c r="G2276" s="31" t="s">
        <v>37</v>
      </c>
      <c r="H2276" s="6">
        <f t="shared" si="115"/>
        <v>-1200</v>
      </c>
      <c r="I2276" s="23">
        <v>2.4</v>
      </c>
      <c r="K2276" t="s">
        <v>1051</v>
      </c>
      <c r="M2276" s="2">
        <v>500</v>
      </c>
    </row>
    <row r="2277" spans="2:13" ht="12.75">
      <c r="B2277" s="296">
        <v>2500</v>
      </c>
      <c r="C2277" s="33" t="s">
        <v>692</v>
      </c>
      <c r="D2277" s="13" t="s">
        <v>726</v>
      </c>
      <c r="E2277" s="33" t="s">
        <v>674</v>
      </c>
      <c r="F2277" s="66" t="s">
        <v>1102</v>
      </c>
      <c r="G2277" s="31" t="s">
        <v>37</v>
      </c>
      <c r="H2277" s="6">
        <f t="shared" si="115"/>
        <v>-3700</v>
      </c>
      <c r="I2277" s="23">
        <v>5</v>
      </c>
      <c r="K2277" t="s">
        <v>1051</v>
      </c>
      <c r="M2277" s="2">
        <v>500</v>
      </c>
    </row>
    <row r="2278" spans="2:13" ht="12.75">
      <c r="B2278" s="296">
        <v>1200</v>
      </c>
      <c r="C2278" s="13" t="s">
        <v>55</v>
      </c>
      <c r="D2278" s="13" t="s">
        <v>726</v>
      </c>
      <c r="E2278" s="13" t="s">
        <v>674</v>
      </c>
      <c r="F2278" s="66" t="s">
        <v>1102</v>
      </c>
      <c r="G2278" s="30" t="s">
        <v>39</v>
      </c>
      <c r="H2278" s="6">
        <f t="shared" si="115"/>
        <v>-4900</v>
      </c>
      <c r="I2278" s="23">
        <v>2.4</v>
      </c>
      <c r="K2278" t="s">
        <v>1051</v>
      </c>
      <c r="M2278" s="2">
        <v>500</v>
      </c>
    </row>
    <row r="2279" spans="1:13" ht="12.75">
      <c r="A2279" s="13"/>
      <c r="B2279" s="296">
        <v>1200</v>
      </c>
      <c r="C2279" s="13" t="s">
        <v>55</v>
      </c>
      <c r="D2279" s="13" t="s">
        <v>726</v>
      </c>
      <c r="E2279" s="13" t="s">
        <v>674</v>
      </c>
      <c r="F2279" s="66" t="s">
        <v>1102</v>
      </c>
      <c r="G2279" s="30" t="s">
        <v>42</v>
      </c>
      <c r="H2279" s="6">
        <f t="shared" si="115"/>
        <v>-6100</v>
      </c>
      <c r="I2279" s="40">
        <v>2.4</v>
      </c>
      <c r="J2279" s="16"/>
      <c r="K2279" t="s">
        <v>1051</v>
      </c>
      <c r="L2279" s="16"/>
      <c r="M2279" s="2">
        <v>500</v>
      </c>
    </row>
    <row r="2280" spans="2:13" ht="12.75">
      <c r="B2280" s="296">
        <v>1500</v>
      </c>
      <c r="C2280" s="33" t="s">
        <v>692</v>
      </c>
      <c r="D2280" s="13" t="s">
        <v>726</v>
      </c>
      <c r="E2280" s="33" t="s">
        <v>674</v>
      </c>
      <c r="F2280" s="66" t="s">
        <v>1102</v>
      </c>
      <c r="G2280" s="31" t="s">
        <v>45</v>
      </c>
      <c r="H2280" s="6">
        <f t="shared" si="115"/>
        <v>-7600</v>
      </c>
      <c r="I2280" s="23">
        <v>3</v>
      </c>
      <c r="K2280" t="s">
        <v>1051</v>
      </c>
      <c r="M2280" s="2">
        <v>500</v>
      </c>
    </row>
    <row r="2281" spans="2:13" ht="12.75">
      <c r="B2281" s="293">
        <v>800</v>
      </c>
      <c r="C2281" s="13" t="s">
        <v>55</v>
      </c>
      <c r="D2281" s="13" t="s">
        <v>726</v>
      </c>
      <c r="E2281" s="1" t="s">
        <v>674</v>
      </c>
      <c r="F2281" s="66" t="s">
        <v>1102</v>
      </c>
      <c r="G2281" s="28" t="s">
        <v>45</v>
      </c>
      <c r="H2281" s="6">
        <f t="shared" si="115"/>
        <v>-8400</v>
      </c>
      <c r="I2281" s="23">
        <v>1.6</v>
      </c>
      <c r="K2281" t="s">
        <v>1051</v>
      </c>
      <c r="M2281" s="2">
        <v>500</v>
      </c>
    </row>
    <row r="2282" spans="2:13" ht="12.75">
      <c r="B2282" s="293">
        <v>800</v>
      </c>
      <c r="C2282" s="1" t="s">
        <v>55</v>
      </c>
      <c r="D2282" s="13" t="s">
        <v>726</v>
      </c>
      <c r="E2282" s="1" t="s">
        <v>674</v>
      </c>
      <c r="F2282" s="66" t="s">
        <v>1102</v>
      </c>
      <c r="G2282" s="28" t="s">
        <v>75</v>
      </c>
      <c r="H2282" s="6">
        <f t="shared" si="115"/>
        <v>-9200</v>
      </c>
      <c r="I2282" s="23">
        <v>1.6</v>
      </c>
      <c r="K2282" t="s">
        <v>1051</v>
      </c>
      <c r="M2282" s="2">
        <v>500</v>
      </c>
    </row>
    <row r="2283" spans="2:13" ht="12.75">
      <c r="B2283" s="296">
        <v>1500</v>
      </c>
      <c r="C2283" s="33" t="s">
        <v>692</v>
      </c>
      <c r="D2283" s="13" t="s">
        <v>726</v>
      </c>
      <c r="E2283" s="33" t="s">
        <v>674</v>
      </c>
      <c r="F2283" s="66" t="s">
        <v>1102</v>
      </c>
      <c r="G2283" s="31" t="s">
        <v>75</v>
      </c>
      <c r="H2283" s="6">
        <f t="shared" si="115"/>
        <v>-10700</v>
      </c>
      <c r="I2283" s="23">
        <v>3</v>
      </c>
      <c r="K2283" t="s">
        <v>1051</v>
      </c>
      <c r="M2283" s="2">
        <v>500</v>
      </c>
    </row>
    <row r="2284" spans="2:13" ht="12.75">
      <c r="B2284" s="293">
        <v>1600</v>
      </c>
      <c r="C2284" s="1" t="s">
        <v>55</v>
      </c>
      <c r="D2284" s="13" t="s">
        <v>726</v>
      </c>
      <c r="E2284" s="1" t="s">
        <v>674</v>
      </c>
      <c r="F2284" s="66" t="s">
        <v>1102</v>
      </c>
      <c r="G2284" s="28" t="s">
        <v>127</v>
      </c>
      <c r="H2284" s="6">
        <f t="shared" si="115"/>
        <v>-12300</v>
      </c>
      <c r="I2284" s="23">
        <v>3.2</v>
      </c>
      <c r="J2284" s="37"/>
      <c r="K2284" t="s">
        <v>1051</v>
      </c>
      <c r="L2284" s="37"/>
      <c r="M2284" s="2">
        <v>500</v>
      </c>
    </row>
    <row r="2285" spans="2:13" ht="12.75">
      <c r="B2285" s="293">
        <v>1350</v>
      </c>
      <c r="C2285" s="1" t="s">
        <v>55</v>
      </c>
      <c r="D2285" s="13" t="s">
        <v>726</v>
      </c>
      <c r="E2285" s="1" t="s">
        <v>674</v>
      </c>
      <c r="F2285" s="66" t="s">
        <v>1102</v>
      </c>
      <c r="G2285" s="28" t="s">
        <v>125</v>
      </c>
      <c r="H2285" s="6">
        <f t="shared" si="115"/>
        <v>-13650</v>
      </c>
      <c r="I2285" s="23">
        <v>2.7</v>
      </c>
      <c r="K2285" t="s">
        <v>1051</v>
      </c>
      <c r="M2285" s="2">
        <v>500</v>
      </c>
    </row>
    <row r="2286" spans="2:13" ht="12.75">
      <c r="B2286" s="296">
        <v>2500</v>
      </c>
      <c r="C2286" s="1" t="s">
        <v>1103</v>
      </c>
      <c r="D2286" s="13" t="s">
        <v>726</v>
      </c>
      <c r="E2286" s="33" t="s">
        <v>674</v>
      </c>
      <c r="F2286" s="66" t="s">
        <v>1102</v>
      </c>
      <c r="G2286" s="31" t="s">
        <v>125</v>
      </c>
      <c r="H2286" s="6">
        <f t="shared" si="115"/>
        <v>-16150</v>
      </c>
      <c r="I2286" s="23">
        <v>5</v>
      </c>
      <c r="K2286" t="s">
        <v>1051</v>
      </c>
      <c r="M2286" s="2">
        <v>500</v>
      </c>
    </row>
    <row r="2287" spans="2:13" ht="12.75">
      <c r="B2287" s="293">
        <v>1200</v>
      </c>
      <c r="C2287" s="1" t="s">
        <v>55</v>
      </c>
      <c r="D2287" s="13" t="s">
        <v>726</v>
      </c>
      <c r="E2287" s="1" t="s">
        <v>674</v>
      </c>
      <c r="F2287" s="66" t="s">
        <v>1102</v>
      </c>
      <c r="G2287" s="28" t="s">
        <v>139</v>
      </c>
      <c r="H2287" s="6">
        <f t="shared" si="115"/>
        <v>-17350</v>
      </c>
      <c r="I2287" s="23">
        <v>2.4</v>
      </c>
      <c r="K2287" t="s">
        <v>1051</v>
      </c>
      <c r="M2287" s="2">
        <v>500</v>
      </c>
    </row>
    <row r="2288" spans="2:13" ht="12.75">
      <c r="B2288" s="293">
        <v>3000</v>
      </c>
      <c r="C2288" s="1" t="s">
        <v>1104</v>
      </c>
      <c r="D2288" s="13" t="s">
        <v>726</v>
      </c>
      <c r="E2288" s="1" t="s">
        <v>674</v>
      </c>
      <c r="F2288" s="66" t="s">
        <v>1102</v>
      </c>
      <c r="G2288" s="28" t="s">
        <v>139</v>
      </c>
      <c r="H2288" s="6">
        <f t="shared" si="115"/>
        <v>-20350</v>
      </c>
      <c r="I2288" s="23">
        <v>6</v>
      </c>
      <c r="K2288" t="s">
        <v>1051</v>
      </c>
      <c r="M2288" s="2">
        <v>500</v>
      </c>
    </row>
    <row r="2289" spans="2:13" ht="12.75">
      <c r="B2289" s="293">
        <v>1000</v>
      </c>
      <c r="C2289" s="1" t="s">
        <v>55</v>
      </c>
      <c r="D2289" s="13" t="s">
        <v>726</v>
      </c>
      <c r="E2289" s="1" t="s">
        <v>674</v>
      </c>
      <c r="F2289" s="66" t="s">
        <v>1102</v>
      </c>
      <c r="G2289" s="28" t="s">
        <v>141</v>
      </c>
      <c r="H2289" s="6">
        <f t="shared" si="115"/>
        <v>-21350</v>
      </c>
      <c r="I2289" s="23">
        <v>2</v>
      </c>
      <c r="K2289" t="s">
        <v>1051</v>
      </c>
      <c r="M2289" s="2">
        <v>500</v>
      </c>
    </row>
    <row r="2290" spans="2:13" ht="12.75">
      <c r="B2290" s="293">
        <v>1200</v>
      </c>
      <c r="C2290" s="1" t="s">
        <v>55</v>
      </c>
      <c r="D2290" s="13" t="s">
        <v>726</v>
      </c>
      <c r="E2290" s="1" t="s">
        <v>674</v>
      </c>
      <c r="F2290" s="66" t="s">
        <v>1102</v>
      </c>
      <c r="G2290" s="28" t="s">
        <v>144</v>
      </c>
      <c r="H2290" s="6">
        <f t="shared" si="115"/>
        <v>-22550</v>
      </c>
      <c r="I2290" s="23">
        <v>2.4</v>
      </c>
      <c r="K2290" t="s">
        <v>1051</v>
      </c>
      <c r="M2290" s="2">
        <v>500</v>
      </c>
    </row>
    <row r="2291" spans="2:13" ht="12.75">
      <c r="B2291" s="293">
        <v>800</v>
      </c>
      <c r="C2291" s="1" t="s">
        <v>55</v>
      </c>
      <c r="D2291" s="13" t="s">
        <v>726</v>
      </c>
      <c r="E2291" s="1" t="s">
        <v>674</v>
      </c>
      <c r="F2291" s="66" t="s">
        <v>1102</v>
      </c>
      <c r="G2291" s="28" t="s">
        <v>184</v>
      </c>
      <c r="H2291" s="6">
        <f t="shared" si="115"/>
        <v>-23350</v>
      </c>
      <c r="I2291" s="23">
        <v>1.6</v>
      </c>
      <c r="K2291" t="s">
        <v>1051</v>
      </c>
      <c r="M2291" s="2">
        <v>500</v>
      </c>
    </row>
    <row r="2292" spans="2:13" ht="12.75">
      <c r="B2292" s="296">
        <v>1500</v>
      </c>
      <c r="C2292" s="33" t="s">
        <v>692</v>
      </c>
      <c r="D2292" s="13" t="s">
        <v>726</v>
      </c>
      <c r="E2292" s="33" t="s">
        <v>674</v>
      </c>
      <c r="F2292" s="66" t="s">
        <v>1102</v>
      </c>
      <c r="G2292" s="31" t="s">
        <v>184</v>
      </c>
      <c r="H2292" s="6">
        <f t="shared" si="115"/>
        <v>-24850</v>
      </c>
      <c r="I2292" s="23">
        <v>3</v>
      </c>
      <c r="K2292" t="s">
        <v>1051</v>
      </c>
      <c r="M2292" s="2">
        <v>500</v>
      </c>
    </row>
    <row r="2293" spans="2:13" ht="12.75">
      <c r="B2293" s="293">
        <v>1400</v>
      </c>
      <c r="C2293" s="1" t="s">
        <v>55</v>
      </c>
      <c r="D2293" s="13" t="s">
        <v>726</v>
      </c>
      <c r="E2293" s="1" t="s">
        <v>674</v>
      </c>
      <c r="F2293" s="66" t="s">
        <v>1102</v>
      </c>
      <c r="G2293" s="28" t="s">
        <v>202</v>
      </c>
      <c r="H2293" s="6">
        <f t="shared" si="115"/>
        <v>-26250</v>
      </c>
      <c r="I2293" s="23">
        <v>2.8</v>
      </c>
      <c r="K2293" t="s">
        <v>1051</v>
      </c>
      <c r="M2293" s="2">
        <v>500</v>
      </c>
    </row>
    <row r="2294" spans="2:13" ht="12.75">
      <c r="B2294" s="293">
        <v>1200</v>
      </c>
      <c r="C2294" s="1" t="s">
        <v>55</v>
      </c>
      <c r="D2294" s="13" t="s">
        <v>726</v>
      </c>
      <c r="E2294" s="1" t="s">
        <v>674</v>
      </c>
      <c r="F2294" s="66" t="s">
        <v>1102</v>
      </c>
      <c r="G2294" s="28" t="s">
        <v>204</v>
      </c>
      <c r="H2294" s="6">
        <f t="shared" si="115"/>
        <v>-27450</v>
      </c>
      <c r="I2294" s="23">
        <v>2.4</v>
      </c>
      <c r="K2294" t="s">
        <v>1051</v>
      </c>
      <c r="M2294" s="2">
        <v>500</v>
      </c>
    </row>
    <row r="2295" spans="2:13" ht="12.75">
      <c r="B2295" s="293">
        <v>1300</v>
      </c>
      <c r="C2295" s="1" t="s">
        <v>55</v>
      </c>
      <c r="D2295" s="13" t="s">
        <v>726</v>
      </c>
      <c r="E2295" s="1" t="s">
        <v>674</v>
      </c>
      <c r="F2295" s="66" t="s">
        <v>1102</v>
      </c>
      <c r="G2295" s="28" t="s">
        <v>206</v>
      </c>
      <c r="H2295" s="6">
        <f t="shared" si="115"/>
        <v>-28750</v>
      </c>
      <c r="I2295" s="23">
        <v>2.6</v>
      </c>
      <c r="K2295" t="s">
        <v>1051</v>
      </c>
      <c r="M2295" s="2">
        <v>500</v>
      </c>
    </row>
    <row r="2296" spans="2:13" ht="12.75">
      <c r="B2296" s="293">
        <v>1000</v>
      </c>
      <c r="C2296" s="1" t="s">
        <v>690</v>
      </c>
      <c r="D2296" s="13" t="s">
        <v>726</v>
      </c>
      <c r="E2296" s="1" t="s">
        <v>674</v>
      </c>
      <c r="F2296" s="66" t="s">
        <v>1102</v>
      </c>
      <c r="G2296" s="28" t="s">
        <v>208</v>
      </c>
      <c r="H2296" s="6">
        <f aca="true" t="shared" si="116" ref="H2296:H2360">H2295-B2296</f>
        <v>-29750</v>
      </c>
      <c r="I2296" s="23">
        <v>2</v>
      </c>
      <c r="K2296" t="s">
        <v>1051</v>
      </c>
      <c r="M2296" s="2">
        <v>500</v>
      </c>
    </row>
    <row r="2297" spans="2:13" ht="12.75">
      <c r="B2297" s="293">
        <v>2500</v>
      </c>
      <c r="C2297" s="1" t="s">
        <v>1103</v>
      </c>
      <c r="D2297" s="13" t="s">
        <v>726</v>
      </c>
      <c r="E2297" s="1" t="s">
        <v>674</v>
      </c>
      <c r="F2297" s="66" t="s">
        <v>1102</v>
      </c>
      <c r="G2297" s="28" t="s">
        <v>226</v>
      </c>
      <c r="H2297" s="6">
        <f t="shared" si="116"/>
        <v>-32250</v>
      </c>
      <c r="I2297" s="23">
        <v>5</v>
      </c>
      <c r="K2297" t="s">
        <v>1051</v>
      </c>
      <c r="M2297" s="2">
        <v>500</v>
      </c>
    </row>
    <row r="2298" spans="2:13" ht="12.75">
      <c r="B2298" s="293">
        <v>800</v>
      </c>
      <c r="C2298" s="1" t="s">
        <v>55</v>
      </c>
      <c r="D2298" s="13" t="s">
        <v>726</v>
      </c>
      <c r="E2298" s="1" t="s">
        <v>674</v>
      </c>
      <c r="F2298" s="66" t="s">
        <v>1102</v>
      </c>
      <c r="G2298" s="28" t="s">
        <v>226</v>
      </c>
      <c r="H2298" s="6">
        <f t="shared" si="116"/>
        <v>-33050</v>
      </c>
      <c r="I2298" s="23">
        <v>1.6</v>
      </c>
      <c r="K2298" t="s">
        <v>1051</v>
      </c>
      <c r="M2298" s="2">
        <v>500</v>
      </c>
    </row>
    <row r="2299" spans="2:13" ht="12.75">
      <c r="B2299" s="293">
        <v>1300</v>
      </c>
      <c r="C2299" s="1" t="s">
        <v>55</v>
      </c>
      <c r="D2299" s="13" t="s">
        <v>726</v>
      </c>
      <c r="E2299" s="1" t="s">
        <v>674</v>
      </c>
      <c r="F2299" s="66" t="s">
        <v>1102</v>
      </c>
      <c r="G2299" s="28" t="s">
        <v>227</v>
      </c>
      <c r="H2299" s="6">
        <f t="shared" si="116"/>
        <v>-34350</v>
      </c>
      <c r="I2299" s="23">
        <v>2.6</v>
      </c>
      <c r="K2299" t="s">
        <v>1051</v>
      </c>
      <c r="M2299" s="2">
        <v>500</v>
      </c>
    </row>
    <row r="2300" spans="2:13" ht="12.75">
      <c r="B2300" s="293">
        <v>2500</v>
      </c>
      <c r="C2300" s="1" t="s">
        <v>1103</v>
      </c>
      <c r="D2300" s="13" t="s">
        <v>726</v>
      </c>
      <c r="E2300" s="1" t="s">
        <v>674</v>
      </c>
      <c r="F2300" s="66" t="s">
        <v>1102</v>
      </c>
      <c r="G2300" s="28" t="s">
        <v>227</v>
      </c>
      <c r="H2300" s="6">
        <f t="shared" si="116"/>
        <v>-36850</v>
      </c>
      <c r="I2300" s="23">
        <v>5</v>
      </c>
      <c r="K2300" t="s">
        <v>1051</v>
      </c>
      <c r="M2300" s="2">
        <v>500</v>
      </c>
    </row>
    <row r="2301" spans="2:13" ht="12.75">
      <c r="B2301" s="293">
        <v>1000</v>
      </c>
      <c r="C2301" s="1" t="s">
        <v>55</v>
      </c>
      <c r="D2301" s="13" t="s">
        <v>726</v>
      </c>
      <c r="E2301" s="1" t="s">
        <v>674</v>
      </c>
      <c r="F2301" s="66" t="s">
        <v>1102</v>
      </c>
      <c r="G2301" s="28" t="s">
        <v>258</v>
      </c>
      <c r="H2301" s="6">
        <f t="shared" si="116"/>
        <v>-37850</v>
      </c>
      <c r="I2301" s="23">
        <v>2</v>
      </c>
      <c r="K2301" t="s">
        <v>1051</v>
      </c>
      <c r="M2301" s="2">
        <v>500</v>
      </c>
    </row>
    <row r="2302" spans="2:13" ht="12.75">
      <c r="B2302" s="293">
        <v>1200</v>
      </c>
      <c r="C2302" s="1" t="s">
        <v>55</v>
      </c>
      <c r="D2302" s="13" t="s">
        <v>726</v>
      </c>
      <c r="E2302" s="1" t="s">
        <v>674</v>
      </c>
      <c r="F2302" s="66" t="s">
        <v>1102</v>
      </c>
      <c r="G2302" s="28" t="s">
        <v>260</v>
      </c>
      <c r="H2302" s="6">
        <f t="shared" si="116"/>
        <v>-39050</v>
      </c>
      <c r="I2302" s="23">
        <v>2.4</v>
      </c>
      <c r="K2302" t="s">
        <v>1051</v>
      </c>
      <c r="M2302" s="2">
        <v>500</v>
      </c>
    </row>
    <row r="2303" spans="2:13" ht="12.75">
      <c r="B2303" s="293">
        <v>1300</v>
      </c>
      <c r="C2303" s="1" t="s">
        <v>55</v>
      </c>
      <c r="D2303" s="13" t="s">
        <v>726</v>
      </c>
      <c r="E2303" s="1" t="s">
        <v>674</v>
      </c>
      <c r="F2303" s="66" t="s">
        <v>1102</v>
      </c>
      <c r="G2303" s="28" t="s">
        <v>261</v>
      </c>
      <c r="H2303" s="6">
        <f t="shared" si="116"/>
        <v>-40350</v>
      </c>
      <c r="I2303" s="23">
        <v>2.6</v>
      </c>
      <c r="K2303" t="s">
        <v>1051</v>
      </c>
      <c r="M2303" s="2">
        <v>500</v>
      </c>
    </row>
    <row r="2304" spans="2:13" ht="12.75">
      <c r="B2304" s="293">
        <v>800</v>
      </c>
      <c r="C2304" s="1" t="s">
        <v>55</v>
      </c>
      <c r="D2304" s="13" t="s">
        <v>726</v>
      </c>
      <c r="E2304" s="1" t="s">
        <v>674</v>
      </c>
      <c r="F2304" s="66" t="s">
        <v>1102</v>
      </c>
      <c r="G2304" s="28" t="s">
        <v>273</v>
      </c>
      <c r="H2304" s="6">
        <f t="shared" si="116"/>
        <v>-41150</v>
      </c>
      <c r="I2304" s="23">
        <v>1.6</v>
      </c>
      <c r="K2304" t="s">
        <v>1051</v>
      </c>
      <c r="M2304" s="2">
        <v>500</v>
      </c>
    </row>
    <row r="2305" spans="2:13" ht="12.75">
      <c r="B2305" s="293">
        <v>1500</v>
      </c>
      <c r="C2305" s="1" t="s">
        <v>692</v>
      </c>
      <c r="D2305" s="13" t="s">
        <v>726</v>
      </c>
      <c r="E2305" s="1" t="s">
        <v>674</v>
      </c>
      <c r="F2305" s="66" t="s">
        <v>1102</v>
      </c>
      <c r="G2305" s="28" t="s">
        <v>273</v>
      </c>
      <c r="H2305" s="6">
        <f t="shared" si="116"/>
        <v>-42650</v>
      </c>
      <c r="I2305" s="23">
        <v>3</v>
      </c>
      <c r="K2305" t="s">
        <v>1051</v>
      </c>
      <c r="M2305" s="2">
        <v>500</v>
      </c>
    </row>
    <row r="2306" spans="2:13" ht="12.75">
      <c r="B2306" s="293">
        <v>1000</v>
      </c>
      <c r="C2306" s="1" t="s">
        <v>55</v>
      </c>
      <c r="D2306" s="13" t="s">
        <v>726</v>
      </c>
      <c r="E2306" s="1" t="s">
        <v>674</v>
      </c>
      <c r="F2306" s="66" t="s">
        <v>1102</v>
      </c>
      <c r="G2306" s="28" t="s">
        <v>294</v>
      </c>
      <c r="H2306" s="6">
        <f t="shared" si="116"/>
        <v>-43650</v>
      </c>
      <c r="I2306" s="23">
        <v>2</v>
      </c>
      <c r="K2306" t="s">
        <v>1051</v>
      </c>
      <c r="M2306" s="2">
        <v>500</v>
      </c>
    </row>
    <row r="2307" spans="2:13" ht="12.75">
      <c r="B2307" s="293">
        <v>1250</v>
      </c>
      <c r="C2307" s="1" t="s">
        <v>55</v>
      </c>
      <c r="D2307" s="13" t="s">
        <v>726</v>
      </c>
      <c r="E2307" s="1" t="s">
        <v>674</v>
      </c>
      <c r="F2307" s="66" t="s">
        <v>1102</v>
      </c>
      <c r="G2307" s="28" t="s">
        <v>297</v>
      </c>
      <c r="H2307" s="6">
        <f t="shared" si="116"/>
        <v>-44900</v>
      </c>
      <c r="I2307" s="23">
        <v>2.5</v>
      </c>
      <c r="K2307" t="s">
        <v>1051</v>
      </c>
      <c r="M2307" s="2">
        <v>500</v>
      </c>
    </row>
    <row r="2308" spans="2:13" ht="12.75">
      <c r="B2308" s="293">
        <v>1000</v>
      </c>
      <c r="C2308" s="1" t="s">
        <v>55</v>
      </c>
      <c r="D2308" s="13" t="s">
        <v>726</v>
      </c>
      <c r="E2308" s="1" t="s">
        <v>674</v>
      </c>
      <c r="F2308" s="66" t="s">
        <v>1102</v>
      </c>
      <c r="G2308" s="28" t="s">
        <v>300</v>
      </c>
      <c r="H2308" s="6">
        <f t="shared" si="116"/>
        <v>-45900</v>
      </c>
      <c r="I2308" s="23">
        <v>2</v>
      </c>
      <c r="K2308" t="s">
        <v>1051</v>
      </c>
      <c r="M2308" s="2">
        <v>500</v>
      </c>
    </row>
    <row r="2309" spans="2:13" ht="12.75">
      <c r="B2309" s="293">
        <v>1200</v>
      </c>
      <c r="C2309" s="1" t="s">
        <v>55</v>
      </c>
      <c r="D2309" s="13" t="s">
        <v>726</v>
      </c>
      <c r="E2309" s="1" t="s">
        <v>674</v>
      </c>
      <c r="F2309" s="66" t="s">
        <v>1102</v>
      </c>
      <c r="G2309" s="28" t="s">
        <v>340</v>
      </c>
      <c r="H2309" s="6">
        <f t="shared" si="116"/>
        <v>-47100</v>
      </c>
      <c r="I2309" s="23">
        <v>2.4</v>
      </c>
      <c r="K2309" t="s">
        <v>1051</v>
      </c>
      <c r="M2309" s="2">
        <v>500</v>
      </c>
    </row>
    <row r="2310" spans="2:13" ht="12.75">
      <c r="B2310" s="293">
        <v>1500</v>
      </c>
      <c r="C2310" s="1" t="s">
        <v>692</v>
      </c>
      <c r="D2310" s="13" t="s">
        <v>726</v>
      </c>
      <c r="E2310" s="1" t="s">
        <v>674</v>
      </c>
      <c r="F2310" s="66" t="s">
        <v>1102</v>
      </c>
      <c r="G2310" s="28" t="s">
        <v>273</v>
      </c>
      <c r="H2310" s="6">
        <f t="shared" si="116"/>
        <v>-48600</v>
      </c>
      <c r="I2310" s="23">
        <v>3</v>
      </c>
      <c r="K2310" t="s">
        <v>1051</v>
      </c>
      <c r="M2310" s="2">
        <v>500</v>
      </c>
    </row>
    <row r="2311" spans="2:13" ht="12.75">
      <c r="B2311" s="293">
        <v>1350</v>
      </c>
      <c r="C2311" s="1" t="s">
        <v>55</v>
      </c>
      <c r="D2311" s="13" t="s">
        <v>726</v>
      </c>
      <c r="E2311" s="1" t="s">
        <v>674</v>
      </c>
      <c r="F2311" s="66" t="s">
        <v>1102</v>
      </c>
      <c r="G2311" s="28" t="s">
        <v>344</v>
      </c>
      <c r="H2311" s="6">
        <f t="shared" si="116"/>
        <v>-49950</v>
      </c>
      <c r="I2311" s="23">
        <v>2.7</v>
      </c>
      <c r="K2311" t="s">
        <v>1051</v>
      </c>
      <c r="M2311" s="2">
        <v>500</v>
      </c>
    </row>
    <row r="2312" spans="2:13" ht="12.75">
      <c r="B2312" s="293">
        <v>1600</v>
      </c>
      <c r="C2312" s="1" t="s">
        <v>55</v>
      </c>
      <c r="D2312" s="13" t="s">
        <v>726</v>
      </c>
      <c r="E2312" s="1" t="s">
        <v>674</v>
      </c>
      <c r="F2312" s="66" t="s">
        <v>1102</v>
      </c>
      <c r="G2312" s="28" t="s">
        <v>366</v>
      </c>
      <c r="H2312" s="6">
        <f t="shared" si="116"/>
        <v>-51550</v>
      </c>
      <c r="I2312" s="23">
        <v>3.2</v>
      </c>
      <c r="K2312" t="s">
        <v>1051</v>
      </c>
      <c r="M2312" s="2">
        <v>500</v>
      </c>
    </row>
    <row r="2313" spans="1:13" ht="12.75">
      <c r="A2313" s="13"/>
      <c r="B2313" s="296">
        <v>1800</v>
      </c>
      <c r="C2313" s="13" t="s">
        <v>55</v>
      </c>
      <c r="D2313" s="13" t="s">
        <v>26</v>
      </c>
      <c r="E2313" s="13" t="s">
        <v>56</v>
      </c>
      <c r="F2313" s="66" t="s">
        <v>1105</v>
      </c>
      <c r="G2313" s="30" t="s">
        <v>37</v>
      </c>
      <c r="H2313" s="6">
        <f t="shared" si="116"/>
        <v>-53350</v>
      </c>
      <c r="I2313" s="40">
        <v>3.6</v>
      </c>
      <c r="J2313" s="16"/>
      <c r="K2313" t="s">
        <v>1080</v>
      </c>
      <c r="L2313" s="16"/>
      <c r="M2313" s="2">
        <v>500</v>
      </c>
    </row>
    <row r="2314" spans="2:13" ht="12.75">
      <c r="B2314" s="293">
        <v>1600</v>
      </c>
      <c r="C2314" s="13" t="s">
        <v>55</v>
      </c>
      <c r="D2314" s="13" t="s">
        <v>26</v>
      </c>
      <c r="E2314" s="1" t="s">
        <v>56</v>
      </c>
      <c r="F2314" s="66" t="s">
        <v>1105</v>
      </c>
      <c r="G2314" s="28" t="s">
        <v>39</v>
      </c>
      <c r="H2314" s="6">
        <f t="shared" si="116"/>
        <v>-54950</v>
      </c>
      <c r="I2314" s="23">
        <v>3.2</v>
      </c>
      <c r="K2314" t="s">
        <v>1080</v>
      </c>
      <c r="M2314" s="2">
        <v>500</v>
      </c>
    </row>
    <row r="2315" spans="2:13" ht="12.75">
      <c r="B2315" s="293">
        <v>1500</v>
      </c>
      <c r="C2315" s="1" t="s">
        <v>55</v>
      </c>
      <c r="D2315" s="13" t="s">
        <v>26</v>
      </c>
      <c r="E2315" s="1" t="s">
        <v>56</v>
      </c>
      <c r="F2315" s="66" t="s">
        <v>1105</v>
      </c>
      <c r="G2315" s="28" t="s">
        <v>42</v>
      </c>
      <c r="H2315" s="6">
        <f t="shared" si="116"/>
        <v>-56450</v>
      </c>
      <c r="I2315" s="23">
        <v>3</v>
      </c>
      <c r="K2315" t="s">
        <v>1080</v>
      </c>
      <c r="M2315" s="2">
        <v>500</v>
      </c>
    </row>
    <row r="2316" spans="2:13" ht="12.75">
      <c r="B2316" s="293">
        <v>1600</v>
      </c>
      <c r="C2316" s="1" t="s">
        <v>55</v>
      </c>
      <c r="D2316" s="13" t="s">
        <v>26</v>
      </c>
      <c r="E2316" s="1" t="s">
        <v>56</v>
      </c>
      <c r="F2316" s="66" t="s">
        <v>1105</v>
      </c>
      <c r="G2316" s="28" t="s">
        <v>45</v>
      </c>
      <c r="H2316" s="6">
        <f t="shared" si="116"/>
        <v>-58050</v>
      </c>
      <c r="I2316" s="23">
        <v>3.2</v>
      </c>
      <c r="K2316" t="s">
        <v>1080</v>
      </c>
      <c r="M2316" s="2">
        <v>500</v>
      </c>
    </row>
    <row r="2317" spans="2:13" ht="12.75">
      <c r="B2317" s="293">
        <v>800</v>
      </c>
      <c r="C2317" s="1" t="s">
        <v>55</v>
      </c>
      <c r="D2317" s="13" t="s">
        <v>26</v>
      </c>
      <c r="E2317" s="1" t="s">
        <v>56</v>
      </c>
      <c r="F2317" s="66" t="s">
        <v>1105</v>
      </c>
      <c r="G2317" s="28" t="s">
        <v>75</v>
      </c>
      <c r="H2317" s="6">
        <f t="shared" si="116"/>
        <v>-58850</v>
      </c>
      <c r="I2317" s="23">
        <v>1.6</v>
      </c>
      <c r="K2317" t="s">
        <v>1080</v>
      </c>
      <c r="M2317" s="2">
        <v>500</v>
      </c>
    </row>
    <row r="2318" spans="2:13" ht="12.75">
      <c r="B2318" s="293">
        <v>900</v>
      </c>
      <c r="C2318" s="1" t="s">
        <v>55</v>
      </c>
      <c r="D2318" s="13" t="s">
        <v>26</v>
      </c>
      <c r="E2318" s="1" t="s">
        <v>56</v>
      </c>
      <c r="F2318" s="66" t="s">
        <v>1105</v>
      </c>
      <c r="G2318" s="28" t="s">
        <v>127</v>
      </c>
      <c r="H2318" s="6">
        <f t="shared" si="116"/>
        <v>-59750</v>
      </c>
      <c r="I2318" s="23">
        <v>1.8</v>
      </c>
      <c r="K2318" t="s">
        <v>1080</v>
      </c>
      <c r="M2318" s="2">
        <v>500</v>
      </c>
    </row>
    <row r="2319" spans="2:13" ht="12.75">
      <c r="B2319" s="293">
        <v>1000</v>
      </c>
      <c r="C2319" s="1" t="s">
        <v>55</v>
      </c>
      <c r="D2319" s="13" t="s">
        <v>26</v>
      </c>
      <c r="E2319" s="1" t="s">
        <v>56</v>
      </c>
      <c r="F2319" s="66" t="s">
        <v>1105</v>
      </c>
      <c r="G2319" s="28" t="s">
        <v>125</v>
      </c>
      <c r="H2319" s="6">
        <f t="shared" si="116"/>
        <v>-60750</v>
      </c>
      <c r="I2319" s="23">
        <v>2</v>
      </c>
      <c r="K2319" t="s">
        <v>1080</v>
      </c>
      <c r="M2319" s="2">
        <v>500</v>
      </c>
    </row>
    <row r="2320" spans="2:13" ht="12.75">
      <c r="B2320" s="293">
        <v>1600</v>
      </c>
      <c r="C2320" s="1" t="s">
        <v>55</v>
      </c>
      <c r="D2320" s="13" t="s">
        <v>26</v>
      </c>
      <c r="E2320" s="1" t="s">
        <v>56</v>
      </c>
      <c r="F2320" s="66" t="s">
        <v>1105</v>
      </c>
      <c r="G2320" s="28" t="s">
        <v>208</v>
      </c>
      <c r="H2320" s="6">
        <f t="shared" si="116"/>
        <v>-62350</v>
      </c>
      <c r="I2320" s="23">
        <v>3.2</v>
      </c>
      <c r="K2320" t="s">
        <v>1080</v>
      </c>
      <c r="M2320" s="2">
        <v>500</v>
      </c>
    </row>
    <row r="2321" spans="2:13" ht="12.75">
      <c r="B2321" s="293">
        <v>1800</v>
      </c>
      <c r="C2321" s="1" t="s">
        <v>55</v>
      </c>
      <c r="D2321" s="13" t="s">
        <v>26</v>
      </c>
      <c r="E2321" s="1" t="s">
        <v>56</v>
      </c>
      <c r="F2321" s="66" t="s">
        <v>1105</v>
      </c>
      <c r="G2321" s="28" t="s">
        <v>226</v>
      </c>
      <c r="H2321" s="6">
        <f t="shared" si="116"/>
        <v>-64150</v>
      </c>
      <c r="I2321" s="23">
        <v>3.6</v>
      </c>
      <c r="K2321" t="s">
        <v>1080</v>
      </c>
      <c r="M2321" s="2">
        <v>500</v>
      </c>
    </row>
    <row r="2322" spans="2:13" ht="12.75">
      <c r="B2322" s="293">
        <v>1200</v>
      </c>
      <c r="C2322" s="1" t="s">
        <v>55</v>
      </c>
      <c r="D2322" s="13" t="s">
        <v>26</v>
      </c>
      <c r="E2322" s="1" t="s">
        <v>56</v>
      </c>
      <c r="F2322" s="66" t="s">
        <v>1105</v>
      </c>
      <c r="G2322" s="28" t="s">
        <v>227</v>
      </c>
      <c r="H2322" s="6">
        <f t="shared" si="116"/>
        <v>-65350</v>
      </c>
      <c r="I2322" s="23">
        <v>2.4</v>
      </c>
      <c r="K2322" t="s">
        <v>1080</v>
      </c>
      <c r="M2322" s="2">
        <v>500</v>
      </c>
    </row>
    <row r="2323" spans="2:13" ht="12.75">
      <c r="B2323" s="293">
        <v>1700</v>
      </c>
      <c r="C2323" s="1" t="s">
        <v>55</v>
      </c>
      <c r="D2323" s="13" t="s">
        <v>26</v>
      </c>
      <c r="E2323" s="1" t="s">
        <v>56</v>
      </c>
      <c r="F2323" s="66" t="s">
        <v>1105</v>
      </c>
      <c r="G2323" s="28" t="s">
        <v>258</v>
      </c>
      <c r="H2323" s="6">
        <f t="shared" si="116"/>
        <v>-67050</v>
      </c>
      <c r="I2323" s="23">
        <v>3.4</v>
      </c>
      <c r="K2323" t="s">
        <v>1080</v>
      </c>
      <c r="M2323" s="2">
        <v>500</v>
      </c>
    </row>
    <row r="2324" spans="2:13" ht="12.75">
      <c r="B2324" s="293">
        <v>2500</v>
      </c>
      <c r="C2324" s="1" t="s">
        <v>55</v>
      </c>
      <c r="D2324" s="13" t="s">
        <v>26</v>
      </c>
      <c r="E2324" s="1" t="s">
        <v>56</v>
      </c>
      <c r="F2324" s="66" t="s">
        <v>1105</v>
      </c>
      <c r="G2324" s="28" t="s">
        <v>260</v>
      </c>
      <c r="H2324" s="6">
        <f t="shared" si="116"/>
        <v>-69550</v>
      </c>
      <c r="I2324" s="23">
        <v>5</v>
      </c>
      <c r="K2324" t="s">
        <v>1080</v>
      </c>
      <c r="M2324" s="2">
        <v>500</v>
      </c>
    </row>
    <row r="2325" spans="2:13" ht="12.75">
      <c r="B2325" s="293">
        <v>1750</v>
      </c>
      <c r="C2325" s="1" t="s">
        <v>55</v>
      </c>
      <c r="D2325" s="13" t="s">
        <v>26</v>
      </c>
      <c r="E2325" s="1" t="s">
        <v>56</v>
      </c>
      <c r="F2325" s="66" t="s">
        <v>1105</v>
      </c>
      <c r="G2325" s="28" t="s">
        <v>260</v>
      </c>
      <c r="H2325" s="6">
        <f t="shared" si="116"/>
        <v>-71300</v>
      </c>
      <c r="I2325" s="23">
        <v>3.5</v>
      </c>
      <c r="K2325" t="s">
        <v>1080</v>
      </c>
      <c r="M2325" s="2">
        <v>500</v>
      </c>
    </row>
    <row r="2326" spans="2:13" ht="12.75">
      <c r="B2326" s="293">
        <v>1250</v>
      </c>
      <c r="C2326" s="1" t="s">
        <v>55</v>
      </c>
      <c r="D2326" s="13" t="s">
        <v>26</v>
      </c>
      <c r="E2326" s="1" t="s">
        <v>56</v>
      </c>
      <c r="F2326" s="66" t="s">
        <v>1105</v>
      </c>
      <c r="G2326" s="28" t="s">
        <v>261</v>
      </c>
      <c r="H2326" s="6">
        <f t="shared" si="116"/>
        <v>-72550</v>
      </c>
      <c r="I2326" s="23">
        <v>2.5</v>
      </c>
      <c r="K2326" t="s">
        <v>1080</v>
      </c>
      <c r="M2326" s="2">
        <v>500</v>
      </c>
    </row>
    <row r="2327" spans="1:13" s="77" customFormat="1" ht="12.75">
      <c r="A2327" s="1"/>
      <c r="B2327" s="293">
        <v>1900</v>
      </c>
      <c r="C2327" s="1" t="s">
        <v>55</v>
      </c>
      <c r="D2327" s="13" t="s">
        <v>26</v>
      </c>
      <c r="E2327" s="1" t="s">
        <v>56</v>
      </c>
      <c r="F2327" s="66" t="s">
        <v>1105</v>
      </c>
      <c r="G2327" s="28" t="s">
        <v>273</v>
      </c>
      <c r="H2327" s="6">
        <f t="shared" si="116"/>
        <v>-74450</v>
      </c>
      <c r="I2327" s="23">
        <v>3.8</v>
      </c>
      <c r="J2327"/>
      <c r="K2327" t="s">
        <v>1080</v>
      </c>
      <c r="L2327"/>
      <c r="M2327" s="2">
        <v>500</v>
      </c>
    </row>
    <row r="2328" spans="2:13" ht="12.75">
      <c r="B2328" s="293">
        <v>1000</v>
      </c>
      <c r="C2328" s="1" t="s">
        <v>55</v>
      </c>
      <c r="D2328" s="13" t="s">
        <v>26</v>
      </c>
      <c r="E2328" s="1" t="s">
        <v>56</v>
      </c>
      <c r="F2328" s="66" t="s">
        <v>1105</v>
      </c>
      <c r="G2328" s="28" t="s">
        <v>294</v>
      </c>
      <c r="H2328" s="6">
        <f t="shared" si="116"/>
        <v>-75450</v>
      </c>
      <c r="I2328" s="23">
        <v>2</v>
      </c>
      <c r="K2328" t="s">
        <v>1080</v>
      </c>
      <c r="M2328" s="2">
        <v>500</v>
      </c>
    </row>
    <row r="2329" spans="2:13" ht="12.75">
      <c r="B2329" s="293">
        <v>1400</v>
      </c>
      <c r="C2329" s="1" t="s">
        <v>55</v>
      </c>
      <c r="D2329" s="13" t="s">
        <v>26</v>
      </c>
      <c r="E2329" s="1" t="s">
        <v>56</v>
      </c>
      <c r="F2329" s="66" t="s">
        <v>1105</v>
      </c>
      <c r="G2329" s="28" t="s">
        <v>623</v>
      </c>
      <c r="H2329" s="6">
        <f t="shared" si="116"/>
        <v>-76850</v>
      </c>
      <c r="I2329" s="23">
        <v>2.8</v>
      </c>
      <c r="K2329" t="s">
        <v>1080</v>
      </c>
      <c r="M2329" s="2">
        <v>500</v>
      </c>
    </row>
    <row r="2330" spans="2:13" ht="12.75">
      <c r="B2330" s="293">
        <v>1800</v>
      </c>
      <c r="C2330" s="1" t="s">
        <v>55</v>
      </c>
      <c r="D2330" s="13" t="s">
        <v>26</v>
      </c>
      <c r="E2330" s="1" t="s">
        <v>56</v>
      </c>
      <c r="F2330" s="66" t="s">
        <v>1105</v>
      </c>
      <c r="G2330" s="28" t="s">
        <v>300</v>
      </c>
      <c r="H2330" s="6">
        <f t="shared" si="116"/>
        <v>-78650</v>
      </c>
      <c r="I2330" s="23">
        <v>3.6</v>
      </c>
      <c r="K2330" t="s">
        <v>1080</v>
      </c>
      <c r="M2330" s="2">
        <v>500</v>
      </c>
    </row>
    <row r="2331" spans="2:13" ht="12.75">
      <c r="B2331" s="293">
        <v>1250</v>
      </c>
      <c r="C2331" s="1" t="s">
        <v>55</v>
      </c>
      <c r="D2331" s="13" t="s">
        <v>26</v>
      </c>
      <c r="E2331" s="1" t="s">
        <v>56</v>
      </c>
      <c r="F2331" s="66" t="s">
        <v>1105</v>
      </c>
      <c r="G2331" s="28" t="s">
        <v>340</v>
      </c>
      <c r="H2331" s="6">
        <f t="shared" si="116"/>
        <v>-79900</v>
      </c>
      <c r="I2331" s="23">
        <v>2.5</v>
      </c>
      <c r="K2331" t="s">
        <v>1080</v>
      </c>
      <c r="M2331" s="2">
        <v>500</v>
      </c>
    </row>
    <row r="2332" spans="2:13" ht="12.75">
      <c r="B2332" s="293">
        <v>1600</v>
      </c>
      <c r="C2332" s="1" t="s">
        <v>55</v>
      </c>
      <c r="D2332" s="1" t="s">
        <v>26</v>
      </c>
      <c r="E2332" s="1" t="s">
        <v>56</v>
      </c>
      <c r="F2332" s="66" t="s">
        <v>1105</v>
      </c>
      <c r="G2332" s="28" t="s">
        <v>344</v>
      </c>
      <c r="H2332" s="6">
        <f t="shared" si="116"/>
        <v>-81500</v>
      </c>
      <c r="I2332" s="23">
        <v>3.2</v>
      </c>
      <c r="K2332" t="s">
        <v>1080</v>
      </c>
      <c r="M2332" s="2">
        <v>500</v>
      </c>
    </row>
    <row r="2333" spans="2:13" ht="12.75">
      <c r="B2333" s="293">
        <v>1700</v>
      </c>
      <c r="C2333" s="1" t="s">
        <v>55</v>
      </c>
      <c r="D2333" s="1" t="s">
        <v>26</v>
      </c>
      <c r="E2333" s="1" t="s">
        <v>56</v>
      </c>
      <c r="F2333" s="66" t="s">
        <v>1105</v>
      </c>
      <c r="G2333" s="28" t="s">
        <v>366</v>
      </c>
      <c r="H2333" s="6">
        <f t="shared" si="116"/>
        <v>-83200</v>
      </c>
      <c r="I2333" s="23">
        <v>3.4</v>
      </c>
      <c r="K2333" t="s">
        <v>1080</v>
      </c>
      <c r="M2333" s="2">
        <v>500</v>
      </c>
    </row>
    <row r="2334" spans="1:13" ht="12.75">
      <c r="A2334" s="12"/>
      <c r="B2334" s="295">
        <f>SUM(B2276:B2333)</f>
        <v>83200</v>
      </c>
      <c r="C2334" s="12"/>
      <c r="D2334" s="12"/>
      <c r="E2334" s="12" t="s">
        <v>674</v>
      </c>
      <c r="F2334" s="78"/>
      <c r="G2334" s="19"/>
      <c r="H2334" s="75">
        <v>0</v>
      </c>
      <c r="I2334" s="76">
        <f>+B2334/M2334</f>
        <v>166.4</v>
      </c>
      <c r="J2334" s="77"/>
      <c r="K2334" s="77"/>
      <c r="L2334" s="77"/>
      <c r="M2334" s="2">
        <v>500</v>
      </c>
    </row>
    <row r="2335" spans="2:13" ht="12.75">
      <c r="B2335" s="293"/>
      <c r="H2335" s="6">
        <f t="shared" si="116"/>
        <v>0</v>
      </c>
      <c r="I2335" s="23">
        <f>+B2335/M2335</f>
        <v>0</v>
      </c>
      <c r="M2335" s="2">
        <v>500</v>
      </c>
    </row>
    <row r="2336" spans="2:13" ht="12.75">
      <c r="B2336" s="293"/>
      <c r="H2336" s="6">
        <f t="shared" si="116"/>
        <v>0</v>
      </c>
      <c r="I2336" s="23">
        <f>+B2336/M2336</f>
        <v>0</v>
      </c>
      <c r="M2336" s="2">
        <v>500</v>
      </c>
    </row>
    <row r="2337" spans="2:13" ht="12.75">
      <c r="B2337" s="293">
        <v>15000</v>
      </c>
      <c r="C2337" s="1" t="s">
        <v>1106</v>
      </c>
      <c r="D2337" s="13" t="s">
        <v>726</v>
      </c>
      <c r="E2337" s="1" t="s">
        <v>726</v>
      </c>
      <c r="F2337" s="66" t="s">
        <v>1107</v>
      </c>
      <c r="G2337" s="28" t="s">
        <v>45</v>
      </c>
      <c r="H2337" s="6">
        <f t="shared" si="116"/>
        <v>-15000</v>
      </c>
      <c r="I2337" s="23">
        <v>30</v>
      </c>
      <c r="K2337" t="s">
        <v>1051</v>
      </c>
      <c r="M2337" s="2">
        <v>500</v>
      </c>
    </row>
    <row r="2338" spans="2:13" ht="12.75">
      <c r="B2338" s="293">
        <v>5000</v>
      </c>
      <c r="C2338" s="1" t="s">
        <v>1108</v>
      </c>
      <c r="D2338" s="13" t="s">
        <v>726</v>
      </c>
      <c r="E2338" s="1" t="s">
        <v>726</v>
      </c>
      <c r="F2338" s="66" t="s">
        <v>1109</v>
      </c>
      <c r="G2338" s="28" t="s">
        <v>45</v>
      </c>
      <c r="H2338" s="6">
        <f t="shared" si="116"/>
        <v>-20000</v>
      </c>
      <c r="I2338" s="23">
        <v>10</v>
      </c>
      <c r="K2338" t="s">
        <v>1051</v>
      </c>
      <c r="M2338" s="2">
        <v>500</v>
      </c>
    </row>
    <row r="2339" spans="2:13" ht="12.75">
      <c r="B2339" s="293">
        <v>3000</v>
      </c>
      <c r="C2339" s="1" t="s">
        <v>1110</v>
      </c>
      <c r="D2339" s="13" t="s">
        <v>726</v>
      </c>
      <c r="E2339" s="1" t="s">
        <v>726</v>
      </c>
      <c r="F2339" s="66" t="s">
        <v>1111</v>
      </c>
      <c r="G2339" s="28" t="s">
        <v>125</v>
      </c>
      <c r="H2339" s="6">
        <f t="shared" si="116"/>
        <v>-23000</v>
      </c>
      <c r="I2339" s="23">
        <v>6</v>
      </c>
      <c r="K2339" t="s">
        <v>1051</v>
      </c>
      <c r="M2339" s="2">
        <v>500</v>
      </c>
    </row>
    <row r="2340" spans="2:13" ht="12.75">
      <c r="B2340" s="293">
        <v>15000</v>
      </c>
      <c r="C2340" s="1" t="s">
        <v>1106</v>
      </c>
      <c r="D2340" s="13" t="s">
        <v>726</v>
      </c>
      <c r="E2340" s="1" t="s">
        <v>726</v>
      </c>
      <c r="F2340" s="66" t="s">
        <v>1112</v>
      </c>
      <c r="G2340" s="28" t="s">
        <v>141</v>
      </c>
      <c r="H2340" s="6">
        <f>H2338-B2340</f>
        <v>-35000</v>
      </c>
      <c r="I2340" s="23">
        <v>30</v>
      </c>
      <c r="K2340" t="s">
        <v>1051</v>
      </c>
      <c r="M2340" s="2">
        <v>500</v>
      </c>
    </row>
    <row r="2341" spans="2:13" ht="12.75">
      <c r="B2341" s="293">
        <v>15000</v>
      </c>
      <c r="C2341" s="1" t="s">
        <v>1106</v>
      </c>
      <c r="D2341" s="13" t="s">
        <v>726</v>
      </c>
      <c r="E2341" s="1" t="s">
        <v>726</v>
      </c>
      <c r="F2341" s="66" t="s">
        <v>1112</v>
      </c>
      <c r="G2341" s="28" t="s">
        <v>141</v>
      </c>
      <c r="H2341" s="6">
        <f>H2339-B2341</f>
        <v>-38000</v>
      </c>
      <c r="I2341" s="23">
        <v>30</v>
      </c>
      <c r="K2341" t="s">
        <v>1051</v>
      </c>
      <c r="M2341" s="2">
        <v>500</v>
      </c>
    </row>
    <row r="2342" spans="2:13" ht="12.75">
      <c r="B2342" s="293">
        <v>5000</v>
      </c>
      <c r="C2342" s="1" t="s">
        <v>1108</v>
      </c>
      <c r="D2342" s="13" t="s">
        <v>726</v>
      </c>
      <c r="E2342" s="1" t="s">
        <v>726</v>
      </c>
      <c r="F2342" s="66" t="s">
        <v>1113</v>
      </c>
      <c r="G2342" s="28" t="s">
        <v>144</v>
      </c>
      <c r="H2342" s="6">
        <f t="shared" si="116"/>
        <v>-43000</v>
      </c>
      <c r="I2342" s="23">
        <v>10</v>
      </c>
      <c r="K2342" t="s">
        <v>1051</v>
      </c>
      <c r="M2342" s="2">
        <v>500</v>
      </c>
    </row>
    <row r="2343" spans="2:13" ht="12.75">
      <c r="B2343" s="293">
        <v>600</v>
      </c>
      <c r="C2343" s="1" t="s">
        <v>1114</v>
      </c>
      <c r="D2343" s="13" t="s">
        <v>726</v>
      </c>
      <c r="E2343" s="1" t="s">
        <v>726</v>
      </c>
      <c r="F2343" s="66" t="s">
        <v>1102</v>
      </c>
      <c r="G2343" s="28" t="s">
        <v>204</v>
      </c>
      <c r="H2343" s="6">
        <f t="shared" si="116"/>
        <v>-43600</v>
      </c>
      <c r="I2343" s="23">
        <v>1.2</v>
      </c>
      <c r="K2343" t="s">
        <v>1051</v>
      </c>
      <c r="M2343" s="2">
        <v>500</v>
      </c>
    </row>
    <row r="2344" spans="2:13" ht="12.75">
      <c r="B2344" s="293">
        <v>5000</v>
      </c>
      <c r="C2344" s="1" t="s">
        <v>1108</v>
      </c>
      <c r="D2344" s="13" t="s">
        <v>726</v>
      </c>
      <c r="E2344" s="1" t="s">
        <v>726</v>
      </c>
      <c r="F2344" s="66" t="s">
        <v>1115</v>
      </c>
      <c r="G2344" s="28" t="s">
        <v>226</v>
      </c>
      <c r="H2344" s="6">
        <f t="shared" si="116"/>
        <v>-48600</v>
      </c>
      <c r="I2344" s="23">
        <v>10</v>
      </c>
      <c r="K2344" t="s">
        <v>1051</v>
      </c>
      <c r="M2344" s="2">
        <v>500</v>
      </c>
    </row>
    <row r="2345" spans="2:13" ht="12.75">
      <c r="B2345" s="293">
        <v>5000</v>
      </c>
      <c r="C2345" s="1" t="s">
        <v>1108</v>
      </c>
      <c r="D2345" s="13" t="s">
        <v>726</v>
      </c>
      <c r="E2345" s="1" t="s">
        <v>726</v>
      </c>
      <c r="F2345" s="66" t="s">
        <v>1116</v>
      </c>
      <c r="G2345" s="28" t="s">
        <v>294</v>
      </c>
      <c r="H2345" s="6">
        <f t="shared" si="116"/>
        <v>-53600</v>
      </c>
      <c r="I2345" s="23">
        <v>10</v>
      </c>
      <c r="K2345" t="s">
        <v>1051</v>
      </c>
      <c r="M2345" s="2">
        <v>500</v>
      </c>
    </row>
    <row r="2346" spans="2:13" ht="12.75">
      <c r="B2346" s="296">
        <v>23500</v>
      </c>
      <c r="C2346" s="33" t="s">
        <v>34</v>
      </c>
      <c r="D2346" s="13" t="s">
        <v>26</v>
      </c>
      <c r="E2346" s="33" t="s">
        <v>26</v>
      </c>
      <c r="F2346" s="66" t="s">
        <v>1117</v>
      </c>
      <c r="G2346" s="31" t="s">
        <v>37</v>
      </c>
      <c r="H2346" s="6">
        <f t="shared" si="116"/>
        <v>-77100</v>
      </c>
      <c r="I2346" s="23">
        <v>47</v>
      </c>
      <c r="K2346" t="s">
        <v>1080</v>
      </c>
      <c r="M2346" s="2">
        <v>500</v>
      </c>
    </row>
    <row r="2347" spans="2:13" ht="12.75">
      <c r="B2347" s="296">
        <v>1350</v>
      </c>
      <c r="C2347" s="13" t="s">
        <v>1349</v>
      </c>
      <c r="D2347" s="13" t="s">
        <v>26</v>
      </c>
      <c r="E2347" s="35" t="s">
        <v>26</v>
      </c>
      <c r="F2347" s="66" t="s">
        <v>1118</v>
      </c>
      <c r="G2347" s="36" t="s">
        <v>37</v>
      </c>
      <c r="H2347" s="6">
        <f t="shared" si="116"/>
        <v>-78450</v>
      </c>
      <c r="I2347" s="23">
        <v>2.7</v>
      </c>
      <c r="K2347" t="s">
        <v>1080</v>
      </c>
      <c r="M2347" s="2">
        <v>500</v>
      </c>
    </row>
    <row r="2348" spans="2:13" ht="12.75">
      <c r="B2348" s="296">
        <v>600</v>
      </c>
      <c r="C2348" s="13" t="s">
        <v>1119</v>
      </c>
      <c r="D2348" s="13" t="s">
        <v>26</v>
      </c>
      <c r="E2348" s="13" t="s">
        <v>26</v>
      </c>
      <c r="F2348" s="66" t="s">
        <v>1120</v>
      </c>
      <c r="G2348" s="30" t="s">
        <v>37</v>
      </c>
      <c r="H2348" s="6">
        <f t="shared" si="116"/>
        <v>-79050</v>
      </c>
      <c r="I2348" s="23">
        <v>1.2</v>
      </c>
      <c r="K2348" t="s">
        <v>1080</v>
      </c>
      <c r="M2348" s="2">
        <v>500</v>
      </c>
    </row>
    <row r="2349" spans="1:13" s="16" customFormat="1" ht="12.75">
      <c r="A2349" s="1"/>
      <c r="B2349" s="293">
        <v>3500</v>
      </c>
      <c r="C2349" s="1" t="s">
        <v>1121</v>
      </c>
      <c r="D2349" s="13" t="s">
        <v>26</v>
      </c>
      <c r="E2349" s="1" t="s">
        <v>26</v>
      </c>
      <c r="F2349" s="66" t="s">
        <v>1122</v>
      </c>
      <c r="G2349" s="28" t="s">
        <v>227</v>
      </c>
      <c r="H2349" s="6">
        <f t="shared" si="116"/>
        <v>-82550</v>
      </c>
      <c r="I2349" s="23">
        <v>7</v>
      </c>
      <c r="J2349"/>
      <c r="K2349" t="s">
        <v>1080</v>
      </c>
      <c r="L2349"/>
      <c r="M2349" s="2">
        <v>500</v>
      </c>
    </row>
    <row r="2350" spans="2:13" ht="12.75">
      <c r="B2350" s="293">
        <v>200</v>
      </c>
      <c r="C2350" s="1" t="s">
        <v>1123</v>
      </c>
      <c r="D2350" s="13" t="s">
        <v>26</v>
      </c>
      <c r="E2350" s="1" t="s">
        <v>26</v>
      </c>
      <c r="F2350" s="66" t="s">
        <v>1122</v>
      </c>
      <c r="G2350" s="28" t="s">
        <v>227</v>
      </c>
      <c r="H2350" s="6">
        <f t="shared" si="116"/>
        <v>-82750</v>
      </c>
      <c r="I2350" s="23">
        <v>0.4</v>
      </c>
      <c r="K2350" t="s">
        <v>1080</v>
      </c>
      <c r="M2350" s="2">
        <v>500</v>
      </c>
    </row>
    <row r="2351" spans="2:13" ht="12.75">
      <c r="B2351" s="293">
        <v>1200</v>
      </c>
      <c r="C2351" s="13" t="s">
        <v>1355</v>
      </c>
      <c r="D2351" s="13" t="s">
        <v>26</v>
      </c>
      <c r="E2351" s="1" t="s">
        <v>26</v>
      </c>
      <c r="F2351" s="66" t="s">
        <v>1124</v>
      </c>
      <c r="G2351" s="28" t="s">
        <v>227</v>
      </c>
      <c r="H2351" s="6">
        <f t="shared" si="116"/>
        <v>-83950</v>
      </c>
      <c r="I2351" s="23">
        <v>2.4</v>
      </c>
      <c r="K2351" t="s">
        <v>1080</v>
      </c>
      <c r="M2351" s="2">
        <v>500</v>
      </c>
    </row>
    <row r="2352" spans="2:13" ht="12.75">
      <c r="B2352" s="293">
        <v>15000</v>
      </c>
      <c r="C2352" s="1" t="s">
        <v>1106</v>
      </c>
      <c r="D2352" s="13" t="s">
        <v>26</v>
      </c>
      <c r="E2352" s="1" t="s">
        <v>26</v>
      </c>
      <c r="F2352" s="66" t="s">
        <v>1125</v>
      </c>
      <c r="G2352" s="28" t="s">
        <v>260</v>
      </c>
      <c r="H2352" s="6">
        <f t="shared" si="116"/>
        <v>-98950</v>
      </c>
      <c r="I2352" s="23">
        <v>30</v>
      </c>
      <c r="K2352" t="s">
        <v>1080</v>
      </c>
      <c r="M2352" s="2">
        <v>500</v>
      </c>
    </row>
    <row r="2353" spans="2:13" ht="12.75">
      <c r="B2353" s="293">
        <v>15000</v>
      </c>
      <c r="C2353" s="1" t="s">
        <v>1126</v>
      </c>
      <c r="D2353" s="13" t="s">
        <v>26</v>
      </c>
      <c r="E2353" s="1" t="s">
        <v>26</v>
      </c>
      <c r="F2353" s="66" t="s">
        <v>1125</v>
      </c>
      <c r="G2353" s="28" t="s">
        <v>260</v>
      </c>
      <c r="H2353" s="6">
        <f t="shared" si="116"/>
        <v>-113950</v>
      </c>
      <c r="I2353" s="23">
        <v>30</v>
      </c>
      <c r="K2353" t="s">
        <v>1080</v>
      </c>
      <c r="M2353" s="2">
        <v>500</v>
      </c>
    </row>
    <row r="2354" spans="2:13" ht="12.75">
      <c r="B2354" s="293">
        <v>3000</v>
      </c>
      <c r="C2354" s="1" t="s">
        <v>1127</v>
      </c>
      <c r="D2354" s="13" t="s">
        <v>26</v>
      </c>
      <c r="E2354" s="1" t="s">
        <v>26</v>
      </c>
      <c r="F2354" s="66" t="s">
        <v>1128</v>
      </c>
      <c r="G2354" s="28" t="s">
        <v>260</v>
      </c>
      <c r="H2354" s="6">
        <f t="shared" si="116"/>
        <v>-116950</v>
      </c>
      <c r="I2354" s="23">
        <v>6</v>
      </c>
      <c r="K2354" t="s">
        <v>1080</v>
      </c>
      <c r="M2354" s="2">
        <v>500</v>
      </c>
    </row>
    <row r="2355" spans="2:13" ht="12.75">
      <c r="B2355" s="293">
        <v>200</v>
      </c>
      <c r="C2355" s="1" t="s">
        <v>1129</v>
      </c>
      <c r="D2355" s="13" t="s">
        <v>26</v>
      </c>
      <c r="E2355" s="1" t="s">
        <v>26</v>
      </c>
      <c r="F2355" s="66" t="s">
        <v>1130</v>
      </c>
      <c r="G2355" s="28" t="s">
        <v>260</v>
      </c>
      <c r="H2355" s="6">
        <f t="shared" si="116"/>
        <v>-117150</v>
      </c>
      <c r="I2355" s="23">
        <v>0.4</v>
      </c>
      <c r="K2355" t="s">
        <v>1080</v>
      </c>
      <c r="M2355" s="2">
        <v>500</v>
      </c>
    </row>
    <row r="2356" spans="1:13" ht="12.75">
      <c r="A2356" s="13"/>
      <c r="B2356" s="296">
        <v>1000</v>
      </c>
      <c r="C2356" s="13" t="s">
        <v>1131</v>
      </c>
      <c r="D2356" s="13" t="s">
        <v>726</v>
      </c>
      <c r="E2356" s="13" t="s">
        <v>726</v>
      </c>
      <c r="F2356" s="91" t="s">
        <v>1132</v>
      </c>
      <c r="G2356" s="30" t="s">
        <v>260</v>
      </c>
      <c r="H2356" s="29">
        <f t="shared" si="116"/>
        <v>-118150</v>
      </c>
      <c r="I2356" s="40">
        <v>2</v>
      </c>
      <c r="J2356" s="16"/>
      <c r="K2356" s="16" t="s">
        <v>809</v>
      </c>
      <c r="L2356" s="16"/>
      <c r="M2356" s="2">
        <v>500</v>
      </c>
    </row>
    <row r="2357" spans="2:13" ht="12.75">
      <c r="B2357" s="293">
        <v>2500</v>
      </c>
      <c r="C2357" s="1" t="s">
        <v>1133</v>
      </c>
      <c r="D2357" s="13" t="s">
        <v>26</v>
      </c>
      <c r="E2357" s="1" t="s">
        <v>26</v>
      </c>
      <c r="F2357" s="66" t="s">
        <v>1134</v>
      </c>
      <c r="G2357" s="28" t="s">
        <v>261</v>
      </c>
      <c r="H2357" s="29">
        <f t="shared" si="116"/>
        <v>-120650</v>
      </c>
      <c r="I2357" s="23">
        <v>5</v>
      </c>
      <c r="K2357" t="s">
        <v>1080</v>
      </c>
      <c r="M2357" s="2">
        <v>500</v>
      </c>
    </row>
    <row r="2358" spans="2:13" ht="12.75">
      <c r="B2358" s="293">
        <v>1250</v>
      </c>
      <c r="C2358" s="1" t="s">
        <v>1135</v>
      </c>
      <c r="D2358" s="13" t="s">
        <v>26</v>
      </c>
      <c r="E2358" s="1" t="s">
        <v>26</v>
      </c>
      <c r="F2358" s="66" t="s">
        <v>1136</v>
      </c>
      <c r="G2358" s="28" t="s">
        <v>273</v>
      </c>
      <c r="H2358" s="29">
        <f t="shared" si="116"/>
        <v>-121900</v>
      </c>
      <c r="I2358" s="23">
        <v>2.5</v>
      </c>
      <c r="K2358" t="s">
        <v>1080</v>
      </c>
      <c r="M2358" s="2">
        <v>500</v>
      </c>
    </row>
    <row r="2359" spans="2:13" ht="12.75">
      <c r="B2359" s="293">
        <v>400</v>
      </c>
      <c r="C2359" s="1" t="s">
        <v>1137</v>
      </c>
      <c r="D2359" s="13" t="s">
        <v>26</v>
      </c>
      <c r="E2359" s="1" t="s">
        <v>26</v>
      </c>
      <c r="F2359" s="66" t="s">
        <v>1138</v>
      </c>
      <c r="G2359" s="28" t="s">
        <v>294</v>
      </c>
      <c r="H2359" s="6">
        <f t="shared" si="116"/>
        <v>-122300</v>
      </c>
      <c r="I2359" s="23">
        <v>0.8</v>
      </c>
      <c r="K2359" t="s">
        <v>1080</v>
      </c>
      <c r="M2359" s="2">
        <v>500</v>
      </c>
    </row>
    <row r="2360" spans="1:13" s="77" customFormat="1" ht="12.75">
      <c r="A2360" s="1"/>
      <c r="B2360" s="293">
        <v>150</v>
      </c>
      <c r="C2360" s="1" t="s">
        <v>1139</v>
      </c>
      <c r="D2360" s="13" t="s">
        <v>26</v>
      </c>
      <c r="E2360" s="1" t="s">
        <v>26</v>
      </c>
      <c r="F2360" s="66" t="s">
        <v>1138</v>
      </c>
      <c r="G2360" s="28" t="s">
        <v>294</v>
      </c>
      <c r="H2360" s="6">
        <f t="shared" si="116"/>
        <v>-122450</v>
      </c>
      <c r="I2360" s="23">
        <v>0.3</v>
      </c>
      <c r="J2360"/>
      <c r="K2360" t="s">
        <v>1080</v>
      </c>
      <c r="L2360"/>
      <c r="M2360" s="2">
        <v>500</v>
      </c>
    </row>
    <row r="2361" spans="2:13" ht="12.75">
      <c r="B2361" s="293">
        <v>1400</v>
      </c>
      <c r="C2361" s="13" t="s">
        <v>1358</v>
      </c>
      <c r="D2361" s="13" t="s">
        <v>26</v>
      </c>
      <c r="E2361" s="1" t="s">
        <v>26</v>
      </c>
      <c r="F2361" s="66" t="s">
        <v>1140</v>
      </c>
      <c r="G2361" s="28" t="s">
        <v>294</v>
      </c>
      <c r="H2361" s="6">
        <f aca="true" t="shared" si="117" ref="H2361:H2426">H2360-B2361</f>
        <v>-123850</v>
      </c>
      <c r="I2361" s="23">
        <v>2.8</v>
      </c>
      <c r="K2361" t="s">
        <v>1080</v>
      </c>
      <c r="M2361" s="2">
        <v>500</v>
      </c>
    </row>
    <row r="2362" spans="2:13" ht="12.75">
      <c r="B2362" s="293">
        <v>2275</v>
      </c>
      <c r="C2362" s="13" t="s">
        <v>1353</v>
      </c>
      <c r="D2362" s="13" t="s">
        <v>26</v>
      </c>
      <c r="E2362" s="1" t="s">
        <v>26</v>
      </c>
      <c r="F2362" s="66" t="s">
        <v>1140</v>
      </c>
      <c r="G2362" s="28" t="s">
        <v>294</v>
      </c>
      <c r="H2362" s="6">
        <f t="shared" si="117"/>
        <v>-126125</v>
      </c>
      <c r="I2362" s="23">
        <v>4.55</v>
      </c>
      <c r="K2362" t="s">
        <v>1080</v>
      </c>
      <c r="M2362" s="2">
        <v>500</v>
      </c>
    </row>
    <row r="2363" spans="2:13" ht="12.75">
      <c r="B2363" s="293">
        <v>2250</v>
      </c>
      <c r="C2363" s="13" t="s">
        <v>1354</v>
      </c>
      <c r="D2363" s="13" t="s">
        <v>26</v>
      </c>
      <c r="E2363" s="1" t="s">
        <v>26</v>
      </c>
      <c r="F2363" s="66" t="s">
        <v>1140</v>
      </c>
      <c r="G2363" s="28" t="s">
        <v>294</v>
      </c>
      <c r="H2363" s="6">
        <f t="shared" si="117"/>
        <v>-128375</v>
      </c>
      <c r="I2363" s="23">
        <v>4.5</v>
      </c>
      <c r="K2363" t="s">
        <v>1080</v>
      </c>
      <c r="M2363" s="2">
        <v>500</v>
      </c>
    </row>
    <row r="2364" spans="2:13" ht="12.75">
      <c r="B2364" s="293">
        <v>1250</v>
      </c>
      <c r="C2364" s="1" t="s">
        <v>1135</v>
      </c>
      <c r="D2364" s="1" t="s">
        <v>26</v>
      </c>
      <c r="E2364" s="1" t="s">
        <v>26</v>
      </c>
      <c r="F2364" s="66" t="s">
        <v>1141</v>
      </c>
      <c r="G2364" s="28" t="s">
        <v>340</v>
      </c>
      <c r="H2364" s="6">
        <f t="shared" si="117"/>
        <v>-129625</v>
      </c>
      <c r="I2364" s="23">
        <v>2.5</v>
      </c>
      <c r="K2364" t="s">
        <v>1080</v>
      </c>
      <c r="M2364" s="2">
        <v>500</v>
      </c>
    </row>
    <row r="2365" spans="2:13" ht="12.75">
      <c r="B2365" s="293">
        <v>20000</v>
      </c>
      <c r="C2365" s="1" t="s">
        <v>1348</v>
      </c>
      <c r="D2365" s="13" t="s">
        <v>726</v>
      </c>
      <c r="E2365" s="1" t="s">
        <v>726</v>
      </c>
      <c r="F2365" s="66" t="s">
        <v>1142</v>
      </c>
      <c r="G2365" s="28" t="s">
        <v>294</v>
      </c>
      <c r="H2365" s="6">
        <f t="shared" si="117"/>
        <v>-149625</v>
      </c>
      <c r="I2365" s="23">
        <v>40</v>
      </c>
      <c r="K2365" t="s">
        <v>809</v>
      </c>
      <c r="M2365" s="2">
        <v>500</v>
      </c>
    </row>
    <row r="2366" spans="2:13" ht="12.75">
      <c r="B2366" s="293">
        <v>20000</v>
      </c>
      <c r="C2366" s="1" t="s">
        <v>1348</v>
      </c>
      <c r="D2366" s="13" t="s">
        <v>726</v>
      </c>
      <c r="E2366" s="1" t="s">
        <v>726</v>
      </c>
      <c r="F2366" s="66" t="s">
        <v>1143</v>
      </c>
      <c r="G2366" s="28" t="s">
        <v>366</v>
      </c>
      <c r="H2366" s="6">
        <f t="shared" si="117"/>
        <v>-169625</v>
      </c>
      <c r="I2366" s="23">
        <v>40</v>
      </c>
      <c r="K2366" t="s">
        <v>809</v>
      </c>
      <c r="M2366" s="2">
        <v>500</v>
      </c>
    </row>
    <row r="2367" spans="1:13" ht="12.75">
      <c r="A2367" s="12"/>
      <c r="B2367" s="295">
        <f>SUM(B2337:B2366)</f>
        <v>184625</v>
      </c>
      <c r="C2367" s="12"/>
      <c r="D2367" s="12"/>
      <c r="E2367" s="12" t="s">
        <v>726</v>
      </c>
      <c r="F2367" s="78"/>
      <c r="G2367" s="19"/>
      <c r="H2367" s="75">
        <v>0</v>
      </c>
      <c r="I2367" s="76">
        <f>+B2367/M2367</f>
        <v>369.25</v>
      </c>
      <c r="J2367" s="77"/>
      <c r="K2367" s="77"/>
      <c r="L2367" s="77"/>
      <c r="M2367" s="2">
        <v>500</v>
      </c>
    </row>
    <row r="2368" spans="2:13" ht="12.75">
      <c r="B2368" s="293"/>
      <c r="H2368" s="6">
        <f t="shared" si="117"/>
        <v>0</v>
      </c>
      <c r="I2368" s="23">
        <f>+B2368/M2368</f>
        <v>0</v>
      </c>
      <c r="M2368" s="2">
        <v>500</v>
      </c>
    </row>
    <row r="2369" spans="2:13" ht="12.75">
      <c r="B2369" s="293"/>
      <c r="H2369" s="6">
        <f t="shared" si="117"/>
        <v>0</v>
      </c>
      <c r="I2369" s="23">
        <f>+B2369/M2369</f>
        <v>0</v>
      </c>
      <c r="M2369" s="2">
        <v>500</v>
      </c>
    </row>
    <row r="2370" spans="2:13" ht="12.75">
      <c r="B2370" s="293">
        <v>20273</v>
      </c>
      <c r="C2370" s="1" t="s">
        <v>1144</v>
      </c>
      <c r="D2370" s="13" t="s">
        <v>726</v>
      </c>
      <c r="E2370" s="1" t="s">
        <v>1145</v>
      </c>
      <c r="F2370" s="66" t="s">
        <v>1146</v>
      </c>
      <c r="G2370" s="28" t="s">
        <v>184</v>
      </c>
      <c r="H2370" s="6">
        <f t="shared" si="117"/>
        <v>-20273</v>
      </c>
      <c r="I2370" s="23">
        <f>+B2370/M2370</f>
        <v>40.546</v>
      </c>
      <c r="K2370" t="s">
        <v>1051</v>
      </c>
      <c r="M2370" s="2">
        <v>500</v>
      </c>
    </row>
    <row r="2371" spans="2:13" ht="12.75">
      <c r="B2371" s="296">
        <v>500</v>
      </c>
      <c r="C2371" s="1" t="s">
        <v>1147</v>
      </c>
      <c r="D2371" s="13" t="s">
        <v>26</v>
      </c>
      <c r="E2371" s="1" t="s">
        <v>1148</v>
      </c>
      <c r="F2371" s="66" t="s">
        <v>1149</v>
      </c>
      <c r="G2371" s="31" t="s">
        <v>37</v>
      </c>
      <c r="H2371" s="6">
        <f t="shared" si="117"/>
        <v>-20773</v>
      </c>
      <c r="I2371" s="23">
        <v>1</v>
      </c>
      <c r="K2371" t="s">
        <v>1080</v>
      </c>
      <c r="M2371" s="2">
        <v>500</v>
      </c>
    </row>
    <row r="2372" spans="2:13" ht="12.75">
      <c r="B2372" s="293">
        <v>2000</v>
      </c>
      <c r="C2372" s="1" t="s">
        <v>1147</v>
      </c>
      <c r="D2372" s="13" t="s">
        <v>26</v>
      </c>
      <c r="E2372" s="1" t="s">
        <v>1148</v>
      </c>
      <c r="F2372" s="66" t="s">
        <v>1150</v>
      </c>
      <c r="G2372" s="28" t="s">
        <v>39</v>
      </c>
      <c r="H2372" s="6">
        <f t="shared" si="117"/>
        <v>-22773</v>
      </c>
      <c r="I2372" s="23">
        <v>4</v>
      </c>
      <c r="K2372" t="s">
        <v>1080</v>
      </c>
      <c r="M2372" s="2">
        <v>500</v>
      </c>
    </row>
    <row r="2373" spans="2:13" ht="12.75">
      <c r="B2373" s="296">
        <v>1200</v>
      </c>
      <c r="C2373" s="38" t="s">
        <v>1147</v>
      </c>
      <c r="D2373" s="13" t="s">
        <v>26</v>
      </c>
      <c r="E2373" s="38" t="s">
        <v>1148</v>
      </c>
      <c r="F2373" s="66" t="s">
        <v>1151</v>
      </c>
      <c r="G2373" s="28" t="s">
        <v>42</v>
      </c>
      <c r="H2373" s="6">
        <f t="shared" si="117"/>
        <v>-23973</v>
      </c>
      <c r="I2373" s="23">
        <v>2.4</v>
      </c>
      <c r="J2373" s="37"/>
      <c r="K2373" t="s">
        <v>1080</v>
      </c>
      <c r="L2373" s="37"/>
      <c r="M2373" s="2">
        <v>500</v>
      </c>
    </row>
    <row r="2374" spans="2:13" ht="12.75">
      <c r="B2374" s="293">
        <v>2000</v>
      </c>
      <c r="C2374" s="1" t="s">
        <v>1147</v>
      </c>
      <c r="D2374" s="13" t="s">
        <v>26</v>
      </c>
      <c r="E2374" s="1" t="s">
        <v>1148</v>
      </c>
      <c r="F2374" s="66" t="s">
        <v>1152</v>
      </c>
      <c r="G2374" s="28" t="s">
        <v>45</v>
      </c>
      <c r="H2374" s="6">
        <f t="shared" si="117"/>
        <v>-25973</v>
      </c>
      <c r="I2374" s="23">
        <v>4</v>
      </c>
      <c r="K2374" t="s">
        <v>1080</v>
      </c>
      <c r="M2374" s="2">
        <v>500</v>
      </c>
    </row>
    <row r="2375" spans="2:13" ht="12.75">
      <c r="B2375" s="293">
        <v>1000</v>
      </c>
      <c r="C2375" s="1" t="s">
        <v>1147</v>
      </c>
      <c r="D2375" s="13" t="s">
        <v>26</v>
      </c>
      <c r="E2375" s="1" t="s">
        <v>1153</v>
      </c>
      <c r="F2375" s="66" t="s">
        <v>1154</v>
      </c>
      <c r="G2375" s="28" t="s">
        <v>75</v>
      </c>
      <c r="H2375" s="6">
        <f t="shared" si="117"/>
        <v>-26973</v>
      </c>
      <c r="I2375" s="23">
        <v>2</v>
      </c>
      <c r="K2375" t="s">
        <v>1080</v>
      </c>
      <c r="M2375" s="2">
        <v>500</v>
      </c>
    </row>
    <row r="2376" spans="2:13" ht="12.75">
      <c r="B2376" s="293">
        <v>2500</v>
      </c>
      <c r="C2376" s="1" t="s">
        <v>1147</v>
      </c>
      <c r="D2376" s="13" t="s">
        <v>26</v>
      </c>
      <c r="E2376" s="1" t="s">
        <v>1153</v>
      </c>
      <c r="F2376" s="66" t="s">
        <v>1155</v>
      </c>
      <c r="G2376" s="28" t="s">
        <v>75</v>
      </c>
      <c r="H2376" s="6">
        <f t="shared" si="117"/>
        <v>-29473</v>
      </c>
      <c r="I2376" s="23">
        <v>5</v>
      </c>
      <c r="K2376" t="s">
        <v>1080</v>
      </c>
      <c r="M2376" s="2">
        <v>500</v>
      </c>
    </row>
    <row r="2377" spans="2:13" ht="12.75">
      <c r="B2377" s="293">
        <v>500</v>
      </c>
      <c r="C2377" s="1" t="s">
        <v>1147</v>
      </c>
      <c r="D2377" s="13" t="s">
        <v>26</v>
      </c>
      <c r="E2377" s="1" t="s">
        <v>1148</v>
      </c>
      <c r="F2377" s="66" t="s">
        <v>1156</v>
      </c>
      <c r="G2377" s="28" t="s">
        <v>127</v>
      </c>
      <c r="H2377" s="6">
        <f t="shared" si="117"/>
        <v>-29973</v>
      </c>
      <c r="I2377" s="23">
        <v>1</v>
      </c>
      <c r="K2377" t="s">
        <v>1080</v>
      </c>
      <c r="M2377" s="2">
        <v>500</v>
      </c>
    </row>
    <row r="2378" spans="2:13" ht="12.75">
      <c r="B2378" s="293">
        <v>1000</v>
      </c>
      <c r="C2378" s="1" t="s">
        <v>1147</v>
      </c>
      <c r="D2378" s="13" t="s">
        <v>26</v>
      </c>
      <c r="E2378" s="1" t="s">
        <v>1148</v>
      </c>
      <c r="F2378" s="66" t="s">
        <v>1157</v>
      </c>
      <c r="G2378" s="28" t="s">
        <v>127</v>
      </c>
      <c r="H2378" s="6">
        <f t="shared" si="117"/>
        <v>-30973</v>
      </c>
      <c r="I2378" s="23">
        <v>2</v>
      </c>
      <c r="K2378" t="s">
        <v>1080</v>
      </c>
      <c r="M2378" s="2">
        <v>500</v>
      </c>
    </row>
    <row r="2379" spans="2:13" ht="12.75">
      <c r="B2379" s="293">
        <v>2000</v>
      </c>
      <c r="C2379" s="1" t="s">
        <v>1147</v>
      </c>
      <c r="D2379" s="13" t="s">
        <v>26</v>
      </c>
      <c r="E2379" s="1" t="s">
        <v>1148</v>
      </c>
      <c r="F2379" s="66" t="s">
        <v>1158</v>
      </c>
      <c r="G2379" s="28" t="s">
        <v>127</v>
      </c>
      <c r="H2379" s="6">
        <f t="shared" si="117"/>
        <v>-32973</v>
      </c>
      <c r="I2379" s="23">
        <v>4</v>
      </c>
      <c r="K2379" t="s">
        <v>1080</v>
      </c>
      <c r="M2379" s="2">
        <v>500</v>
      </c>
    </row>
    <row r="2380" spans="2:13" ht="12.75">
      <c r="B2380" s="293">
        <v>1200</v>
      </c>
      <c r="C2380" s="1" t="s">
        <v>1147</v>
      </c>
      <c r="D2380" s="13" t="s">
        <v>26</v>
      </c>
      <c r="E2380" s="1" t="s">
        <v>1148</v>
      </c>
      <c r="F2380" s="66" t="s">
        <v>1159</v>
      </c>
      <c r="G2380" s="28" t="s">
        <v>125</v>
      </c>
      <c r="H2380" s="6">
        <f t="shared" si="117"/>
        <v>-34173</v>
      </c>
      <c r="I2380" s="23">
        <v>2.4</v>
      </c>
      <c r="K2380" t="s">
        <v>1080</v>
      </c>
      <c r="M2380" s="2">
        <v>500</v>
      </c>
    </row>
    <row r="2381" spans="2:13" ht="12.75">
      <c r="B2381" s="293">
        <v>500</v>
      </c>
      <c r="C2381" s="1" t="s">
        <v>1147</v>
      </c>
      <c r="D2381" s="13" t="s">
        <v>26</v>
      </c>
      <c r="E2381" s="1" t="s">
        <v>1148</v>
      </c>
      <c r="F2381" s="66" t="s">
        <v>1160</v>
      </c>
      <c r="G2381" s="28" t="s">
        <v>125</v>
      </c>
      <c r="H2381" s="6">
        <f t="shared" si="117"/>
        <v>-34673</v>
      </c>
      <c r="I2381" s="23">
        <v>1</v>
      </c>
      <c r="K2381" t="s">
        <v>1080</v>
      </c>
      <c r="M2381" s="2">
        <v>500</v>
      </c>
    </row>
    <row r="2382" spans="2:13" ht="12.75">
      <c r="B2382" s="293">
        <v>1600</v>
      </c>
      <c r="C2382" s="1" t="s">
        <v>1147</v>
      </c>
      <c r="D2382" s="13" t="s">
        <v>26</v>
      </c>
      <c r="E2382" s="1" t="s">
        <v>1148</v>
      </c>
      <c r="F2382" s="66" t="s">
        <v>1161</v>
      </c>
      <c r="G2382" s="28" t="s">
        <v>125</v>
      </c>
      <c r="H2382" s="6">
        <f t="shared" si="117"/>
        <v>-36273</v>
      </c>
      <c r="I2382" s="23">
        <v>3.2</v>
      </c>
      <c r="K2382" t="s">
        <v>1080</v>
      </c>
      <c r="M2382" s="2">
        <v>500</v>
      </c>
    </row>
    <row r="2383" spans="2:13" ht="12.75">
      <c r="B2383" s="293">
        <v>3500</v>
      </c>
      <c r="C2383" s="1" t="s">
        <v>1147</v>
      </c>
      <c r="D2383" s="13" t="s">
        <v>26</v>
      </c>
      <c r="E2383" s="1" t="s">
        <v>1148</v>
      </c>
      <c r="F2383" s="66" t="s">
        <v>1162</v>
      </c>
      <c r="G2383" s="28" t="s">
        <v>139</v>
      </c>
      <c r="H2383" s="6">
        <f t="shared" si="117"/>
        <v>-39773</v>
      </c>
      <c r="I2383" s="23">
        <v>7</v>
      </c>
      <c r="K2383" t="s">
        <v>1080</v>
      </c>
      <c r="M2383" s="2">
        <v>500</v>
      </c>
    </row>
    <row r="2384" spans="2:13" ht="12.75">
      <c r="B2384" s="293">
        <v>1000</v>
      </c>
      <c r="C2384" s="1" t="s">
        <v>1147</v>
      </c>
      <c r="D2384" s="13" t="s">
        <v>26</v>
      </c>
      <c r="E2384" s="1" t="s">
        <v>1148</v>
      </c>
      <c r="F2384" s="66" t="s">
        <v>1163</v>
      </c>
      <c r="G2384" s="28" t="s">
        <v>141</v>
      </c>
      <c r="H2384" s="6">
        <f t="shared" si="117"/>
        <v>-40773</v>
      </c>
      <c r="I2384" s="23">
        <v>2</v>
      </c>
      <c r="K2384" t="s">
        <v>1080</v>
      </c>
      <c r="M2384" s="2">
        <v>500</v>
      </c>
    </row>
    <row r="2385" spans="2:13" ht="12.75">
      <c r="B2385" s="293">
        <v>1200</v>
      </c>
      <c r="C2385" s="1" t="s">
        <v>1147</v>
      </c>
      <c r="D2385" s="13" t="s">
        <v>26</v>
      </c>
      <c r="E2385" s="1" t="s">
        <v>1148</v>
      </c>
      <c r="F2385" s="66" t="s">
        <v>1164</v>
      </c>
      <c r="G2385" s="28" t="s">
        <v>141</v>
      </c>
      <c r="H2385" s="6">
        <f t="shared" si="117"/>
        <v>-41973</v>
      </c>
      <c r="I2385" s="23">
        <v>2.4</v>
      </c>
      <c r="K2385" t="s">
        <v>1080</v>
      </c>
      <c r="M2385" s="2">
        <v>500</v>
      </c>
    </row>
    <row r="2386" spans="2:13" ht="12.75">
      <c r="B2386" s="293">
        <v>2000</v>
      </c>
      <c r="C2386" s="1" t="s">
        <v>1147</v>
      </c>
      <c r="D2386" s="13" t="s">
        <v>26</v>
      </c>
      <c r="E2386" s="1" t="s">
        <v>1148</v>
      </c>
      <c r="F2386" s="66" t="s">
        <v>1165</v>
      </c>
      <c r="G2386" s="28" t="s">
        <v>144</v>
      </c>
      <c r="H2386" s="6">
        <f t="shared" si="117"/>
        <v>-43973</v>
      </c>
      <c r="I2386" s="23">
        <v>4</v>
      </c>
      <c r="K2386" t="s">
        <v>1080</v>
      </c>
      <c r="M2386" s="2">
        <v>500</v>
      </c>
    </row>
    <row r="2387" spans="2:13" ht="12.75">
      <c r="B2387" s="293">
        <v>500</v>
      </c>
      <c r="C2387" s="1" t="s">
        <v>1147</v>
      </c>
      <c r="D2387" s="13" t="s">
        <v>26</v>
      </c>
      <c r="E2387" s="1" t="s">
        <v>1148</v>
      </c>
      <c r="F2387" s="66" t="s">
        <v>1166</v>
      </c>
      <c r="G2387" s="28" t="s">
        <v>144</v>
      </c>
      <c r="H2387" s="6">
        <f t="shared" si="117"/>
        <v>-44473</v>
      </c>
      <c r="I2387" s="23">
        <v>1</v>
      </c>
      <c r="K2387" t="s">
        <v>1080</v>
      </c>
      <c r="M2387" s="2">
        <v>500</v>
      </c>
    </row>
    <row r="2388" spans="2:13" ht="12.75">
      <c r="B2388" s="293">
        <v>1200</v>
      </c>
      <c r="C2388" s="1" t="s">
        <v>1147</v>
      </c>
      <c r="D2388" s="13" t="s">
        <v>26</v>
      </c>
      <c r="E2388" s="1" t="s">
        <v>1148</v>
      </c>
      <c r="F2388" s="66" t="s">
        <v>1167</v>
      </c>
      <c r="G2388" s="28" t="s">
        <v>184</v>
      </c>
      <c r="H2388" s="6">
        <f t="shared" si="117"/>
        <v>-45673</v>
      </c>
      <c r="I2388" s="23">
        <v>2.4</v>
      </c>
      <c r="K2388" t="s">
        <v>1080</v>
      </c>
      <c r="M2388" s="2">
        <v>500</v>
      </c>
    </row>
    <row r="2389" spans="2:13" ht="12.75">
      <c r="B2389" s="293">
        <v>2000</v>
      </c>
      <c r="C2389" s="1" t="s">
        <v>1147</v>
      </c>
      <c r="D2389" s="13" t="s">
        <v>26</v>
      </c>
      <c r="E2389" s="1" t="s">
        <v>1148</v>
      </c>
      <c r="F2389" s="66" t="s">
        <v>1168</v>
      </c>
      <c r="G2389" s="28" t="s">
        <v>184</v>
      </c>
      <c r="H2389" s="6">
        <f t="shared" si="117"/>
        <v>-47673</v>
      </c>
      <c r="I2389" s="23">
        <v>4</v>
      </c>
      <c r="K2389" t="s">
        <v>1080</v>
      </c>
      <c r="M2389" s="2">
        <v>500</v>
      </c>
    </row>
    <row r="2390" spans="2:13" ht="12.75">
      <c r="B2390" s="293">
        <v>2000</v>
      </c>
      <c r="C2390" s="1" t="s">
        <v>1147</v>
      </c>
      <c r="D2390" s="13" t="s">
        <v>26</v>
      </c>
      <c r="E2390" s="1" t="s">
        <v>1148</v>
      </c>
      <c r="F2390" s="66" t="s">
        <v>1169</v>
      </c>
      <c r="G2390" s="28" t="s">
        <v>202</v>
      </c>
      <c r="H2390" s="6">
        <f t="shared" si="117"/>
        <v>-49673</v>
      </c>
      <c r="I2390" s="23">
        <v>4</v>
      </c>
      <c r="K2390" t="s">
        <v>1080</v>
      </c>
      <c r="M2390" s="2">
        <v>500</v>
      </c>
    </row>
    <row r="2391" spans="2:13" ht="12.75">
      <c r="B2391" s="293">
        <v>1200</v>
      </c>
      <c r="C2391" s="1" t="s">
        <v>1147</v>
      </c>
      <c r="D2391" s="13" t="s">
        <v>26</v>
      </c>
      <c r="E2391" s="1" t="s">
        <v>1148</v>
      </c>
      <c r="F2391" s="66" t="s">
        <v>1170</v>
      </c>
      <c r="G2391" s="28" t="s">
        <v>202</v>
      </c>
      <c r="H2391" s="6">
        <f t="shared" si="117"/>
        <v>-50873</v>
      </c>
      <c r="I2391" s="23">
        <v>2.4</v>
      </c>
      <c r="K2391" t="s">
        <v>1080</v>
      </c>
      <c r="M2391" s="2">
        <v>500</v>
      </c>
    </row>
    <row r="2392" spans="2:13" ht="12.75">
      <c r="B2392" s="293">
        <v>2000</v>
      </c>
      <c r="C2392" s="1" t="s">
        <v>1147</v>
      </c>
      <c r="D2392" s="13" t="s">
        <v>26</v>
      </c>
      <c r="E2392" s="1" t="s">
        <v>1148</v>
      </c>
      <c r="F2392" s="66" t="s">
        <v>1171</v>
      </c>
      <c r="G2392" s="28" t="s">
        <v>202</v>
      </c>
      <c r="H2392" s="6">
        <f t="shared" si="117"/>
        <v>-52873</v>
      </c>
      <c r="I2392" s="23">
        <v>4</v>
      </c>
      <c r="K2392" t="s">
        <v>1080</v>
      </c>
      <c r="M2392" s="2">
        <v>500</v>
      </c>
    </row>
    <row r="2393" spans="2:13" ht="12.75">
      <c r="B2393" s="293">
        <v>1000</v>
      </c>
      <c r="C2393" s="1" t="s">
        <v>1147</v>
      </c>
      <c r="D2393" s="13" t="s">
        <v>26</v>
      </c>
      <c r="E2393" s="1" t="s">
        <v>1148</v>
      </c>
      <c r="F2393" s="66" t="s">
        <v>1172</v>
      </c>
      <c r="G2393" s="28" t="s">
        <v>202</v>
      </c>
      <c r="H2393" s="6">
        <f t="shared" si="117"/>
        <v>-53873</v>
      </c>
      <c r="I2393" s="23">
        <v>2</v>
      </c>
      <c r="K2393" t="s">
        <v>1080</v>
      </c>
      <c r="M2393" s="2">
        <v>500</v>
      </c>
    </row>
    <row r="2394" spans="2:13" ht="12.75">
      <c r="B2394" s="293">
        <v>2000</v>
      </c>
      <c r="C2394" s="1" t="s">
        <v>1147</v>
      </c>
      <c r="D2394" s="13" t="s">
        <v>26</v>
      </c>
      <c r="E2394" s="1" t="s">
        <v>1148</v>
      </c>
      <c r="F2394" s="66" t="s">
        <v>1173</v>
      </c>
      <c r="G2394" s="28" t="s">
        <v>204</v>
      </c>
      <c r="H2394" s="6">
        <f t="shared" si="117"/>
        <v>-55873</v>
      </c>
      <c r="I2394" s="23">
        <v>4</v>
      </c>
      <c r="K2394" t="s">
        <v>1080</v>
      </c>
      <c r="M2394" s="2">
        <v>500</v>
      </c>
    </row>
    <row r="2395" spans="2:13" ht="12.75">
      <c r="B2395" s="293">
        <v>3000</v>
      </c>
      <c r="C2395" s="1" t="s">
        <v>1147</v>
      </c>
      <c r="D2395" s="13" t="s">
        <v>26</v>
      </c>
      <c r="E2395" s="1" t="s">
        <v>1148</v>
      </c>
      <c r="F2395" s="66" t="s">
        <v>1174</v>
      </c>
      <c r="G2395" s="28" t="s">
        <v>206</v>
      </c>
      <c r="H2395" s="6">
        <f t="shared" si="117"/>
        <v>-58873</v>
      </c>
      <c r="I2395" s="23">
        <v>6</v>
      </c>
      <c r="K2395" t="s">
        <v>1080</v>
      </c>
      <c r="M2395" s="2">
        <v>500</v>
      </c>
    </row>
    <row r="2396" spans="2:13" ht="12.75">
      <c r="B2396" s="293">
        <v>800</v>
      </c>
      <c r="C2396" s="1" t="s">
        <v>1147</v>
      </c>
      <c r="D2396" s="13" t="s">
        <v>26</v>
      </c>
      <c r="E2396" s="1" t="s">
        <v>1148</v>
      </c>
      <c r="F2396" s="66" t="s">
        <v>1175</v>
      </c>
      <c r="G2396" s="28" t="s">
        <v>226</v>
      </c>
      <c r="H2396" s="6">
        <f t="shared" si="117"/>
        <v>-59673</v>
      </c>
      <c r="I2396" s="23">
        <v>1.6</v>
      </c>
      <c r="K2396" t="s">
        <v>1080</v>
      </c>
      <c r="M2396" s="2">
        <v>500</v>
      </c>
    </row>
    <row r="2397" spans="2:13" ht="12.75">
      <c r="B2397" s="293">
        <v>1200</v>
      </c>
      <c r="C2397" s="1" t="s">
        <v>1147</v>
      </c>
      <c r="D2397" s="13" t="s">
        <v>26</v>
      </c>
      <c r="E2397" s="1" t="s">
        <v>1148</v>
      </c>
      <c r="F2397" s="66" t="s">
        <v>1176</v>
      </c>
      <c r="G2397" s="28" t="s">
        <v>226</v>
      </c>
      <c r="H2397" s="6">
        <f t="shared" si="117"/>
        <v>-60873</v>
      </c>
      <c r="I2397" s="23">
        <v>2.4</v>
      </c>
      <c r="K2397" t="s">
        <v>1080</v>
      </c>
      <c r="M2397" s="2">
        <v>500</v>
      </c>
    </row>
    <row r="2398" spans="2:13" ht="12.75">
      <c r="B2398" s="293">
        <v>2500</v>
      </c>
      <c r="C2398" s="1" t="s">
        <v>1147</v>
      </c>
      <c r="D2398" s="13" t="s">
        <v>26</v>
      </c>
      <c r="E2398" s="1" t="s">
        <v>1148</v>
      </c>
      <c r="F2398" s="66" t="s">
        <v>1177</v>
      </c>
      <c r="G2398" s="28" t="s">
        <v>226</v>
      </c>
      <c r="H2398" s="6">
        <f t="shared" si="117"/>
        <v>-63373</v>
      </c>
      <c r="I2398" s="23">
        <v>5</v>
      </c>
      <c r="K2398" t="s">
        <v>1080</v>
      </c>
      <c r="M2398" s="2">
        <v>500</v>
      </c>
    </row>
    <row r="2399" spans="2:13" ht="12.75">
      <c r="B2399" s="293">
        <v>500</v>
      </c>
      <c r="C2399" s="1" t="s">
        <v>1147</v>
      </c>
      <c r="D2399" s="13" t="s">
        <v>26</v>
      </c>
      <c r="E2399" s="1" t="s">
        <v>1148</v>
      </c>
      <c r="F2399" s="66" t="s">
        <v>1178</v>
      </c>
      <c r="G2399" s="28" t="s">
        <v>226</v>
      </c>
      <c r="H2399" s="6">
        <f t="shared" si="117"/>
        <v>-63873</v>
      </c>
      <c r="I2399" s="23">
        <v>1</v>
      </c>
      <c r="K2399" t="s">
        <v>1080</v>
      </c>
      <c r="M2399" s="2">
        <v>500</v>
      </c>
    </row>
    <row r="2400" spans="2:13" ht="12.75">
      <c r="B2400" s="293">
        <v>1200</v>
      </c>
      <c r="C2400" s="1" t="s">
        <v>1147</v>
      </c>
      <c r="D2400" s="13" t="s">
        <v>26</v>
      </c>
      <c r="E2400" s="1" t="s">
        <v>1148</v>
      </c>
      <c r="F2400" s="66" t="s">
        <v>1179</v>
      </c>
      <c r="G2400" s="28" t="s">
        <v>226</v>
      </c>
      <c r="H2400" s="6">
        <f t="shared" si="117"/>
        <v>-65073</v>
      </c>
      <c r="I2400" s="23">
        <v>2.4</v>
      </c>
      <c r="K2400" t="s">
        <v>1080</v>
      </c>
      <c r="M2400" s="2">
        <v>500</v>
      </c>
    </row>
    <row r="2401" spans="2:13" ht="12.75">
      <c r="B2401" s="293">
        <v>1000</v>
      </c>
      <c r="C2401" s="1" t="s">
        <v>1147</v>
      </c>
      <c r="D2401" s="13" t="s">
        <v>26</v>
      </c>
      <c r="E2401" s="1" t="s">
        <v>1148</v>
      </c>
      <c r="F2401" s="66" t="s">
        <v>1180</v>
      </c>
      <c r="G2401" s="28" t="s">
        <v>227</v>
      </c>
      <c r="H2401" s="6">
        <f t="shared" si="117"/>
        <v>-66073</v>
      </c>
      <c r="I2401" s="23">
        <v>2</v>
      </c>
      <c r="K2401" t="s">
        <v>1080</v>
      </c>
      <c r="M2401" s="2">
        <v>500</v>
      </c>
    </row>
    <row r="2402" spans="2:13" ht="12.75">
      <c r="B2402" s="293">
        <v>1000</v>
      </c>
      <c r="C2402" s="1" t="s">
        <v>1147</v>
      </c>
      <c r="D2402" s="13" t="s">
        <v>26</v>
      </c>
      <c r="E2402" s="1" t="s">
        <v>1148</v>
      </c>
      <c r="F2402" s="66" t="s">
        <v>1181</v>
      </c>
      <c r="G2402" s="28" t="s">
        <v>227</v>
      </c>
      <c r="H2402" s="6">
        <f t="shared" si="117"/>
        <v>-67073</v>
      </c>
      <c r="I2402" s="23">
        <v>2</v>
      </c>
      <c r="K2402" t="s">
        <v>1080</v>
      </c>
      <c r="M2402" s="2">
        <v>500</v>
      </c>
    </row>
    <row r="2403" spans="2:13" ht="12.75">
      <c r="B2403" s="293">
        <v>2500</v>
      </c>
      <c r="C2403" s="1" t="s">
        <v>1147</v>
      </c>
      <c r="D2403" s="13" t="s">
        <v>26</v>
      </c>
      <c r="E2403" s="1" t="s">
        <v>1148</v>
      </c>
      <c r="F2403" s="66" t="s">
        <v>1182</v>
      </c>
      <c r="G2403" s="28" t="s">
        <v>227</v>
      </c>
      <c r="H2403" s="6">
        <f t="shared" si="117"/>
        <v>-69573</v>
      </c>
      <c r="I2403" s="23">
        <v>5</v>
      </c>
      <c r="K2403" t="s">
        <v>1080</v>
      </c>
      <c r="M2403" s="2">
        <v>500</v>
      </c>
    </row>
    <row r="2404" spans="2:13" ht="12.75">
      <c r="B2404" s="293">
        <v>500</v>
      </c>
      <c r="C2404" s="1" t="s">
        <v>1147</v>
      </c>
      <c r="D2404" s="13" t="s">
        <v>26</v>
      </c>
      <c r="E2404" s="1" t="s">
        <v>1148</v>
      </c>
      <c r="F2404" s="66" t="s">
        <v>1183</v>
      </c>
      <c r="G2404" s="28" t="s">
        <v>227</v>
      </c>
      <c r="H2404" s="6">
        <f t="shared" si="117"/>
        <v>-70073</v>
      </c>
      <c r="I2404" s="23">
        <v>1</v>
      </c>
      <c r="K2404" t="s">
        <v>1080</v>
      </c>
      <c r="M2404" s="2">
        <v>500</v>
      </c>
    </row>
    <row r="2405" spans="2:13" ht="12.75">
      <c r="B2405" s="293">
        <v>2000</v>
      </c>
      <c r="C2405" s="1" t="s">
        <v>1147</v>
      </c>
      <c r="D2405" s="13" t="s">
        <v>26</v>
      </c>
      <c r="E2405" s="1" t="s">
        <v>1148</v>
      </c>
      <c r="F2405" s="66" t="s">
        <v>1184</v>
      </c>
      <c r="G2405" s="28" t="s">
        <v>227</v>
      </c>
      <c r="H2405" s="6">
        <f t="shared" si="117"/>
        <v>-72073</v>
      </c>
      <c r="I2405" s="23">
        <v>4</v>
      </c>
      <c r="K2405" t="s">
        <v>1080</v>
      </c>
      <c r="M2405" s="2">
        <v>500</v>
      </c>
    </row>
    <row r="2406" spans="2:13" ht="12.75">
      <c r="B2406" s="293">
        <v>800</v>
      </c>
      <c r="C2406" s="1" t="s">
        <v>1147</v>
      </c>
      <c r="D2406" s="13" t="s">
        <v>26</v>
      </c>
      <c r="E2406" s="1" t="s">
        <v>1148</v>
      </c>
      <c r="F2406" s="66" t="s">
        <v>1185</v>
      </c>
      <c r="G2406" s="28" t="s">
        <v>227</v>
      </c>
      <c r="H2406" s="6">
        <f t="shared" si="117"/>
        <v>-72873</v>
      </c>
      <c r="I2406" s="23">
        <v>1.6</v>
      </c>
      <c r="K2406" t="s">
        <v>1080</v>
      </c>
      <c r="M2406" s="2">
        <v>500</v>
      </c>
    </row>
    <row r="2407" spans="2:13" ht="12.75">
      <c r="B2407" s="293">
        <v>1000</v>
      </c>
      <c r="C2407" s="1" t="s">
        <v>1147</v>
      </c>
      <c r="D2407" s="13" t="s">
        <v>26</v>
      </c>
      <c r="E2407" s="1" t="s">
        <v>1148</v>
      </c>
      <c r="F2407" s="66" t="s">
        <v>1186</v>
      </c>
      <c r="G2407" s="28" t="s">
        <v>260</v>
      </c>
      <c r="H2407" s="6">
        <f t="shared" si="117"/>
        <v>-73873</v>
      </c>
      <c r="I2407" s="23">
        <v>2</v>
      </c>
      <c r="K2407" t="s">
        <v>1080</v>
      </c>
      <c r="M2407" s="2">
        <v>500</v>
      </c>
    </row>
    <row r="2408" spans="2:13" ht="12.75">
      <c r="B2408" s="293">
        <v>1200</v>
      </c>
      <c r="C2408" s="1" t="s">
        <v>1147</v>
      </c>
      <c r="D2408" s="13" t="s">
        <v>26</v>
      </c>
      <c r="E2408" s="1" t="s">
        <v>1148</v>
      </c>
      <c r="F2408" s="66" t="s">
        <v>1187</v>
      </c>
      <c r="G2408" s="28" t="s">
        <v>260</v>
      </c>
      <c r="H2408" s="6">
        <f t="shared" si="117"/>
        <v>-75073</v>
      </c>
      <c r="I2408" s="23">
        <v>2.4</v>
      </c>
      <c r="K2408" t="s">
        <v>1080</v>
      </c>
      <c r="M2408" s="2">
        <v>500</v>
      </c>
    </row>
    <row r="2409" spans="2:13" ht="12.75">
      <c r="B2409" s="293">
        <v>800</v>
      </c>
      <c r="C2409" s="1" t="s">
        <v>1147</v>
      </c>
      <c r="D2409" s="13" t="s">
        <v>26</v>
      </c>
      <c r="E2409" s="1" t="s">
        <v>1148</v>
      </c>
      <c r="F2409" s="66" t="s">
        <v>1188</v>
      </c>
      <c r="G2409" s="28" t="s">
        <v>260</v>
      </c>
      <c r="H2409" s="6">
        <f t="shared" si="117"/>
        <v>-75873</v>
      </c>
      <c r="I2409" s="23">
        <v>1.6</v>
      </c>
      <c r="K2409" t="s">
        <v>1080</v>
      </c>
      <c r="M2409" s="2">
        <v>500</v>
      </c>
    </row>
    <row r="2410" spans="2:13" ht="12.75">
      <c r="B2410" s="293">
        <v>1600</v>
      </c>
      <c r="C2410" s="1" t="s">
        <v>1147</v>
      </c>
      <c r="D2410" s="13" t="s">
        <v>26</v>
      </c>
      <c r="E2410" s="1" t="s">
        <v>1153</v>
      </c>
      <c r="F2410" s="66" t="s">
        <v>1189</v>
      </c>
      <c r="G2410" s="28" t="s">
        <v>261</v>
      </c>
      <c r="H2410" s="6">
        <f t="shared" si="117"/>
        <v>-77473</v>
      </c>
      <c r="I2410" s="23">
        <v>3.2</v>
      </c>
      <c r="K2410" t="s">
        <v>1080</v>
      </c>
      <c r="M2410" s="2">
        <v>500</v>
      </c>
    </row>
    <row r="2411" spans="2:13" ht="12.75">
      <c r="B2411" s="293">
        <v>800</v>
      </c>
      <c r="C2411" s="1" t="s">
        <v>1147</v>
      </c>
      <c r="D2411" s="13" t="s">
        <v>26</v>
      </c>
      <c r="E2411" s="1" t="s">
        <v>1148</v>
      </c>
      <c r="F2411" s="66" t="s">
        <v>1190</v>
      </c>
      <c r="G2411" s="28" t="s">
        <v>273</v>
      </c>
      <c r="H2411" s="6">
        <f t="shared" si="117"/>
        <v>-78273</v>
      </c>
      <c r="I2411" s="23">
        <v>1.6</v>
      </c>
      <c r="K2411" t="s">
        <v>1080</v>
      </c>
      <c r="M2411" s="2">
        <v>500</v>
      </c>
    </row>
    <row r="2412" spans="2:13" ht="12.75">
      <c r="B2412" s="293">
        <v>2500</v>
      </c>
      <c r="C2412" s="1" t="s">
        <v>1147</v>
      </c>
      <c r="D2412" s="13" t="s">
        <v>26</v>
      </c>
      <c r="E2412" s="1" t="s">
        <v>1148</v>
      </c>
      <c r="F2412" s="66" t="s">
        <v>1191</v>
      </c>
      <c r="G2412" s="28" t="s">
        <v>273</v>
      </c>
      <c r="H2412" s="6">
        <f t="shared" si="117"/>
        <v>-80773</v>
      </c>
      <c r="I2412" s="23">
        <v>5</v>
      </c>
      <c r="K2412" t="s">
        <v>1080</v>
      </c>
      <c r="M2412" s="2">
        <v>500</v>
      </c>
    </row>
    <row r="2413" spans="2:13" ht="12.75">
      <c r="B2413" s="293">
        <v>800</v>
      </c>
      <c r="C2413" s="1" t="s">
        <v>1147</v>
      </c>
      <c r="D2413" s="13" t="s">
        <v>26</v>
      </c>
      <c r="E2413" s="1" t="s">
        <v>1148</v>
      </c>
      <c r="F2413" s="66" t="s">
        <v>1192</v>
      </c>
      <c r="G2413" s="28" t="s">
        <v>273</v>
      </c>
      <c r="H2413" s="6">
        <f t="shared" si="117"/>
        <v>-81573</v>
      </c>
      <c r="I2413" s="23">
        <v>1.6</v>
      </c>
      <c r="K2413" t="s">
        <v>1080</v>
      </c>
      <c r="M2413" s="2">
        <v>500</v>
      </c>
    </row>
    <row r="2414" spans="2:13" ht="12.75">
      <c r="B2414" s="293">
        <v>1600</v>
      </c>
      <c r="C2414" s="1" t="s">
        <v>1147</v>
      </c>
      <c r="D2414" s="13" t="s">
        <v>26</v>
      </c>
      <c r="E2414" s="1" t="s">
        <v>1148</v>
      </c>
      <c r="F2414" s="66" t="s">
        <v>1193</v>
      </c>
      <c r="G2414" s="28" t="s">
        <v>273</v>
      </c>
      <c r="H2414" s="6">
        <f t="shared" si="117"/>
        <v>-83173</v>
      </c>
      <c r="I2414" s="23">
        <v>3.2</v>
      </c>
      <c r="K2414" t="s">
        <v>1080</v>
      </c>
      <c r="M2414" s="2">
        <v>500</v>
      </c>
    </row>
    <row r="2415" spans="2:13" ht="12.75">
      <c r="B2415" s="293">
        <v>1200</v>
      </c>
      <c r="C2415" s="1" t="s">
        <v>1147</v>
      </c>
      <c r="D2415" s="13" t="s">
        <v>26</v>
      </c>
      <c r="E2415" s="1" t="s">
        <v>1148</v>
      </c>
      <c r="F2415" s="66" t="s">
        <v>1194</v>
      </c>
      <c r="G2415" s="28" t="s">
        <v>273</v>
      </c>
      <c r="H2415" s="6">
        <f t="shared" si="117"/>
        <v>-84373</v>
      </c>
      <c r="I2415" s="23">
        <v>2.4</v>
      </c>
      <c r="K2415" t="s">
        <v>1080</v>
      </c>
      <c r="M2415" s="2">
        <v>500</v>
      </c>
    </row>
    <row r="2416" spans="2:13" ht="12.75">
      <c r="B2416" s="293">
        <v>500</v>
      </c>
      <c r="C2416" s="1" t="s">
        <v>1147</v>
      </c>
      <c r="D2416" s="13" t="s">
        <v>26</v>
      </c>
      <c r="E2416" s="1" t="s">
        <v>1148</v>
      </c>
      <c r="F2416" s="66" t="s">
        <v>1195</v>
      </c>
      <c r="G2416" s="28" t="s">
        <v>273</v>
      </c>
      <c r="H2416" s="6">
        <f t="shared" si="117"/>
        <v>-84873</v>
      </c>
      <c r="I2416" s="23">
        <v>1</v>
      </c>
      <c r="K2416" t="s">
        <v>1080</v>
      </c>
      <c r="M2416" s="2">
        <v>500</v>
      </c>
    </row>
    <row r="2417" spans="2:13" ht="12.75">
      <c r="B2417" s="293">
        <v>1200</v>
      </c>
      <c r="C2417" s="1" t="s">
        <v>1147</v>
      </c>
      <c r="D2417" s="13" t="s">
        <v>26</v>
      </c>
      <c r="E2417" s="1" t="s">
        <v>1148</v>
      </c>
      <c r="F2417" s="66" t="s">
        <v>1196</v>
      </c>
      <c r="G2417" s="28" t="s">
        <v>294</v>
      </c>
      <c r="H2417" s="6">
        <f t="shared" si="117"/>
        <v>-86073</v>
      </c>
      <c r="I2417" s="23">
        <v>2.4</v>
      </c>
      <c r="K2417" t="s">
        <v>1080</v>
      </c>
      <c r="M2417" s="2">
        <v>500</v>
      </c>
    </row>
    <row r="2418" spans="2:13" ht="12.75">
      <c r="B2418" s="293">
        <v>500</v>
      </c>
      <c r="C2418" s="1" t="s">
        <v>1147</v>
      </c>
      <c r="D2418" s="13" t="s">
        <v>26</v>
      </c>
      <c r="E2418" s="1" t="s">
        <v>1148</v>
      </c>
      <c r="F2418" s="66" t="s">
        <v>1197</v>
      </c>
      <c r="G2418" s="28" t="s">
        <v>294</v>
      </c>
      <c r="H2418" s="6">
        <f t="shared" si="117"/>
        <v>-86573</v>
      </c>
      <c r="I2418" s="23">
        <v>1</v>
      </c>
      <c r="K2418" t="s">
        <v>1080</v>
      </c>
      <c r="M2418" s="2">
        <v>500</v>
      </c>
    </row>
    <row r="2419" spans="2:13" ht="12.75">
      <c r="B2419" s="293">
        <v>500</v>
      </c>
      <c r="C2419" s="1" t="s">
        <v>1147</v>
      </c>
      <c r="D2419" s="13" t="s">
        <v>26</v>
      </c>
      <c r="E2419" s="1" t="s">
        <v>1148</v>
      </c>
      <c r="F2419" s="66" t="s">
        <v>1198</v>
      </c>
      <c r="G2419" s="28" t="s">
        <v>297</v>
      </c>
      <c r="H2419" s="6">
        <f t="shared" si="117"/>
        <v>-87073</v>
      </c>
      <c r="I2419" s="23">
        <v>1</v>
      </c>
      <c r="K2419" t="s">
        <v>1080</v>
      </c>
      <c r="M2419" s="2">
        <v>500</v>
      </c>
    </row>
    <row r="2420" spans="1:13" s="77" customFormat="1" ht="12.75">
      <c r="A2420" s="1"/>
      <c r="B2420" s="293">
        <v>1200</v>
      </c>
      <c r="C2420" s="1" t="s">
        <v>1147</v>
      </c>
      <c r="D2420" s="13" t="s">
        <v>26</v>
      </c>
      <c r="E2420" s="1" t="s">
        <v>1148</v>
      </c>
      <c r="F2420" s="66" t="s">
        <v>1199</v>
      </c>
      <c r="G2420" s="28" t="s">
        <v>340</v>
      </c>
      <c r="H2420" s="6">
        <f t="shared" si="117"/>
        <v>-88273</v>
      </c>
      <c r="I2420" s="23">
        <v>2.4</v>
      </c>
      <c r="J2420"/>
      <c r="K2420" t="s">
        <v>1080</v>
      </c>
      <c r="L2420"/>
      <c r="M2420" s="2">
        <v>500</v>
      </c>
    </row>
    <row r="2421" spans="2:13" ht="12.75">
      <c r="B2421" s="293">
        <v>1200</v>
      </c>
      <c r="C2421" s="1" t="s">
        <v>1147</v>
      </c>
      <c r="D2421" s="1" t="s">
        <v>26</v>
      </c>
      <c r="E2421" s="1" t="s">
        <v>1148</v>
      </c>
      <c r="F2421" s="66" t="s">
        <v>1200</v>
      </c>
      <c r="G2421" s="28" t="s">
        <v>344</v>
      </c>
      <c r="H2421" s="6">
        <f t="shared" si="117"/>
        <v>-89473</v>
      </c>
      <c r="I2421" s="23">
        <v>2.4</v>
      </c>
      <c r="K2421" t="s">
        <v>1080</v>
      </c>
      <c r="M2421" s="2">
        <v>500</v>
      </c>
    </row>
    <row r="2422" spans="2:13" ht="12.75">
      <c r="B2422" s="293">
        <v>1000</v>
      </c>
      <c r="C2422" s="1" t="s">
        <v>1147</v>
      </c>
      <c r="D2422" s="1" t="s">
        <v>26</v>
      </c>
      <c r="E2422" s="1" t="s">
        <v>1148</v>
      </c>
      <c r="F2422" s="66" t="s">
        <v>1201</v>
      </c>
      <c r="G2422" s="28" t="s">
        <v>344</v>
      </c>
      <c r="H2422" s="6">
        <f t="shared" si="117"/>
        <v>-90473</v>
      </c>
      <c r="I2422" s="23">
        <v>2</v>
      </c>
      <c r="K2422" t="s">
        <v>1080</v>
      </c>
      <c r="M2422" s="2">
        <v>500</v>
      </c>
    </row>
    <row r="2423" spans="2:13" ht="12.75">
      <c r="B2423" s="293">
        <v>800</v>
      </c>
      <c r="C2423" s="1" t="s">
        <v>1147</v>
      </c>
      <c r="D2423" s="1" t="s">
        <v>26</v>
      </c>
      <c r="E2423" s="1" t="s">
        <v>1148</v>
      </c>
      <c r="F2423" s="66" t="s">
        <v>1202</v>
      </c>
      <c r="G2423" s="28" t="s">
        <v>344</v>
      </c>
      <c r="H2423" s="6">
        <f t="shared" si="117"/>
        <v>-91273</v>
      </c>
      <c r="I2423" s="23">
        <v>1.6</v>
      </c>
      <c r="K2423" t="s">
        <v>1080</v>
      </c>
      <c r="M2423" s="2">
        <v>500</v>
      </c>
    </row>
    <row r="2424" spans="2:13" ht="12.75">
      <c r="B2424" s="293">
        <v>1200</v>
      </c>
      <c r="C2424" s="1" t="s">
        <v>1147</v>
      </c>
      <c r="D2424" s="1" t="s">
        <v>26</v>
      </c>
      <c r="E2424" s="1" t="s">
        <v>1148</v>
      </c>
      <c r="F2424" s="66" t="s">
        <v>1203</v>
      </c>
      <c r="G2424" s="28" t="s">
        <v>366</v>
      </c>
      <c r="H2424" s="6">
        <f t="shared" si="117"/>
        <v>-92473</v>
      </c>
      <c r="I2424" s="23">
        <v>2.4</v>
      </c>
      <c r="K2424" t="s">
        <v>1080</v>
      </c>
      <c r="M2424" s="2">
        <v>500</v>
      </c>
    </row>
    <row r="2425" spans="1:13" s="77" customFormat="1" ht="12.75">
      <c r="A2425" s="1"/>
      <c r="B2425" s="293">
        <v>4000</v>
      </c>
      <c r="C2425" s="1" t="s">
        <v>1147</v>
      </c>
      <c r="D2425" s="1" t="s">
        <v>26</v>
      </c>
      <c r="E2425" s="1" t="s">
        <v>1148</v>
      </c>
      <c r="F2425" s="66" t="s">
        <v>1204</v>
      </c>
      <c r="G2425" s="28" t="s">
        <v>273</v>
      </c>
      <c r="H2425" s="6">
        <f t="shared" si="117"/>
        <v>-96473</v>
      </c>
      <c r="I2425" s="23">
        <v>8</v>
      </c>
      <c r="J2425"/>
      <c r="K2425" t="s">
        <v>1080</v>
      </c>
      <c r="L2425"/>
      <c r="M2425" s="2">
        <v>500</v>
      </c>
    </row>
    <row r="2426" spans="2:13" ht="12.75">
      <c r="B2426" s="293">
        <v>20273</v>
      </c>
      <c r="C2426" s="1" t="s">
        <v>1147</v>
      </c>
      <c r="D2426" s="13" t="s">
        <v>26</v>
      </c>
      <c r="E2426" s="1" t="s">
        <v>1205</v>
      </c>
      <c r="F2426" s="66" t="s">
        <v>1206</v>
      </c>
      <c r="G2426" s="28" t="s">
        <v>75</v>
      </c>
      <c r="H2426" s="6">
        <f t="shared" si="117"/>
        <v>-116746</v>
      </c>
      <c r="I2426" s="23">
        <f>+B2426/M2426</f>
        <v>40.546</v>
      </c>
      <c r="K2426" t="s">
        <v>1080</v>
      </c>
      <c r="M2426" s="2">
        <v>500</v>
      </c>
    </row>
    <row r="2427" spans="1:13" ht="12.75">
      <c r="A2427" s="12"/>
      <c r="B2427" s="295">
        <f>SUM(B2370:B2426)</f>
        <v>116746</v>
      </c>
      <c r="C2427" s="12" t="s">
        <v>1147</v>
      </c>
      <c r="D2427" s="12"/>
      <c r="E2427" s="12"/>
      <c r="F2427" s="78"/>
      <c r="G2427" s="19"/>
      <c r="H2427" s="75">
        <v>0</v>
      </c>
      <c r="I2427" s="76">
        <f aca="true" t="shared" si="118" ref="I2427:I2458">+B2427/M2427</f>
        <v>233.492</v>
      </c>
      <c r="J2427" s="77"/>
      <c r="K2427" s="77"/>
      <c r="L2427" s="77"/>
      <c r="M2427" s="2">
        <v>500</v>
      </c>
    </row>
    <row r="2428" spans="8:13" ht="12.75">
      <c r="H2428" s="6">
        <f aca="true" t="shared" si="119" ref="H2428:H2440">H2427-B2428</f>
        <v>0</v>
      </c>
      <c r="I2428" s="23">
        <f t="shared" si="118"/>
        <v>0</v>
      </c>
      <c r="M2428" s="2">
        <v>500</v>
      </c>
    </row>
    <row r="2429" spans="8:13" ht="12.75">
      <c r="H2429" s="6">
        <f t="shared" si="119"/>
        <v>0</v>
      </c>
      <c r="I2429" s="23">
        <f t="shared" si="118"/>
        <v>0</v>
      </c>
      <c r="M2429" s="2">
        <v>500</v>
      </c>
    </row>
    <row r="2430" spans="1:13" s="77" customFormat="1" ht="12.75">
      <c r="A2430" s="1"/>
      <c r="B2430" s="286">
        <v>53663</v>
      </c>
      <c r="C2430" s="13" t="s">
        <v>1207</v>
      </c>
      <c r="D2430" s="13" t="s">
        <v>726</v>
      </c>
      <c r="E2430" s="35" t="s">
        <v>1208</v>
      </c>
      <c r="F2430" s="66" t="s">
        <v>1209</v>
      </c>
      <c r="G2430" s="36" t="s">
        <v>39</v>
      </c>
      <c r="H2430" s="6">
        <f t="shared" si="119"/>
        <v>-53663</v>
      </c>
      <c r="I2430" s="23">
        <f t="shared" si="118"/>
        <v>107.326</v>
      </c>
      <c r="J2430"/>
      <c r="K2430" t="s">
        <v>1051</v>
      </c>
      <c r="L2430"/>
      <c r="M2430" s="2">
        <v>500</v>
      </c>
    </row>
    <row r="2431" spans="2:13" ht="12.75">
      <c r="B2431" s="262">
        <v>53663</v>
      </c>
      <c r="C2431" s="13" t="s">
        <v>1207</v>
      </c>
      <c r="D2431" s="13" t="s">
        <v>726</v>
      </c>
      <c r="E2431" s="1" t="s">
        <v>1208</v>
      </c>
      <c r="F2431" s="66" t="s">
        <v>1209</v>
      </c>
      <c r="G2431" s="28" t="s">
        <v>260</v>
      </c>
      <c r="H2431" s="6">
        <f t="shared" si="119"/>
        <v>-107326</v>
      </c>
      <c r="I2431" s="23">
        <f t="shared" si="118"/>
        <v>107.326</v>
      </c>
      <c r="K2431" t="s">
        <v>1051</v>
      </c>
      <c r="M2431" s="2">
        <v>500</v>
      </c>
    </row>
    <row r="2432" spans="1:13" ht="12.75">
      <c r="A2432" s="12"/>
      <c r="B2432" s="275">
        <f>SUM(B2430:B2431)</f>
        <v>107326</v>
      </c>
      <c r="C2432" s="12" t="s">
        <v>1207</v>
      </c>
      <c r="D2432" s="12"/>
      <c r="E2432" s="12"/>
      <c r="F2432" s="78"/>
      <c r="G2432" s="19"/>
      <c r="H2432" s="75">
        <v>0</v>
      </c>
      <c r="I2432" s="76">
        <f t="shared" si="118"/>
        <v>214.652</v>
      </c>
      <c r="J2432" s="77"/>
      <c r="K2432" s="77"/>
      <c r="L2432" s="77"/>
      <c r="M2432" s="2">
        <v>500</v>
      </c>
    </row>
    <row r="2433" spans="8:13" ht="12.75">
      <c r="H2433" s="6">
        <f t="shared" si="119"/>
        <v>0</v>
      </c>
      <c r="I2433" s="23">
        <f t="shared" si="118"/>
        <v>0</v>
      </c>
      <c r="M2433" s="2">
        <v>500</v>
      </c>
    </row>
    <row r="2434" spans="8:13" ht="12.75">
      <c r="H2434" s="6">
        <f t="shared" si="119"/>
        <v>0</v>
      </c>
      <c r="I2434" s="23">
        <f t="shared" si="118"/>
        <v>0</v>
      </c>
      <c r="M2434" s="2">
        <v>500</v>
      </c>
    </row>
    <row r="2435" spans="1:13" s="77" customFormat="1" ht="12.75">
      <c r="A2435" s="1"/>
      <c r="B2435" s="262">
        <v>7400</v>
      </c>
      <c r="C2435" s="1" t="s">
        <v>1210</v>
      </c>
      <c r="D2435" s="13" t="s">
        <v>1211</v>
      </c>
      <c r="E2435" s="1" t="s">
        <v>1212</v>
      </c>
      <c r="F2435" s="118" t="s">
        <v>1213</v>
      </c>
      <c r="G2435" s="28" t="s">
        <v>141</v>
      </c>
      <c r="H2435" s="6">
        <f t="shared" si="119"/>
        <v>-7400</v>
      </c>
      <c r="I2435" s="23">
        <f t="shared" si="118"/>
        <v>14.8</v>
      </c>
      <c r="J2435"/>
      <c r="K2435" t="s">
        <v>1051</v>
      </c>
      <c r="L2435"/>
      <c r="M2435" s="2">
        <v>500</v>
      </c>
    </row>
    <row r="2436" spans="2:13" ht="12.75">
      <c r="B2436" s="262">
        <v>43000</v>
      </c>
      <c r="C2436" s="1" t="s">
        <v>1347</v>
      </c>
      <c r="D2436" s="13" t="s">
        <v>1211</v>
      </c>
      <c r="E2436" s="1" t="s">
        <v>1212</v>
      </c>
      <c r="F2436" s="118" t="s">
        <v>1214</v>
      </c>
      <c r="G2436" s="28" t="s">
        <v>141</v>
      </c>
      <c r="H2436" s="6">
        <f t="shared" si="119"/>
        <v>-50400</v>
      </c>
      <c r="I2436" s="23">
        <f t="shared" si="118"/>
        <v>86</v>
      </c>
      <c r="K2436" t="s">
        <v>1051</v>
      </c>
      <c r="M2436" s="2">
        <v>500</v>
      </c>
    </row>
    <row r="2437" spans="1:13" ht="12.75">
      <c r="A2437" s="12"/>
      <c r="B2437" s="275">
        <f>SUM(B2435:B2436)</f>
        <v>50400</v>
      </c>
      <c r="C2437" s="12"/>
      <c r="D2437" s="12" t="s">
        <v>1211</v>
      </c>
      <c r="E2437" s="12" t="s">
        <v>1212</v>
      </c>
      <c r="F2437" s="78"/>
      <c r="G2437" s="19"/>
      <c r="H2437" s="75">
        <v>0</v>
      </c>
      <c r="I2437" s="76">
        <f t="shared" si="118"/>
        <v>100.8</v>
      </c>
      <c r="J2437" s="77"/>
      <c r="K2437" s="77"/>
      <c r="L2437" s="77"/>
      <c r="M2437" s="2">
        <v>500</v>
      </c>
    </row>
    <row r="2438" spans="8:13" ht="12.75">
      <c r="H2438" s="6">
        <f t="shared" si="119"/>
        <v>0</v>
      </c>
      <c r="I2438" s="23">
        <f t="shared" si="118"/>
        <v>0</v>
      </c>
      <c r="M2438" s="2">
        <v>500</v>
      </c>
    </row>
    <row r="2439" spans="8:13" ht="12.75">
      <c r="H2439" s="6">
        <f t="shared" si="119"/>
        <v>0</v>
      </c>
      <c r="I2439" s="23">
        <f t="shared" si="118"/>
        <v>0</v>
      </c>
      <c r="M2439" s="2">
        <v>500</v>
      </c>
    </row>
    <row r="2440" spans="1:13" ht="12.75">
      <c r="A2440" s="13"/>
      <c r="B2440" s="167">
        <v>3900</v>
      </c>
      <c r="C2440" s="13" t="s">
        <v>1215</v>
      </c>
      <c r="D2440" s="13" t="s">
        <v>726</v>
      </c>
      <c r="E2440" s="13" t="s">
        <v>1216</v>
      </c>
      <c r="F2440" s="84" t="s">
        <v>440</v>
      </c>
      <c r="G2440" s="30" t="s">
        <v>366</v>
      </c>
      <c r="H2440" s="6">
        <f t="shared" si="119"/>
        <v>-3900</v>
      </c>
      <c r="I2440" s="23">
        <f t="shared" si="118"/>
        <v>7.8</v>
      </c>
      <c r="J2440" s="16"/>
      <c r="K2440" s="16"/>
      <c r="L2440" s="16"/>
      <c r="M2440" s="2">
        <v>500</v>
      </c>
    </row>
    <row r="2441" spans="1:13" ht="12.75">
      <c r="A2441" s="13"/>
      <c r="B2441" s="167">
        <v>596</v>
      </c>
      <c r="C2441" s="13" t="s">
        <v>1215</v>
      </c>
      <c r="D2441" s="13" t="s">
        <v>726</v>
      </c>
      <c r="E2441" s="13" t="s">
        <v>1217</v>
      </c>
      <c r="F2441" s="84" t="s">
        <v>440</v>
      </c>
      <c r="G2441" s="30" t="s">
        <v>366</v>
      </c>
      <c r="H2441" s="95">
        <f>H2440-B2441</f>
        <v>-4496</v>
      </c>
      <c r="I2441" s="23">
        <f t="shared" si="118"/>
        <v>1.192</v>
      </c>
      <c r="J2441" s="16"/>
      <c r="K2441" s="16"/>
      <c r="L2441" s="16"/>
      <c r="M2441" s="2">
        <v>500</v>
      </c>
    </row>
    <row r="2442" spans="1:13" ht="12.75">
      <c r="A2442" s="12"/>
      <c r="B2442" s="235">
        <f>SUM(B2440:B2441)</f>
        <v>4496</v>
      </c>
      <c r="C2442" s="12" t="s">
        <v>1215</v>
      </c>
      <c r="D2442" s="12"/>
      <c r="E2442" s="12"/>
      <c r="F2442" s="96"/>
      <c r="G2442" s="19"/>
      <c r="H2442" s="97">
        <v>0</v>
      </c>
      <c r="I2442" s="76">
        <f t="shared" si="118"/>
        <v>8.992</v>
      </c>
      <c r="J2442" s="77"/>
      <c r="K2442" s="77"/>
      <c r="L2442" s="77"/>
      <c r="M2442" s="2">
        <v>500</v>
      </c>
    </row>
    <row r="2443" spans="1:13" ht="12.75">
      <c r="A2443" s="13"/>
      <c r="B2443" s="120"/>
      <c r="H2443" s="6">
        <f>H2442-B2443</f>
        <v>0</v>
      </c>
      <c r="I2443" s="23">
        <f t="shared" si="118"/>
        <v>0</v>
      </c>
      <c r="M2443" s="2">
        <v>500</v>
      </c>
    </row>
    <row r="2444" spans="1:13" s="16" customFormat="1" ht="12.75">
      <c r="A2444" s="13"/>
      <c r="B2444" s="120"/>
      <c r="C2444" s="1"/>
      <c r="D2444" s="1"/>
      <c r="E2444" s="1"/>
      <c r="F2444" s="66"/>
      <c r="G2444" s="28"/>
      <c r="H2444" s="6">
        <f>H2443-B2444</f>
        <v>0</v>
      </c>
      <c r="I2444" s="23">
        <f t="shared" si="118"/>
        <v>0</v>
      </c>
      <c r="J2444"/>
      <c r="K2444"/>
      <c r="L2444"/>
      <c r="M2444" s="2">
        <v>500</v>
      </c>
    </row>
    <row r="2445" spans="1:13" s="16" customFormat="1" ht="12.75">
      <c r="A2445" s="13"/>
      <c r="B2445" s="167">
        <v>200000</v>
      </c>
      <c r="C2445" s="13" t="s">
        <v>1218</v>
      </c>
      <c r="D2445" s="13" t="s">
        <v>726</v>
      </c>
      <c r="E2445" s="13" t="s">
        <v>1219</v>
      </c>
      <c r="F2445" s="84" t="s">
        <v>1209</v>
      </c>
      <c r="G2445" s="30" t="s">
        <v>37</v>
      </c>
      <c r="H2445" s="6">
        <f>H2444-B2445</f>
        <v>-200000</v>
      </c>
      <c r="I2445" s="23">
        <f t="shared" si="118"/>
        <v>400</v>
      </c>
      <c r="M2445" s="2">
        <v>500</v>
      </c>
    </row>
    <row r="2446" spans="1:13" ht="12.75">
      <c r="A2446" s="13"/>
      <c r="B2446" s="120">
        <v>29533</v>
      </c>
      <c r="C2446" s="1" t="s">
        <v>1220</v>
      </c>
      <c r="D2446" s="1" t="s">
        <v>726</v>
      </c>
      <c r="E2446" s="1" t="s">
        <v>1221</v>
      </c>
      <c r="F2446" s="66" t="s">
        <v>1209</v>
      </c>
      <c r="G2446" s="28" t="s">
        <v>202</v>
      </c>
      <c r="H2446" s="6">
        <f>H2445-B2446</f>
        <v>-229533</v>
      </c>
      <c r="I2446" s="23">
        <f t="shared" si="118"/>
        <v>59.066</v>
      </c>
      <c r="K2446" t="s">
        <v>1051</v>
      </c>
      <c r="M2446" s="2">
        <v>500</v>
      </c>
    </row>
    <row r="2447" spans="1:13" ht="12.75">
      <c r="A2447" s="13"/>
      <c r="B2447" s="120">
        <v>2600</v>
      </c>
      <c r="C2447" s="1" t="s">
        <v>1222</v>
      </c>
      <c r="D2447" s="1" t="s">
        <v>726</v>
      </c>
      <c r="E2447" s="1" t="s">
        <v>1221</v>
      </c>
      <c r="F2447" s="66" t="s">
        <v>1209</v>
      </c>
      <c r="G2447" s="28" t="s">
        <v>208</v>
      </c>
      <c r="H2447" s="6">
        <f>H2446-B2447</f>
        <v>-232133</v>
      </c>
      <c r="I2447" s="23">
        <f t="shared" si="118"/>
        <v>5.2</v>
      </c>
      <c r="K2447" t="s">
        <v>1051</v>
      </c>
      <c r="M2447" s="2">
        <v>500</v>
      </c>
    </row>
    <row r="2448" spans="1:13" ht="12.75">
      <c r="A2448" s="12"/>
      <c r="B2448" s="235">
        <f>SUM(B2445:B2447)</f>
        <v>232133</v>
      </c>
      <c r="C2448" s="12"/>
      <c r="D2448" s="12"/>
      <c r="E2448" s="12" t="s">
        <v>1223</v>
      </c>
      <c r="F2448" s="96"/>
      <c r="G2448" s="19"/>
      <c r="H2448" s="97">
        <v>0</v>
      </c>
      <c r="I2448" s="76">
        <f t="shared" si="118"/>
        <v>464.266</v>
      </c>
      <c r="J2448" s="77"/>
      <c r="K2448" s="77"/>
      <c r="L2448" s="77"/>
      <c r="M2448" s="2">
        <v>500</v>
      </c>
    </row>
    <row r="2449" spans="8:13" ht="12.75">
      <c r="H2449" s="6">
        <f aca="true" t="shared" si="120" ref="H2449:H2458">H2448-B2449</f>
        <v>0</v>
      </c>
      <c r="I2449" s="23">
        <f t="shared" si="118"/>
        <v>0</v>
      </c>
      <c r="M2449" s="2">
        <v>500</v>
      </c>
    </row>
    <row r="2450" spans="1:13" s="122" customFormat="1" ht="12.75">
      <c r="A2450" s="1"/>
      <c r="B2450" s="6"/>
      <c r="C2450" s="1"/>
      <c r="D2450" s="1"/>
      <c r="E2450" s="1"/>
      <c r="F2450" s="66"/>
      <c r="G2450" s="28"/>
      <c r="H2450" s="6">
        <f t="shared" si="120"/>
        <v>0</v>
      </c>
      <c r="I2450" s="23">
        <f t="shared" si="118"/>
        <v>0</v>
      </c>
      <c r="J2450"/>
      <c r="K2450"/>
      <c r="L2450"/>
      <c r="M2450" s="2">
        <v>500</v>
      </c>
    </row>
    <row r="2451" spans="1:13" s="122" customFormat="1" ht="12.75">
      <c r="A2451" s="13"/>
      <c r="B2451" s="162">
        <v>190000</v>
      </c>
      <c r="C2451" s="1" t="s">
        <v>1051</v>
      </c>
      <c r="D2451" s="1" t="s">
        <v>26</v>
      </c>
      <c r="E2451" s="1"/>
      <c r="F2451" s="56"/>
      <c r="G2451" s="30" t="s">
        <v>125</v>
      </c>
      <c r="H2451" s="95">
        <f t="shared" si="120"/>
        <v>-190000</v>
      </c>
      <c r="I2451" s="23">
        <f t="shared" si="118"/>
        <v>380</v>
      </c>
      <c r="J2451"/>
      <c r="K2451"/>
      <c r="L2451"/>
      <c r="M2451" s="2">
        <v>500</v>
      </c>
    </row>
    <row r="2452" spans="1:13" s="122" customFormat="1" ht="12.75">
      <c r="A2452" s="13"/>
      <c r="B2452" s="285">
        <v>24605</v>
      </c>
      <c r="C2452" s="1" t="s">
        <v>1051</v>
      </c>
      <c r="D2452" s="1" t="s">
        <v>26</v>
      </c>
      <c r="E2452" s="1" t="s">
        <v>1370</v>
      </c>
      <c r="F2452" s="56"/>
      <c r="G2452" s="30" t="s">
        <v>125</v>
      </c>
      <c r="H2452" s="95">
        <f>H2451-B2452</f>
        <v>-214605</v>
      </c>
      <c r="I2452" s="23">
        <f>+B2452/M2452</f>
        <v>49.21</v>
      </c>
      <c r="J2452"/>
      <c r="K2452"/>
      <c r="L2452"/>
      <c r="M2452" s="41">
        <v>500</v>
      </c>
    </row>
    <row r="2453" spans="1:13" s="166" customFormat="1" ht="12.75">
      <c r="A2453" s="13"/>
      <c r="B2453" s="285">
        <v>250000</v>
      </c>
      <c r="C2453" s="13" t="s">
        <v>1051</v>
      </c>
      <c r="D2453" s="13" t="s">
        <v>26</v>
      </c>
      <c r="E2453" s="13" t="s">
        <v>330</v>
      </c>
      <c r="F2453" s="84"/>
      <c r="G2453" s="30" t="s">
        <v>125</v>
      </c>
      <c r="H2453" s="95">
        <f>H2452-B2453</f>
        <v>-464605</v>
      </c>
      <c r="I2453" s="23">
        <f>+B2453/M2453</f>
        <v>500</v>
      </c>
      <c r="J2453" s="16"/>
      <c r="K2453" s="16"/>
      <c r="L2453" s="16"/>
      <c r="M2453" s="2">
        <v>500</v>
      </c>
    </row>
    <row r="2454" spans="1:13" s="122" customFormat="1" ht="12.75">
      <c r="A2454" s="13"/>
      <c r="B2454" s="162">
        <v>120000</v>
      </c>
      <c r="C2454" s="1" t="s">
        <v>1080</v>
      </c>
      <c r="D2454" s="1" t="s">
        <v>26</v>
      </c>
      <c r="E2454" s="1" t="s">
        <v>330</v>
      </c>
      <c r="F2454" s="56"/>
      <c r="G2454" s="30" t="s">
        <v>125</v>
      </c>
      <c r="H2454" s="95">
        <f>H2453-B2454</f>
        <v>-584605</v>
      </c>
      <c r="I2454" s="23">
        <f>+B2454/M2454</f>
        <v>240</v>
      </c>
      <c r="J2454"/>
      <c r="K2454"/>
      <c r="L2454"/>
      <c r="M2454" s="2">
        <v>500</v>
      </c>
    </row>
    <row r="2455" spans="1:13" s="122" customFormat="1" ht="12.75">
      <c r="A2455" s="12"/>
      <c r="B2455" s="70">
        <f>SUM(B2451:B2454)</f>
        <v>584605</v>
      </c>
      <c r="C2455" s="12" t="s">
        <v>1373</v>
      </c>
      <c r="D2455" s="12"/>
      <c r="E2455" s="12"/>
      <c r="F2455" s="96"/>
      <c r="G2455" s="19"/>
      <c r="H2455" s="97">
        <v>0</v>
      </c>
      <c r="I2455" s="76">
        <f t="shared" si="118"/>
        <v>1169.21</v>
      </c>
      <c r="J2455" s="77"/>
      <c r="K2455" s="77"/>
      <c r="L2455" s="77"/>
      <c r="M2455" s="2">
        <v>500</v>
      </c>
    </row>
    <row r="2456" spans="8:13" ht="12.75">
      <c r="H2456" s="6">
        <f t="shared" si="120"/>
        <v>0</v>
      </c>
      <c r="I2456" s="23">
        <f t="shared" si="118"/>
        <v>0</v>
      </c>
      <c r="M2456" s="2">
        <v>500</v>
      </c>
    </row>
    <row r="2457" spans="1:13" s="142" customFormat="1" ht="12.75">
      <c r="A2457" s="1"/>
      <c r="B2457" s="6"/>
      <c r="C2457" s="1"/>
      <c r="D2457" s="1"/>
      <c r="E2457" s="1"/>
      <c r="F2457" s="66"/>
      <c r="G2457" s="28"/>
      <c r="H2457" s="6">
        <f t="shared" si="120"/>
        <v>0</v>
      </c>
      <c r="I2457" s="23">
        <f t="shared" si="118"/>
        <v>0</v>
      </c>
      <c r="J2457"/>
      <c r="K2457"/>
      <c r="L2457"/>
      <c r="M2457" s="2">
        <v>500</v>
      </c>
    </row>
    <row r="2458" spans="8:13" ht="12.75">
      <c r="H2458" s="6">
        <f t="shared" si="120"/>
        <v>0</v>
      </c>
      <c r="I2458" s="23">
        <f t="shared" si="118"/>
        <v>0</v>
      </c>
      <c r="M2458" s="2">
        <v>500</v>
      </c>
    </row>
    <row r="2459" spans="1:13" ht="13.5" thickBot="1">
      <c r="A2459" s="60"/>
      <c r="B2459" s="58">
        <f>+B19</f>
        <v>9918396</v>
      </c>
      <c r="C2459" s="68" t="s">
        <v>1256</v>
      </c>
      <c r="D2459" s="60"/>
      <c r="E2459" s="57"/>
      <c r="F2459" s="100"/>
      <c r="G2459" s="62"/>
      <c r="H2459" s="105"/>
      <c r="I2459" s="119"/>
      <c r="J2459" s="121"/>
      <c r="K2459" s="65">
        <v>500</v>
      </c>
      <c r="L2459" s="65"/>
      <c r="M2459" s="2">
        <v>500</v>
      </c>
    </row>
    <row r="2460" spans="2:13" ht="12.75">
      <c r="B2460" s="34"/>
      <c r="C2460" s="13"/>
      <c r="D2460" s="13"/>
      <c r="E2460" s="35"/>
      <c r="F2460" s="56"/>
      <c r="G2460" s="36"/>
      <c r="I2460" s="23"/>
      <c r="J2460" s="23"/>
      <c r="K2460" s="2">
        <v>500</v>
      </c>
      <c r="M2460" s="2">
        <v>500</v>
      </c>
    </row>
    <row r="2461" spans="1:13" ht="12.75">
      <c r="A2461" s="13"/>
      <c r="B2461" s="123" t="s">
        <v>1224</v>
      </c>
      <c r="C2461" s="124" t="s">
        <v>1225</v>
      </c>
      <c r="D2461" s="124"/>
      <c r="E2461" s="124"/>
      <c r="F2461" s="125"/>
      <c r="G2461" s="126"/>
      <c r="H2461" s="123"/>
      <c r="I2461" s="127" t="s">
        <v>16</v>
      </c>
      <c r="J2461" s="128"/>
      <c r="K2461" s="2">
        <v>500</v>
      </c>
      <c r="M2461" s="2">
        <v>500</v>
      </c>
    </row>
    <row r="2462" spans="1:13" ht="12.75">
      <c r="A2462" s="13"/>
      <c r="B2462" s="129">
        <f>+B2452+B2432+B2077+B2075+B2074+B2073+B1751+B1749+B1747+B1743+B1147+B1145+B2141+B2437+B1971+B2025+B1975+B2453</f>
        <v>1343271</v>
      </c>
      <c r="C2462" s="130" t="s">
        <v>1226</v>
      </c>
      <c r="D2462" s="130" t="s">
        <v>1227</v>
      </c>
      <c r="E2462" s="131" t="s">
        <v>1255</v>
      </c>
      <c r="F2462" s="125"/>
      <c r="G2462" s="132"/>
      <c r="H2462" s="123">
        <f aca="true" t="shared" si="121" ref="H2462:H2467">H2461-B2462</f>
        <v>-1343271</v>
      </c>
      <c r="I2462" s="127">
        <f aca="true" t="shared" si="122" ref="I2462:I2468">+B2462/M2462</f>
        <v>2686.542</v>
      </c>
      <c r="J2462" s="133"/>
      <c r="K2462" s="2">
        <v>500</v>
      </c>
      <c r="M2462" s="2">
        <v>500</v>
      </c>
    </row>
    <row r="2463" spans="1:13" ht="12.75">
      <c r="A2463" s="134"/>
      <c r="B2463" s="135">
        <f>+B2448+B2442+B2427+B2367+B2334+B2273+B2155+B1752+B1748+B1721+B1698+B1629+B1587+B1427+B1347+B1339+B1180+B1173+B1165+B1738</f>
        <v>3986925</v>
      </c>
      <c r="C2463" s="136" t="s">
        <v>1228</v>
      </c>
      <c r="D2463" s="136" t="s">
        <v>1227</v>
      </c>
      <c r="E2463" s="136" t="s">
        <v>1255</v>
      </c>
      <c r="F2463" s="125"/>
      <c r="G2463" s="137"/>
      <c r="H2463" s="123">
        <f t="shared" si="121"/>
        <v>-5330196</v>
      </c>
      <c r="I2463" s="127">
        <f t="shared" si="122"/>
        <v>7973.85</v>
      </c>
      <c r="J2463" s="128"/>
      <c r="K2463" s="2">
        <v>500</v>
      </c>
      <c r="L2463" s="122"/>
      <c r="M2463" s="2">
        <v>500</v>
      </c>
    </row>
    <row r="2464" spans="1:13" ht="12.75">
      <c r="A2464" s="134"/>
      <c r="B2464" s="138">
        <f>+B2455-B2452+B2138+B2130+B2119+B2078+B2076+B2072+B2069+B2064+B1859+B1853+B1207+B1198+B1192+B1184+B1125+B1080+B1015+B973+B939+B901+B866+B834+B762+B687+B655+B610-B2453</f>
        <v>2731850</v>
      </c>
      <c r="C2464" s="139" t="s">
        <v>1229</v>
      </c>
      <c r="D2464" s="140" t="s">
        <v>1227</v>
      </c>
      <c r="E2464" s="140" t="s">
        <v>1255</v>
      </c>
      <c r="F2464" s="125"/>
      <c r="G2464" s="137"/>
      <c r="H2464" s="141">
        <f t="shared" si="121"/>
        <v>-8062046</v>
      </c>
      <c r="I2464" s="127">
        <f t="shared" si="122"/>
        <v>5463.7</v>
      </c>
      <c r="J2464" s="128"/>
      <c r="K2464" s="2">
        <v>500</v>
      </c>
      <c r="L2464" s="122"/>
      <c r="M2464" s="2">
        <v>500</v>
      </c>
    </row>
    <row r="2465" spans="1:13" s="161" customFormat="1" ht="12.75">
      <c r="A2465" s="143"/>
      <c r="B2465" s="144">
        <f>+B1750+B1746</f>
        <v>270000</v>
      </c>
      <c r="C2465" s="145" t="s">
        <v>1230</v>
      </c>
      <c r="D2465" s="145" t="s">
        <v>1227</v>
      </c>
      <c r="E2465" s="145" t="s">
        <v>1255</v>
      </c>
      <c r="F2465" s="146"/>
      <c r="G2465" s="147"/>
      <c r="H2465" s="141">
        <f t="shared" si="121"/>
        <v>-8332046</v>
      </c>
      <c r="I2465" s="127">
        <f t="shared" si="122"/>
        <v>540</v>
      </c>
      <c r="J2465" s="148"/>
      <c r="K2465" s="2">
        <v>500</v>
      </c>
      <c r="L2465" s="149"/>
      <c r="M2465" s="2">
        <v>500</v>
      </c>
    </row>
    <row r="2466" spans="1:13" s="161" customFormat="1" ht="12.75">
      <c r="A2466" s="143"/>
      <c r="B2466" s="150">
        <f>+B500+B567+B310-B342</f>
        <v>166150</v>
      </c>
      <c r="C2466" s="151" t="s">
        <v>1231</v>
      </c>
      <c r="D2466" s="151" t="s">
        <v>1227</v>
      </c>
      <c r="E2466" s="151" t="s">
        <v>1255</v>
      </c>
      <c r="F2466" s="146"/>
      <c r="G2466" s="147"/>
      <c r="H2466" s="141">
        <f t="shared" si="121"/>
        <v>-8498196</v>
      </c>
      <c r="I2466" s="127">
        <f t="shared" si="122"/>
        <v>332.3</v>
      </c>
      <c r="J2466" s="148"/>
      <c r="K2466" s="2">
        <v>500</v>
      </c>
      <c r="L2466" s="149"/>
      <c r="M2466" s="2">
        <v>500</v>
      </c>
    </row>
    <row r="2467" spans="1:13" s="161" customFormat="1" ht="12.75">
      <c r="A2467" s="143"/>
      <c r="B2467" s="152">
        <f>+B2134+B1151-B1147-B1145+B25+B77+B136+B188+B227+B278+B356+B389+B464+B536+B342+B1213</f>
        <v>1420200</v>
      </c>
      <c r="C2467" s="153" t="s">
        <v>1232</v>
      </c>
      <c r="D2467" s="153" t="s">
        <v>1227</v>
      </c>
      <c r="E2467" s="153" t="s">
        <v>1255</v>
      </c>
      <c r="F2467" s="154"/>
      <c r="G2467" s="147"/>
      <c r="H2467" s="141">
        <f t="shared" si="121"/>
        <v>-9918396</v>
      </c>
      <c r="I2467" s="127">
        <f t="shared" si="122"/>
        <v>2840.4</v>
      </c>
      <c r="J2467" s="148"/>
      <c r="K2467" s="2">
        <v>500</v>
      </c>
      <c r="L2467" s="149"/>
      <c r="M2467" s="2">
        <v>500</v>
      </c>
    </row>
    <row r="2468" spans="1:13" s="161" customFormat="1" ht="12.75">
      <c r="A2468" s="13"/>
      <c r="B2468" s="155">
        <f>SUM(B2462:B2467)</f>
        <v>9918396</v>
      </c>
      <c r="C2468" s="156" t="s">
        <v>1233</v>
      </c>
      <c r="D2468" s="157"/>
      <c r="E2468" s="157"/>
      <c r="F2468" s="125"/>
      <c r="G2468" s="158"/>
      <c r="H2468" s="141">
        <v>0</v>
      </c>
      <c r="I2468" s="159">
        <f t="shared" si="122"/>
        <v>19836.792</v>
      </c>
      <c r="J2468" s="160"/>
      <c r="K2468" s="2">
        <v>500</v>
      </c>
      <c r="L2468"/>
      <c r="M2468" s="2">
        <v>500</v>
      </c>
    </row>
    <row r="2469" spans="1:13" s="161" customFormat="1" ht="12.75">
      <c r="A2469" s="1"/>
      <c r="B2469" s="6"/>
      <c r="C2469" s="1"/>
      <c r="D2469" s="1"/>
      <c r="E2469" s="1"/>
      <c r="F2469" s="66"/>
      <c r="G2469" s="28"/>
      <c r="H2469" s="6"/>
      <c r="I2469" s="23"/>
      <c r="J2469"/>
      <c r="K2469" s="2"/>
      <c r="L2469"/>
      <c r="M2469" s="2"/>
    </row>
    <row r="2470" spans="1:13" s="77" customFormat="1" ht="12.75">
      <c r="A2470" s="1"/>
      <c r="B2470" s="6"/>
      <c r="C2470" s="1"/>
      <c r="D2470" s="1"/>
      <c r="E2470" s="1"/>
      <c r="F2470" s="66"/>
      <c r="G2470" s="28"/>
      <c r="H2470" s="6"/>
      <c r="I2470" s="23"/>
      <c r="J2470"/>
      <c r="K2470"/>
      <c r="L2470"/>
      <c r="M2470" s="2"/>
    </row>
    <row r="2471" spans="9:13" ht="12.75">
      <c r="I2471" s="23"/>
      <c r="M2471" s="2"/>
    </row>
    <row r="2472" spans="9:13" ht="12.75">
      <c r="I2472" s="23"/>
      <c r="M2472" s="2"/>
    </row>
    <row r="2473" spans="1:13" s="266" customFormat="1" ht="12.75">
      <c r="A2473" s="261"/>
      <c r="B2473" s="262">
        <v>-4210487</v>
      </c>
      <c r="C2473" s="261" t="s">
        <v>1226</v>
      </c>
      <c r="D2473" s="261" t="s">
        <v>1369</v>
      </c>
      <c r="E2473" s="261"/>
      <c r="F2473" s="263"/>
      <c r="G2473" s="264"/>
      <c r="H2473" s="262">
        <v>4210487</v>
      </c>
      <c r="I2473" s="265">
        <v>-8592.830612244898</v>
      </c>
      <c r="K2473" s="266">
        <v>490</v>
      </c>
      <c r="M2473" s="267">
        <v>490</v>
      </c>
    </row>
    <row r="2474" spans="1:13" s="266" customFormat="1" ht="12.75">
      <c r="A2474" s="261"/>
      <c r="B2474" s="262">
        <v>-4308500</v>
      </c>
      <c r="C2474" s="261" t="s">
        <v>1226</v>
      </c>
      <c r="D2474" s="261" t="s">
        <v>1371</v>
      </c>
      <c r="E2474" s="261"/>
      <c r="F2474" s="263"/>
      <c r="G2474" s="264"/>
      <c r="H2474" s="262">
        <v>8518987</v>
      </c>
      <c r="I2474" s="265">
        <v>-4746.481632653061</v>
      </c>
      <c r="K2474" s="266">
        <v>490</v>
      </c>
      <c r="M2474" s="267">
        <v>490</v>
      </c>
    </row>
    <row r="2475" spans="1:13" s="266" customFormat="1" ht="12.75">
      <c r="A2475" s="261"/>
      <c r="B2475" s="262">
        <v>2033750</v>
      </c>
      <c r="C2475" s="261" t="s">
        <v>1226</v>
      </c>
      <c r="D2475" s="261" t="s">
        <v>1237</v>
      </c>
      <c r="E2475" s="261"/>
      <c r="F2475" s="263"/>
      <c r="G2475" s="264"/>
      <c r="H2475" s="262">
        <v>7495237</v>
      </c>
      <c r="I2475" s="265">
        <v>489.5833333333333</v>
      </c>
      <c r="K2475" s="266">
        <v>480</v>
      </c>
      <c r="M2475" s="267">
        <v>480</v>
      </c>
    </row>
    <row r="2476" spans="1:13" s="270" customFormat="1" ht="12.75">
      <c r="A2476" s="268"/>
      <c r="B2476" s="262">
        <v>1068750</v>
      </c>
      <c r="C2476" s="261" t="s">
        <v>1226</v>
      </c>
      <c r="D2476" s="261" t="s">
        <v>1238</v>
      </c>
      <c r="E2476" s="261"/>
      <c r="F2476" s="263"/>
      <c r="G2476" s="264"/>
      <c r="H2476" s="262">
        <v>7495238</v>
      </c>
      <c r="I2476" s="265">
        <v>490.583333333333</v>
      </c>
      <c r="J2476" s="265"/>
      <c r="K2476" s="269">
        <v>440</v>
      </c>
      <c r="M2476" s="269">
        <v>440</v>
      </c>
    </row>
    <row r="2477" spans="1:13" s="270" customFormat="1" ht="12.75">
      <c r="A2477" s="268"/>
      <c r="B2477" s="262">
        <v>934776</v>
      </c>
      <c r="C2477" s="261" t="s">
        <v>1226</v>
      </c>
      <c r="D2477" s="268" t="s">
        <v>1239</v>
      </c>
      <c r="E2477" s="261"/>
      <c r="F2477" s="263"/>
      <c r="G2477" s="264"/>
      <c r="H2477" s="262">
        <v>7495239</v>
      </c>
      <c r="I2477" s="265">
        <v>491.583333333333</v>
      </c>
      <c r="J2477" s="265"/>
      <c r="K2477" s="269">
        <v>450</v>
      </c>
      <c r="M2477" s="269">
        <v>450</v>
      </c>
    </row>
    <row r="2478" spans="1:13" s="270" customFormat="1" ht="12.75">
      <c r="A2478" s="268"/>
      <c r="B2478" s="262">
        <f>+B2462</f>
        <v>1343271</v>
      </c>
      <c r="C2478" s="261" t="s">
        <v>1226</v>
      </c>
      <c r="D2478" s="268" t="s">
        <v>1240</v>
      </c>
      <c r="E2478" s="261"/>
      <c r="F2478" s="263"/>
      <c r="G2478" s="264"/>
      <c r="H2478" s="262">
        <v>7495239</v>
      </c>
      <c r="I2478" s="265">
        <v>491.583333333333</v>
      </c>
      <c r="J2478" s="265"/>
      <c r="K2478" s="269">
        <v>500</v>
      </c>
      <c r="M2478" s="269">
        <v>500</v>
      </c>
    </row>
    <row r="2479" spans="1:13" s="270" customFormat="1" ht="12.75">
      <c r="A2479" s="271"/>
      <c r="B2479" s="272">
        <f>SUM(B2473:B2478)</f>
        <v>-3138440</v>
      </c>
      <c r="C2479" s="271" t="s">
        <v>1226</v>
      </c>
      <c r="D2479" s="271" t="s">
        <v>1257</v>
      </c>
      <c r="E2479" s="271"/>
      <c r="F2479" s="273"/>
      <c r="G2479" s="274"/>
      <c r="H2479" s="275">
        <v>0</v>
      </c>
      <c r="I2479" s="276">
        <v>492.583333333333</v>
      </c>
      <c r="J2479" s="276"/>
      <c r="K2479" s="277">
        <v>500</v>
      </c>
      <c r="L2479" s="278"/>
      <c r="M2479" s="277">
        <v>500</v>
      </c>
    </row>
    <row r="2480" spans="9:13" ht="12.75">
      <c r="I2480" s="23"/>
      <c r="M2480" s="2"/>
    </row>
    <row r="2481" spans="6:13" ht="12.75">
      <c r="F2481" s="56"/>
      <c r="I2481" s="23"/>
      <c r="J2481" s="23"/>
      <c r="K2481" s="41"/>
      <c r="M2481" s="41"/>
    </row>
    <row r="2482" spans="1:13" ht="12.75">
      <c r="A2482" s="134"/>
      <c r="B2482" s="162"/>
      <c r="C2482" s="134"/>
      <c r="D2482" s="134"/>
      <c r="E2482" s="134"/>
      <c r="F2482" s="84"/>
      <c r="G2482" s="163"/>
      <c r="I2482" s="164"/>
      <c r="J2482" s="164"/>
      <c r="K2482" s="165"/>
      <c r="L2482" s="166"/>
      <c r="M2482" s="165"/>
    </row>
    <row r="2483" spans="1:13" s="178" customFormat="1" ht="12.75">
      <c r="A2483" s="13"/>
      <c r="B2483" s="167">
        <v>2428938</v>
      </c>
      <c r="C2483" s="168" t="s">
        <v>1241</v>
      </c>
      <c r="D2483" s="168" t="s">
        <v>1235</v>
      </c>
      <c r="E2483" s="169"/>
      <c r="F2483" s="84"/>
      <c r="G2483" s="170"/>
      <c r="H2483" s="171">
        <f>H2482-B2483</f>
        <v>-2428938</v>
      </c>
      <c r="I2483" s="23">
        <f aca="true" t="shared" si="123" ref="I2483:I2489">+B2483/M2483</f>
        <v>5783.185714285714</v>
      </c>
      <c r="J2483" s="40"/>
      <c r="K2483" s="41">
        <v>420</v>
      </c>
      <c r="L2483" s="16"/>
      <c r="M2483" s="41">
        <v>420</v>
      </c>
    </row>
    <row r="2484" spans="1:13" s="191" customFormat="1" ht="12.75">
      <c r="A2484" s="13"/>
      <c r="B2484" s="167">
        <v>2186776</v>
      </c>
      <c r="C2484" s="168" t="s">
        <v>1241</v>
      </c>
      <c r="D2484" s="168" t="s">
        <v>1237</v>
      </c>
      <c r="E2484" s="169"/>
      <c r="F2484" s="84"/>
      <c r="G2484" s="170"/>
      <c r="H2484" s="171">
        <f>H2483-B2484</f>
        <v>-4615714</v>
      </c>
      <c r="I2484" s="23">
        <f t="shared" si="123"/>
        <v>5269.339759036145</v>
      </c>
      <c r="J2484" s="40"/>
      <c r="K2484" s="41">
        <v>415</v>
      </c>
      <c r="L2484" s="16"/>
      <c r="M2484" s="41">
        <v>415</v>
      </c>
    </row>
    <row r="2485" spans="1:13" s="16" customFormat="1" ht="12.75">
      <c r="A2485" s="13"/>
      <c r="B2485" s="167">
        <v>2183665</v>
      </c>
      <c r="C2485" s="168" t="s">
        <v>1241</v>
      </c>
      <c r="D2485" s="168" t="s">
        <v>1238</v>
      </c>
      <c r="E2485" s="169"/>
      <c r="F2485" s="84"/>
      <c r="G2485" s="170"/>
      <c r="H2485" s="171">
        <f>H2484-B2485</f>
        <v>-6799379</v>
      </c>
      <c r="I2485" s="23">
        <f t="shared" si="123"/>
        <v>4962.875</v>
      </c>
      <c r="J2485" s="40"/>
      <c r="K2485" s="41">
        <v>440</v>
      </c>
      <c r="M2485" s="41">
        <v>440</v>
      </c>
    </row>
    <row r="2486" spans="1:13" s="194" customFormat="1" ht="12.75">
      <c r="A2486" s="13"/>
      <c r="B2486" s="167">
        <v>-28842700</v>
      </c>
      <c r="C2486" s="168" t="s">
        <v>1241</v>
      </c>
      <c r="D2486" s="168" t="s">
        <v>1242</v>
      </c>
      <c r="E2486" s="169"/>
      <c r="F2486" s="84"/>
      <c r="G2486" s="170"/>
      <c r="H2486" s="171">
        <f>H2485-B2486</f>
        <v>22043321</v>
      </c>
      <c r="I2486" s="23">
        <f t="shared" si="123"/>
        <v>-64094.88888888889</v>
      </c>
      <c r="J2486" s="40"/>
      <c r="K2486" s="41">
        <v>450</v>
      </c>
      <c r="L2486" s="16"/>
      <c r="M2486" s="41">
        <v>450</v>
      </c>
    </row>
    <row r="2487" spans="1:13" s="194" customFormat="1" ht="12.75">
      <c r="A2487" s="13"/>
      <c r="B2487" s="167">
        <v>2847585</v>
      </c>
      <c r="C2487" s="168" t="s">
        <v>1241</v>
      </c>
      <c r="D2487" s="168" t="s">
        <v>1239</v>
      </c>
      <c r="E2487" s="169"/>
      <c r="F2487" s="84"/>
      <c r="G2487" s="170"/>
      <c r="H2487" s="171">
        <f>H2485-B2487</f>
        <v>-9646964</v>
      </c>
      <c r="I2487" s="23">
        <f t="shared" si="123"/>
        <v>6327.966666666666</v>
      </c>
      <c r="J2487" s="40"/>
      <c r="K2487" s="41">
        <v>450</v>
      </c>
      <c r="L2487" s="16"/>
      <c r="M2487" s="41">
        <v>450</v>
      </c>
    </row>
    <row r="2488" spans="1:13" s="199" customFormat="1" ht="12.75">
      <c r="A2488" s="13"/>
      <c r="B2488" s="167">
        <f>+B2463</f>
        <v>3986925</v>
      </c>
      <c r="C2488" s="168" t="s">
        <v>1241</v>
      </c>
      <c r="D2488" s="168" t="s">
        <v>1240</v>
      </c>
      <c r="E2488" s="169"/>
      <c r="F2488" s="84"/>
      <c r="G2488" s="170"/>
      <c r="H2488" s="171">
        <f>H2486-B2488</f>
        <v>18056396</v>
      </c>
      <c r="I2488" s="23">
        <f>+B2488/M2488</f>
        <v>7973.85</v>
      </c>
      <c r="J2488" s="40"/>
      <c r="K2488" s="41">
        <v>500</v>
      </c>
      <c r="L2488" s="16"/>
      <c r="M2488" s="41">
        <v>500</v>
      </c>
    </row>
    <row r="2489" spans="1:13" s="200" customFormat="1" ht="12.75">
      <c r="A2489" s="12"/>
      <c r="B2489" s="172">
        <f>SUM(B2483:B2488)</f>
        <v>-15208811</v>
      </c>
      <c r="C2489" s="173" t="s">
        <v>1241</v>
      </c>
      <c r="D2489" s="173" t="s">
        <v>1257</v>
      </c>
      <c r="E2489" s="174"/>
      <c r="F2489" s="96"/>
      <c r="G2489" s="175"/>
      <c r="H2489" s="176">
        <f>H2485-B2489</f>
        <v>8409432</v>
      </c>
      <c r="I2489" s="76">
        <f t="shared" si="123"/>
        <v>-30417.622</v>
      </c>
      <c r="J2489" s="177"/>
      <c r="K2489" s="79">
        <v>500</v>
      </c>
      <c r="L2489" s="77"/>
      <c r="M2489" s="79">
        <v>500</v>
      </c>
    </row>
    <row r="2490" spans="9:13" ht="12.75">
      <c r="I2490" s="23"/>
      <c r="M2490" s="2"/>
    </row>
    <row r="2491" spans="1:13" s="77" customFormat="1" ht="12.75">
      <c r="A2491" s="184"/>
      <c r="B2491" s="185"/>
      <c r="C2491" s="186"/>
      <c r="D2491" s="186"/>
      <c r="E2491" s="184"/>
      <c r="F2491" s="84"/>
      <c r="G2491" s="187"/>
      <c r="H2491" s="185"/>
      <c r="I2491" s="188"/>
      <c r="J2491" s="189"/>
      <c r="K2491" s="190"/>
      <c r="L2491" s="183"/>
      <c r="M2491" s="190"/>
    </row>
    <row r="2492" spans="1:13" s="16" customFormat="1" ht="12.75">
      <c r="A2492" s="13"/>
      <c r="B2492" s="179"/>
      <c r="C2492" s="180"/>
      <c r="D2492" s="180"/>
      <c r="E2492" s="180"/>
      <c r="F2492" s="84"/>
      <c r="G2492" s="181"/>
      <c r="H2492" s="29"/>
      <c r="I2492" s="40"/>
      <c r="J2492" s="40"/>
      <c r="K2492" s="41"/>
      <c r="M2492" s="41"/>
    </row>
    <row r="2493" spans="1:13" s="16" customFormat="1" ht="12.75">
      <c r="A2493" s="134"/>
      <c r="B2493" s="192">
        <v>2363440</v>
      </c>
      <c r="C2493" s="193" t="s">
        <v>1229</v>
      </c>
      <c r="D2493" s="193" t="s">
        <v>1239</v>
      </c>
      <c r="E2493" s="134"/>
      <c r="F2493" s="84"/>
      <c r="G2493" s="163"/>
      <c r="H2493" s="171">
        <f>H2492-B2493</f>
        <v>-2363440</v>
      </c>
      <c r="I2493" s="182">
        <f>+B2493/M2493</f>
        <v>5252.0888888888885</v>
      </c>
      <c r="J2493" s="164"/>
      <c r="K2493" s="41">
        <v>440</v>
      </c>
      <c r="M2493" s="41">
        <v>450</v>
      </c>
    </row>
    <row r="2494" spans="1:13" s="16" customFormat="1" ht="12.75">
      <c r="A2494" s="134"/>
      <c r="B2494" s="192">
        <f>+B2464</f>
        <v>2731850</v>
      </c>
      <c r="C2494" s="193" t="s">
        <v>1229</v>
      </c>
      <c r="D2494" s="193" t="s">
        <v>1240</v>
      </c>
      <c r="E2494" s="134"/>
      <c r="F2494" s="84"/>
      <c r="G2494" s="163"/>
      <c r="H2494" s="171">
        <f>H2493-B2494</f>
        <v>-5095290</v>
      </c>
      <c r="I2494" s="182">
        <f>+B2494/M2494</f>
        <v>5463.7</v>
      </c>
      <c r="J2494" s="164"/>
      <c r="K2494" s="41">
        <v>500</v>
      </c>
      <c r="M2494" s="41">
        <v>500</v>
      </c>
    </row>
    <row r="2495" spans="1:13" s="16" customFormat="1" ht="12.75">
      <c r="A2495" s="195"/>
      <c r="B2495" s="196">
        <f>SUM(B2493:B2494)</f>
        <v>5095290</v>
      </c>
      <c r="C2495" s="195" t="s">
        <v>1229</v>
      </c>
      <c r="D2495" s="195" t="s">
        <v>1257</v>
      </c>
      <c r="E2495" s="195"/>
      <c r="F2495" s="96"/>
      <c r="G2495" s="197"/>
      <c r="H2495" s="176">
        <f>H2493-B2495</f>
        <v>-7458730</v>
      </c>
      <c r="I2495" s="177">
        <f>+B2495/M2495</f>
        <v>10190.58</v>
      </c>
      <c r="J2495" s="198"/>
      <c r="K2495" s="79">
        <v>500</v>
      </c>
      <c r="L2495" s="77"/>
      <c r="M2495" s="79">
        <v>500</v>
      </c>
    </row>
    <row r="2496" spans="1:13" s="16" customFormat="1" ht="12.75">
      <c r="A2496" s="13"/>
      <c r="B2496" s="179"/>
      <c r="C2496" s="180"/>
      <c r="D2496" s="180"/>
      <c r="E2496" s="180"/>
      <c r="F2496" s="84"/>
      <c r="G2496" s="181"/>
      <c r="H2496" s="29"/>
      <c r="I2496" s="40"/>
      <c r="J2496" s="40"/>
      <c r="K2496" s="41"/>
      <c r="M2496" s="41"/>
    </row>
    <row r="2497" spans="1:13" s="16" customFormat="1" ht="12.75">
      <c r="A2497" s="1"/>
      <c r="B2497" s="120"/>
      <c r="C2497" s="1"/>
      <c r="D2497" s="1"/>
      <c r="E2497" s="1"/>
      <c r="F2497" s="56"/>
      <c r="G2497" s="28"/>
      <c r="H2497" s="6"/>
      <c r="I2497" s="5"/>
      <c r="J2497"/>
      <c r="K2497"/>
      <c r="L2497"/>
      <c r="M2497"/>
    </row>
    <row r="2498" spans="1:13" s="16" customFormat="1" ht="12.75">
      <c r="A2498" s="1"/>
      <c r="B2498" s="120"/>
      <c r="C2498" s="1"/>
      <c r="D2498" s="1"/>
      <c r="E2498" s="1"/>
      <c r="F2498" s="56"/>
      <c r="G2498" s="28"/>
      <c r="H2498" s="6"/>
      <c r="I2498" s="5"/>
      <c r="J2498"/>
      <c r="K2498"/>
      <c r="L2498"/>
      <c r="M2498"/>
    </row>
    <row r="2499" spans="1:13" s="16" customFormat="1" ht="12.75">
      <c r="A2499" s="201"/>
      <c r="B2499" s="202">
        <v>990432</v>
      </c>
      <c r="C2499" s="169" t="s">
        <v>1230</v>
      </c>
      <c r="D2499" s="169" t="s">
        <v>1243</v>
      </c>
      <c r="E2499" s="169"/>
      <c r="F2499" s="203"/>
      <c r="G2499" s="204"/>
      <c r="H2499" s="32">
        <f aca="true" t="shared" si="124" ref="H2499:H2504">H2498-B2499</f>
        <v>-990432</v>
      </c>
      <c r="I2499" s="182">
        <f aca="true" t="shared" si="125" ref="I2499:I2513">+B2499/M2499</f>
        <v>2225.6898876404493</v>
      </c>
      <c r="J2499" s="205"/>
      <c r="K2499" s="87">
        <v>445</v>
      </c>
      <c r="L2499" s="86"/>
      <c r="M2499" s="87">
        <v>445</v>
      </c>
    </row>
    <row r="2500" spans="1:13" s="16" customFormat="1" ht="12.75">
      <c r="A2500" s="201"/>
      <c r="B2500" s="202">
        <v>994427</v>
      </c>
      <c r="C2500" s="169" t="s">
        <v>1230</v>
      </c>
      <c r="D2500" s="169" t="s">
        <v>1244</v>
      </c>
      <c r="E2500" s="169"/>
      <c r="F2500" s="203"/>
      <c r="G2500" s="204"/>
      <c r="H2500" s="32">
        <f t="shared" si="124"/>
        <v>-1984859</v>
      </c>
      <c r="I2500" s="182">
        <f t="shared" si="125"/>
        <v>2260.0613636363637</v>
      </c>
      <c r="J2500" s="205"/>
      <c r="K2500" s="87">
        <v>440</v>
      </c>
      <c r="L2500" s="86"/>
      <c r="M2500" s="87">
        <v>440</v>
      </c>
    </row>
    <row r="2501" spans="1:13" s="16" customFormat="1" ht="12.75">
      <c r="A2501" s="201"/>
      <c r="B2501" s="202">
        <v>-2562166</v>
      </c>
      <c r="C2501" s="169" t="s">
        <v>1230</v>
      </c>
      <c r="D2501" s="169" t="s">
        <v>1245</v>
      </c>
      <c r="E2501" s="169"/>
      <c r="F2501" s="203"/>
      <c r="G2501" s="204"/>
      <c r="H2501" s="32">
        <f t="shared" si="124"/>
        <v>577307</v>
      </c>
      <c r="I2501" s="182">
        <f t="shared" si="125"/>
        <v>-6028.6258823529415</v>
      </c>
      <c r="J2501" s="205"/>
      <c r="K2501" s="87">
        <v>425</v>
      </c>
      <c r="L2501" s="86"/>
      <c r="M2501" s="87">
        <v>425</v>
      </c>
    </row>
    <row r="2502" spans="1:13" s="16" customFormat="1" ht="12.75">
      <c r="A2502" s="201"/>
      <c r="B2502" s="202">
        <v>2302654</v>
      </c>
      <c r="C2502" s="169" t="s">
        <v>1230</v>
      </c>
      <c r="D2502" s="169" t="s">
        <v>1246</v>
      </c>
      <c r="E2502" s="169"/>
      <c r="F2502" s="203"/>
      <c r="G2502" s="204" t="s">
        <v>1247</v>
      </c>
      <c r="H2502" s="32">
        <f t="shared" si="124"/>
        <v>-1725347</v>
      </c>
      <c r="I2502" s="182">
        <f t="shared" si="125"/>
        <v>5418.009411764706</v>
      </c>
      <c r="J2502" s="205"/>
      <c r="K2502" s="87">
        <v>425</v>
      </c>
      <c r="L2502" s="86"/>
      <c r="M2502" s="87">
        <v>425</v>
      </c>
    </row>
    <row r="2503" spans="1:13" s="16" customFormat="1" ht="12.75">
      <c r="A2503" s="201"/>
      <c r="B2503" s="202">
        <v>2648407</v>
      </c>
      <c r="C2503" s="169" t="s">
        <v>1230</v>
      </c>
      <c r="D2503" s="169" t="s">
        <v>1234</v>
      </c>
      <c r="E2503" s="169"/>
      <c r="F2503" s="203"/>
      <c r="G2503" s="204"/>
      <c r="H2503" s="32">
        <f t="shared" si="124"/>
        <v>-4373754</v>
      </c>
      <c r="I2503" s="182">
        <f t="shared" si="125"/>
        <v>6381.7036144578315</v>
      </c>
      <c r="J2503" s="205"/>
      <c r="K2503" s="87">
        <v>415</v>
      </c>
      <c r="L2503" s="86"/>
      <c r="M2503" s="87">
        <v>415</v>
      </c>
    </row>
    <row r="2504" spans="1:13" s="16" customFormat="1" ht="12.75">
      <c r="A2504" s="201"/>
      <c r="B2504" s="202">
        <v>-2539914</v>
      </c>
      <c r="C2504" s="169" t="s">
        <v>1230</v>
      </c>
      <c r="D2504" s="169" t="s">
        <v>1248</v>
      </c>
      <c r="E2504" s="169"/>
      <c r="F2504" s="203"/>
      <c r="G2504" s="204"/>
      <c r="H2504" s="32">
        <f t="shared" si="124"/>
        <v>-1833840</v>
      </c>
      <c r="I2504" s="182">
        <f t="shared" si="125"/>
        <v>-6047.414285714286</v>
      </c>
      <c r="J2504" s="205"/>
      <c r="K2504" s="87">
        <v>420</v>
      </c>
      <c r="L2504" s="86"/>
      <c r="M2504" s="87">
        <v>420</v>
      </c>
    </row>
    <row r="2505" spans="1:13" s="16" customFormat="1" ht="12.75">
      <c r="A2505" s="201"/>
      <c r="B2505" s="202">
        <v>1325000</v>
      </c>
      <c r="C2505" s="169" t="s">
        <v>1230</v>
      </c>
      <c r="D2505" s="169" t="s">
        <v>1249</v>
      </c>
      <c r="E2505" s="169"/>
      <c r="F2505" s="203"/>
      <c r="G2505" s="204"/>
      <c r="H2505" s="32">
        <f>H2503-B2505</f>
        <v>-5698754</v>
      </c>
      <c r="I2505" s="182">
        <f t="shared" si="125"/>
        <v>3154.7619047619046</v>
      </c>
      <c r="J2505" s="205"/>
      <c r="K2505" s="87">
        <v>420</v>
      </c>
      <c r="L2505" s="86"/>
      <c r="M2505" s="87">
        <v>420</v>
      </c>
    </row>
    <row r="2506" spans="1:13" ht="12.75">
      <c r="A2506" s="201"/>
      <c r="B2506" s="202">
        <v>1000000</v>
      </c>
      <c r="C2506" s="169" t="s">
        <v>1230</v>
      </c>
      <c r="D2506" s="169" t="s">
        <v>1235</v>
      </c>
      <c r="E2506" s="169"/>
      <c r="F2506" s="203"/>
      <c r="G2506" s="204"/>
      <c r="H2506" s="32">
        <f>H2504-B2506</f>
        <v>-2833840</v>
      </c>
      <c r="I2506" s="182">
        <f t="shared" si="125"/>
        <v>2380.9523809523807</v>
      </c>
      <c r="J2506" s="205"/>
      <c r="K2506" s="87">
        <v>420</v>
      </c>
      <c r="L2506" s="86"/>
      <c r="M2506" s="87">
        <v>420</v>
      </c>
    </row>
    <row r="2507" spans="1:13" ht="12.75">
      <c r="A2507" s="201"/>
      <c r="B2507" s="202">
        <v>-2477055</v>
      </c>
      <c r="C2507" s="169" t="s">
        <v>1230</v>
      </c>
      <c r="D2507" s="169" t="s">
        <v>1236</v>
      </c>
      <c r="E2507" s="169"/>
      <c r="F2507" s="203"/>
      <c r="G2507" s="204"/>
      <c r="H2507" s="32">
        <f>H2505-B2507</f>
        <v>-3221699</v>
      </c>
      <c r="I2507" s="182">
        <f t="shared" si="125"/>
        <v>-5968.807228915663</v>
      </c>
      <c r="J2507" s="205"/>
      <c r="K2507" s="87">
        <v>415</v>
      </c>
      <c r="L2507" s="86"/>
      <c r="M2507" s="87">
        <v>415</v>
      </c>
    </row>
    <row r="2508" spans="1:13" ht="12.75">
      <c r="A2508" s="201"/>
      <c r="B2508" s="202">
        <v>0</v>
      </c>
      <c r="C2508" s="169" t="s">
        <v>1230</v>
      </c>
      <c r="D2508" s="169" t="s">
        <v>1237</v>
      </c>
      <c r="E2508" s="169"/>
      <c r="F2508" s="203"/>
      <c r="G2508" s="204"/>
      <c r="H2508" s="32">
        <f>H2505-B2508</f>
        <v>-5698754</v>
      </c>
      <c r="I2508" s="182">
        <f t="shared" si="125"/>
        <v>0</v>
      </c>
      <c r="J2508" s="205"/>
      <c r="K2508" s="87">
        <v>415</v>
      </c>
      <c r="L2508" s="86"/>
      <c r="M2508" s="87">
        <v>415</v>
      </c>
    </row>
    <row r="2509" spans="1:13" s="215" customFormat="1" ht="12.75">
      <c r="A2509" s="201"/>
      <c r="B2509" s="202">
        <v>780000</v>
      </c>
      <c r="C2509" s="169" t="s">
        <v>1230</v>
      </c>
      <c r="D2509" s="169" t="s">
        <v>1238</v>
      </c>
      <c r="E2509" s="169"/>
      <c r="F2509" s="203"/>
      <c r="G2509" s="204"/>
      <c r="H2509" s="32">
        <f>H2506-B2509</f>
        <v>-3613840</v>
      </c>
      <c r="I2509" s="182">
        <f t="shared" si="125"/>
        <v>1772.7272727272727</v>
      </c>
      <c r="J2509" s="205"/>
      <c r="K2509" s="41">
        <v>440</v>
      </c>
      <c r="L2509" s="16"/>
      <c r="M2509" s="41">
        <v>440</v>
      </c>
    </row>
    <row r="2510" spans="1:13" s="215" customFormat="1" ht="12.75">
      <c r="A2510" s="201"/>
      <c r="B2510" s="202">
        <v>0</v>
      </c>
      <c r="C2510" s="169" t="s">
        <v>1230</v>
      </c>
      <c r="D2510" s="169" t="s">
        <v>1239</v>
      </c>
      <c r="E2510" s="169"/>
      <c r="F2510" s="203"/>
      <c r="G2510" s="204"/>
      <c r="H2510" s="32">
        <f>H2507-B2510</f>
        <v>-3221699</v>
      </c>
      <c r="I2510" s="182">
        <f t="shared" si="125"/>
        <v>0</v>
      </c>
      <c r="J2510" s="205"/>
      <c r="K2510" s="87">
        <v>450</v>
      </c>
      <c r="L2510" s="16"/>
      <c r="M2510" s="87">
        <v>450</v>
      </c>
    </row>
    <row r="2511" spans="1:13" s="215" customFormat="1" ht="12.75">
      <c r="A2511" s="201"/>
      <c r="B2511" s="202">
        <v>-2967608</v>
      </c>
      <c r="C2511" s="169" t="s">
        <v>1230</v>
      </c>
      <c r="D2511" s="169" t="s">
        <v>1345</v>
      </c>
      <c r="E2511" s="169"/>
      <c r="F2511" s="203"/>
      <c r="G2511" s="204"/>
      <c r="H2511" s="32">
        <f>H2508-B2511</f>
        <v>-2731146</v>
      </c>
      <c r="I2511" s="182">
        <f>+B2511/M2511</f>
        <v>-5935.216</v>
      </c>
      <c r="J2511" s="205"/>
      <c r="K2511" s="87">
        <v>500</v>
      </c>
      <c r="L2511" s="16"/>
      <c r="M2511" s="87">
        <v>500</v>
      </c>
    </row>
    <row r="2512" spans="1:13" s="215" customFormat="1" ht="12.75">
      <c r="A2512" s="201"/>
      <c r="B2512" s="202">
        <f>+B2465</f>
        <v>270000</v>
      </c>
      <c r="C2512" s="169" t="s">
        <v>1230</v>
      </c>
      <c r="D2512" s="169" t="s">
        <v>1240</v>
      </c>
      <c r="E2512" s="169"/>
      <c r="F2512" s="203"/>
      <c r="G2512" s="204"/>
      <c r="H2512" s="32">
        <f>H2509-B2512</f>
        <v>-3883840</v>
      </c>
      <c r="I2512" s="182">
        <f>+B2512/M2512</f>
        <v>540</v>
      </c>
      <c r="J2512" s="205"/>
      <c r="K2512" s="87">
        <v>500</v>
      </c>
      <c r="L2512" s="16"/>
      <c r="M2512" s="87">
        <v>500</v>
      </c>
    </row>
    <row r="2513" spans="1:13" s="215" customFormat="1" ht="12.75">
      <c r="A2513" s="206"/>
      <c r="B2513" s="207">
        <f>SUM(B2499:B2512)</f>
        <v>-235823</v>
      </c>
      <c r="C2513" s="174" t="s">
        <v>1230</v>
      </c>
      <c r="D2513" s="174" t="s">
        <v>1258</v>
      </c>
      <c r="E2513" s="174"/>
      <c r="F2513" s="208"/>
      <c r="G2513" s="209"/>
      <c r="H2513" s="70"/>
      <c r="I2513" s="177">
        <f t="shared" si="125"/>
        <v>-471.646</v>
      </c>
      <c r="J2513" s="210"/>
      <c r="K2513" s="79">
        <v>500</v>
      </c>
      <c r="L2513" s="77"/>
      <c r="M2513" s="79">
        <v>500</v>
      </c>
    </row>
    <row r="2514" spans="1:13" s="215" customFormat="1" ht="12.75">
      <c r="A2514" s="1"/>
      <c r="B2514" s="120"/>
      <c r="C2514" s="1"/>
      <c r="D2514" s="1"/>
      <c r="E2514" s="1"/>
      <c r="F2514" s="56"/>
      <c r="G2514" s="28"/>
      <c r="H2514" s="6"/>
      <c r="I2514" s="5"/>
      <c r="J2514"/>
      <c r="K2514"/>
      <c r="L2514"/>
      <c r="M2514"/>
    </row>
    <row r="2515" spans="1:13" s="215" customFormat="1" ht="12.75">
      <c r="A2515" s="1"/>
      <c r="B2515" s="120"/>
      <c r="C2515" s="1"/>
      <c r="D2515" s="1"/>
      <c r="E2515" s="1"/>
      <c r="F2515" s="56"/>
      <c r="G2515" s="28"/>
      <c r="H2515" s="6"/>
      <c r="I2515" s="5"/>
      <c r="J2515"/>
      <c r="K2515"/>
      <c r="L2515"/>
      <c r="M2515"/>
    </row>
    <row r="2516" spans="1:13" s="215" customFormat="1" ht="12.75">
      <c r="A2516" s="1"/>
      <c r="B2516" s="120"/>
      <c r="C2516" s="1"/>
      <c r="D2516" s="1"/>
      <c r="E2516" s="1"/>
      <c r="F2516" s="56"/>
      <c r="G2516" s="28"/>
      <c r="H2516" s="6"/>
      <c r="I2516" s="5"/>
      <c r="J2516"/>
      <c r="K2516"/>
      <c r="L2516"/>
      <c r="M2516"/>
    </row>
    <row r="2517" spans="1:13" s="220" customFormat="1" ht="12.75">
      <c r="A2517" s="211"/>
      <c r="B2517" s="212">
        <v>-4722890</v>
      </c>
      <c r="C2517" s="211" t="s">
        <v>1231</v>
      </c>
      <c r="D2517" s="211" t="s">
        <v>1248</v>
      </c>
      <c r="E2517" s="211"/>
      <c r="F2517" s="213"/>
      <c r="G2517" s="214"/>
      <c r="H2517" s="32">
        <f aca="true" t="shared" si="126" ref="H2517:H2522">H2516-B2517</f>
        <v>4722890</v>
      </c>
      <c r="I2517" s="182">
        <f aca="true" t="shared" si="127" ref="I2517:I2524">+B2517/M2517</f>
        <v>-11244.97619047619</v>
      </c>
      <c r="J2517" s="215"/>
      <c r="K2517" s="87">
        <v>420</v>
      </c>
      <c r="L2517" s="215"/>
      <c r="M2517" s="87">
        <v>420</v>
      </c>
    </row>
    <row r="2518" spans="1:13" ht="12.75">
      <c r="A2518" s="211"/>
      <c r="B2518" s="212">
        <v>2126601</v>
      </c>
      <c r="C2518" s="211" t="s">
        <v>1231</v>
      </c>
      <c r="D2518" s="211" t="s">
        <v>1249</v>
      </c>
      <c r="E2518" s="211"/>
      <c r="F2518" s="213"/>
      <c r="G2518" s="214"/>
      <c r="H2518" s="32">
        <f t="shared" si="126"/>
        <v>2596289</v>
      </c>
      <c r="I2518" s="182">
        <f t="shared" si="127"/>
        <v>5063.335714285714</v>
      </c>
      <c r="J2518" s="215"/>
      <c r="K2518" s="87">
        <v>420</v>
      </c>
      <c r="L2518" s="215"/>
      <c r="M2518" s="87">
        <v>420</v>
      </c>
    </row>
    <row r="2519" spans="1:13" ht="12.75">
      <c r="A2519" s="211"/>
      <c r="B2519" s="212">
        <v>1389900</v>
      </c>
      <c r="C2519" s="211" t="s">
        <v>1231</v>
      </c>
      <c r="D2519" s="211" t="s">
        <v>1235</v>
      </c>
      <c r="E2519" s="211"/>
      <c r="F2519" s="213"/>
      <c r="G2519" s="214"/>
      <c r="H2519" s="32">
        <f t="shared" si="126"/>
        <v>1206389</v>
      </c>
      <c r="I2519" s="182">
        <f t="shared" si="127"/>
        <v>3309.285714285714</v>
      </c>
      <c r="J2519" s="215"/>
      <c r="K2519" s="87">
        <v>420</v>
      </c>
      <c r="L2519" s="215"/>
      <c r="M2519" s="87">
        <v>420</v>
      </c>
    </row>
    <row r="2520" spans="1:13" ht="12.75">
      <c r="A2520" s="211"/>
      <c r="B2520" s="212">
        <v>518700</v>
      </c>
      <c r="C2520" s="211" t="s">
        <v>1231</v>
      </c>
      <c r="D2520" s="211" t="s">
        <v>1237</v>
      </c>
      <c r="E2520" s="211"/>
      <c r="F2520" s="213"/>
      <c r="G2520" s="214"/>
      <c r="H2520" s="32">
        <f t="shared" si="126"/>
        <v>687689</v>
      </c>
      <c r="I2520" s="182">
        <f t="shared" si="127"/>
        <v>1249.879518072289</v>
      </c>
      <c r="J2520" s="215"/>
      <c r="K2520" s="87">
        <v>415</v>
      </c>
      <c r="L2520" s="215"/>
      <c r="M2520" s="87">
        <v>415</v>
      </c>
    </row>
    <row r="2521" spans="1:13" s="227" customFormat="1" ht="12.75">
      <c r="A2521" s="211"/>
      <c r="B2521" s="212">
        <v>300000</v>
      </c>
      <c r="C2521" s="211" t="s">
        <v>1231</v>
      </c>
      <c r="D2521" s="211" t="s">
        <v>1238</v>
      </c>
      <c r="E2521" s="211"/>
      <c r="F2521" s="213"/>
      <c r="G2521" s="214"/>
      <c r="H2521" s="32">
        <f t="shared" si="126"/>
        <v>387689</v>
      </c>
      <c r="I2521" s="182">
        <f t="shared" si="127"/>
        <v>681.8181818181819</v>
      </c>
      <c r="J2521" s="215"/>
      <c r="K2521" s="41">
        <v>440</v>
      </c>
      <c r="L2521" s="16"/>
      <c r="M2521" s="41">
        <v>440</v>
      </c>
    </row>
    <row r="2522" spans="1:13" s="227" customFormat="1" ht="12.75">
      <c r="A2522" s="211"/>
      <c r="B2522" s="212">
        <v>221450</v>
      </c>
      <c r="C2522" s="211" t="s">
        <v>1231</v>
      </c>
      <c r="D2522" s="211" t="s">
        <v>1239</v>
      </c>
      <c r="E2522" s="211"/>
      <c r="F2522" s="213"/>
      <c r="G2522" s="214"/>
      <c r="H2522" s="32">
        <f t="shared" si="126"/>
        <v>166239</v>
      </c>
      <c r="I2522" s="182">
        <f>+B2522/M2522</f>
        <v>492.1111111111111</v>
      </c>
      <c r="J2522" s="215"/>
      <c r="K2522" s="87">
        <v>450</v>
      </c>
      <c r="L2522" s="16"/>
      <c r="M2522" s="87">
        <v>450</v>
      </c>
    </row>
    <row r="2523" spans="1:13" s="227" customFormat="1" ht="12.75">
      <c r="A2523" s="211"/>
      <c r="B2523" s="212">
        <f>+B2466</f>
        <v>166150</v>
      </c>
      <c r="C2523" s="211" t="s">
        <v>1231</v>
      </c>
      <c r="D2523" s="211" t="s">
        <v>1240</v>
      </c>
      <c r="E2523" s="211"/>
      <c r="F2523" s="213"/>
      <c r="G2523" s="214"/>
      <c r="H2523" s="32">
        <f>H2522-B2523</f>
        <v>89</v>
      </c>
      <c r="I2523" s="182">
        <f>+B2523/M2523</f>
        <v>332.3</v>
      </c>
      <c r="J2523" s="215"/>
      <c r="K2523" s="87">
        <v>500</v>
      </c>
      <c r="L2523" s="16"/>
      <c r="M2523" s="87">
        <v>500</v>
      </c>
    </row>
    <row r="2524" spans="1:13" s="227" customFormat="1" ht="12.75">
      <c r="A2524" s="216"/>
      <c r="B2524" s="217">
        <f>SUM(B2517:B2523)</f>
        <v>-89</v>
      </c>
      <c r="C2524" s="216" t="s">
        <v>1231</v>
      </c>
      <c r="D2524" s="216" t="s">
        <v>1257</v>
      </c>
      <c r="E2524" s="216"/>
      <c r="F2524" s="218"/>
      <c r="G2524" s="219"/>
      <c r="H2524" s="70">
        <f>H2518-B2524</f>
        <v>2596378</v>
      </c>
      <c r="I2524" s="177">
        <f t="shared" si="127"/>
        <v>-0.178</v>
      </c>
      <c r="J2524" s="220"/>
      <c r="K2524" s="79">
        <v>500</v>
      </c>
      <c r="L2524" s="77"/>
      <c r="M2524" s="79">
        <v>500</v>
      </c>
    </row>
    <row r="2525" spans="1:13" s="227" customFormat="1" ht="12.75">
      <c r="A2525" s="1"/>
      <c r="B2525" s="120"/>
      <c r="C2525" s="1"/>
      <c r="D2525" s="1"/>
      <c r="E2525" s="1"/>
      <c r="F2525" s="56"/>
      <c r="G2525" s="28"/>
      <c r="H2525" s="6"/>
      <c r="I2525" s="5"/>
      <c r="J2525"/>
      <c r="K2525"/>
      <c r="L2525"/>
      <c r="M2525"/>
    </row>
    <row r="2526" spans="1:13" s="227" customFormat="1" ht="12.75">
      <c r="A2526" s="1"/>
      <c r="B2526" s="120"/>
      <c r="C2526" s="1"/>
      <c r="D2526" s="1"/>
      <c r="E2526" s="1"/>
      <c r="F2526" s="56"/>
      <c r="G2526" s="28"/>
      <c r="H2526" s="6"/>
      <c r="I2526" s="5"/>
      <c r="J2526"/>
      <c r="K2526"/>
      <c r="L2526"/>
      <c r="M2526"/>
    </row>
    <row r="2527" spans="1:13" s="234" customFormat="1" ht="12.75">
      <c r="A2527" s="1"/>
      <c r="B2527" s="120"/>
      <c r="C2527" s="1"/>
      <c r="D2527" s="1"/>
      <c r="E2527" s="1"/>
      <c r="F2527" s="56"/>
      <c r="G2527" s="28"/>
      <c r="H2527" s="6"/>
      <c r="I2527" s="5"/>
      <c r="J2527"/>
      <c r="K2527"/>
      <c r="L2527"/>
      <c r="M2527"/>
    </row>
    <row r="2528" spans="1:13" ht="12.75">
      <c r="A2528" s="221"/>
      <c r="B2528" s="222">
        <v>-20489117</v>
      </c>
      <c r="C2528" s="221" t="s">
        <v>1232</v>
      </c>
      <c r="D2528" s="221" t="s">
        <v>1248</v>
      </c>
      <c r="E2528" s="221"/>
      <c r="F2528" s="94"/>
      <c r="G2528" s="103"/>
      <c r="H2528" s="223">
        <f aca="true" t="shared" si="128" ref="H2528:H2533">H2527-B2528</f>
        <v>20489117</v>
      </c>
      <c r="I2528" s="224">
        <f aca="true" t="shared" si="129" ref="I2528:I2534">+B2528/M2528</f>
        <v>-48783.61190476191</v>
      </c>
      <c r="J2528" s="225"/>
      <c r="K2528" s="226">
        <v>420</v>
      </c>
      <c r="L2528" s="227"/>
      <c r="M2528" s="226">
        <v>420</v>
      </c>
    </row>
    <row r="2529" spans="1:13" ht="12.75">
      <c r="A2529" s="221"/>
      <c r="B2529" s="222">
        <v>999275</v>
      </c>
      <c r="C2529" s="221" t="s">
        <v>1232</v>
      </c>
      <c r="D2529" s="221" t="s">
        <v>1235</v>
      </c>
      <c r="E2529" s="221"/>
      <c r="F2529" s="94"/>
      <c r="G2529" s="103"/>
      <c r="H2529" s="223">
        <f t="shared" si="128"/>
        <v>19489842</v>
      </c>
      <c r="I2529" s="224">
        <f t="shared" si="129"/>
        <v>2379.2261904761904</v>
      </c>
      <c r="J2529" s="225"/>
      <c r="K2529" s="226">
        <v>420</v>
      </c>
      <c r="L2529" s="227"/>
      <c r="M2529" s="226">
        <v>420</v>
      </c>
    </row>
    <row r="2530" spans="1:13" ht="12.75">
      <c r="A2530" s="221"/>
      <c r="B2530" s="222">
        <v>3013800</v>
      </c>
      <c r="C2530" s="221" t="s">
        <v>1232</v>
      </c>
      <c r="D2530" s="221" t="s">
        <v>1237</v>
      </c>
      <c r="E2530" s="221"/>
      <c r="F2530" s="94"/>
      <c r="G2530" s="103"/>
      <c r="H2530" s="223">
        <f t="shared" si="128"/>
        <v>16476042</v>
      </c>
      <c r="I2530" s="224">
        <f t="shared" si="129"/>
        <v>7262.168674698795</v>
      </c>
      <c r="J2530" s="225"/>
      <c r="K2530" s="226">
        <v>415</v>
      </c>
      <c r="L2530" s="227"/>
      <c r="M2530" s="226">
        <v>415</v>
      </c>
    </row>
    <row r="2531" spans="1:13" ht="12.75">
      <c r="A2531" s="221"/>
      <c r="B2531" s="222">
        <v>1214992</v>
      </c>
      <c r="C2531" s="221" t="s">
        <v>1232</v>
      </c>
      <c r="D2531" s="221" t="s">
        <v>1238</v>
      </c>
      <c r="E2531" s="221"/>
      <c r="F2531" s="94"/>
      <c r="G2531" s="103"/>
      <c r="H2531" s="223">
        <f t="shared" si="128"/>
        <v>15261050</v>
      </c>
      <c r="I2531" s="224">
        <f t="shared" si="129"/>
        <v>2761.3454545454547</v>
      </c>
      <c r="J2531" s="225"/>
      <c r="K2531" s="41">
        <v>440</v>
      </c>
      <c r="L2531" s="16"/>
      <c r="M2531" s="41">
        <v>440</v>
      </c>
    </row>
    <row r="2532" spans="1:13" ht="12.75">
      <c r="A2532" s="221"/>
      <c r="B2532" s="222">
        <v>1493250</v>
      </c>
      <c r="C2532" s="221" t="s">
        <v>1232</v>
      </c>
      <c r="D2532" s="221" t="s">
        <v>1239</v>
      </c>
      <c r="E2532" s="221"/>
      <c r="F2532" s="94"/>
      <c r="G2532" s="103"/>
      <c r="H2532" s="223">
        <f t="shared" si="128"/>
        <v>13767800</v>
      </c>
      <c r="I2532" s="224">
        <f t="shared" si="129"/>
        <v>3318.3333333333335</v>
      </c>
      <c r="J2532" s="225"/>
      <c r="K2532" s="41">
        <v>450</v>
      </c>
      <c r="L2532" s="16"/>
      <c r="M2532" s="41">
        <v>450</v>
      </c>
    </row>
    <row r="2533" spans="1:13" ht="12.75">
      <c r="A2533" s="221"/>
      <c r="B2533" s="222">
        <f>+B2467</f>
        <v>1420200</v>
      </c>
      <c r="C2533" s="221" t="s">
        <v>1232</v>
      </c>
      <c r="D2533" s="221" t="s">
        <v>1240</v>
      </c>
      <c r="E2533" s="221"/>
      <c r="F2533" s="94"/>
      <c r="G2533" s="103"/>
      <c r="H2533" s="223">
        <f t="shared" si="128"/>
        <v>12347600</v>
      </c>
      <c r="I2533" s="224">
        <f>+B2533/M2533</f>
        <v>2840.4</v>
      </c>
      <c r="J2533" s="225"/>
      <c r="K2533" s="41">
        <v>500</v>
      </c>
      <c r="L2533" s="16"/>
      <c r="M2533" s="41">
        <v>500</v>
      </c>
    </row>
    <row r="2534" spans="1:13" ht="12.75">
      <c r="A2534" s="228"/>
      <c r="B2534" s="229">
        <f>SUM(B2528:B2533)</f>
        <v>-12347600</v>
      </c>
      <c r="C2534" s="228" t="s">
        <v>1231</v>
      </c>
      <c r="D2534" s="228" t="s">
        <v>1257</v>
      </c>
      <c r="E2534" s="228"/>
      <c r="F2534" s="230"/>
      <c r="G2534" s="231"/>
      <c r="H2534" s="229">
        <f>H2529-B2534</f>
        <v>31837442</v>
      </c>
      <c r="I2534" s="232">
        <f t="shared" si="129"/>
        <v>-24695.2</v>
      </c>
      <c r="J2534" s="233"/>
      <c r="K2534" s="79">
        <v>500</v>
      </c>
      <c r="L2534" s="77"/>
      <c r="M2534" s="79">
        <v>500</v>
      </c>
    </row>
    <row r="2535" spans="2:6" ht="12.75">
      <c r="B2535" s="120"/>
      <c r="F2535" s="56"/>
    </row>
    <row r="2536" spans="1:13" s="236" customFormat="1" ht="12.75">
      <c r="A2536" s="1"/>
      <c r="B2536" s="120"/>
      <c r="C2536" s="1"/>
      <c r="D2536" s="1"/>
      <c r="E2536" s="1"/>
      <c r="F2536" s="56"/>
      <c r="G2536" s="28"/>
      <c r="H2536" s="6"/>
      <c r="I2536" s="5"/>
      <c r="J2536"/>
      <c r="K2536"/>
      <c r="L2536"/>
      <c r="M2536"/>
    </row>
    <row r="2537" spans="1:13" s="236" customFormat="1" ht="12.75">
      <c r="A2537" s="1"/>
      <c r="B2537" s="120"/>
      <c r="C2537" s="180"/>
      <c r="D2537" s="1"/>
      <c r="E2537" s="1"/>
      <c r="F2537" s="56"/>
      <c r="G2537" s="28"/>
      <c r="H2537" s="6"/>
      <c r="I2537" s="5"/>
      <c r="J2537"/>
      <c r="K2537"/>
      <c r="L2537"/>
      <c r="M2537"/>
    </row>
    <row r="2538" spans="1:13" s="236" customFormat="1" ht="12.75">
      <c r="A2538" s="13"/>
      <c r="B2538" s="120">
        <v>525000</v>
      </c>
      <c r="C2538" s="1" t="s">
        <v>1250</v>
      </c>
      <c r="D2538" s="1" t="s">
        <v>1251</v>
      </c>
      <c r="E2538" s="1"/>
      <c r="F2538" s="56" t="s">
        <v>1252</v>
      </c>
      <c r="G2538" s="28" t="s">
        <v>37</v>
      </c>
      <c r="H2538" s="6">
        <v>-525000</v>
      </c>
      <c r="I2538" s="23">
        <f>+B2538/M2538</f>
        <v>1050</v>
      </c>
      <c r="J2538" s="23"/>
      <c r="K2538" s="41">
        <v>500</v>
      </c>
      <c r="L2538" s="16"/>
      <c r="M2538" s="41">
        <v>500</v>
      </c>
    </row>
    <row r="2539" spans="1:13" s="236" customFormat="1" ht="12.75">
      <c r="A2539" s="12"/>
      <c r="B2539" s="235">
        <f>SUM(B2538)</f>
        <v>525000</v>
      </c>
      <c r="C2539" s="12"/>
      <c r="D2539" s="12" t="s">
        <v>1251</v>
      </c>
      <c r="E2539" s="12"/>
      <c r="F2539" s="96"/>
      <c r="G2539" s="19"/>
      <c r="H2539" s="75">
        <v>0</v>
      </c>
      <c r="I2539" s="76">
        <f>+B2539/M2539</f>
        <v>1050</v>
      </c>
      <c r="J2539" s="76"/>
      <c r="K2539" s="79">
        <v>500</v>
      </c>
      <c r="L2539" s="77"/>
      <c r="M2539" s="79">
        <v>500</v>
      </c>
    </row>
    <row r="2540" spans="1:13" s="236" customFormat="1" ht="12.75">
      <c r="A2540" s="1"/>
      <c r="B2540" s="6"/>
      <c r="C2540" s="1"/>
      <c r="D2540" s="1"/>
      <c r="E2540" s="1"/>
      <c r="F2540" s="66"/>
      <c r="G2540" s="28"/>
      <c r="H2540" s="6"/>
      <c r="I2540" s="23"/>
      <c r="J2540"/>
      <c r="K2540"/>
      <c r="L2540"/>
      <c r="M2540" s="2">
        <v>500</v>
      </c>
    </row>
    <row r="2541" spans="5:13" ht="12.75">
      <c r="E2541" s="13"/>
      <c r="I2541" s="23"/>
      <c r="M2541" s="2">
        <v>450</v>
      </c>
    </row>
    <row r="2542" ht="12.75"/>
    <row r="2543" spans="1:11" s="250" customFormat="1" ht="12.75">
      <c r="A2543" s="169"/>
      <c r="B2543" s="202"/>
      <c r="C2543" s="247" t="s">
        <v>1230</v>
      </c>
      <c r="D2543" s="169"/>
      <c r="E2543" s="169"/>
      <c r="F2543" s="248"/>
      <c r="G2543" s="170"/>
      <c r="H2543" s="202"/>
      <c r="I2543" s="249"/>
      <c r="K2543" s="251"/>
    </row>
    <row r="2544" spans="1:11" s="250" customFormat="1" ht="12.75">
      <c r="A2544" s="169"/>
      <c r="B2544" s="202"/>
      <c r="C2544" s="169"/>
      <c r="D2544" s="169"/>
      <c r="E2544" s="169" t="s">
        <v>1262</v>
      </c>
      <c r="F2544" s="248"/>
      <c r="G2544" s="170"/>
      <c r="H2544" s="202"/>
      <c r="I2544" s="249"/>
      <c r="K2544" s="251"/>
    </row>
    <row r="2545" spans="1:13" s="250" customFormat="1" ht="12.75">
      <c r="A2545" s="169"/>
      <c r="B2545" s="252">
        <v>-2967608</v>
      </c>
      <c r="C2545" s="202" t="s">
        <v>1253</v>
      </c>
      <c r="D2545" s="169"/>
      <c r="E2545" s="169" t="s">
        <v>1263</v>
      </c>
      <c r="F2545" s="248"/>
      <c r="G2545" s="170" t="s">
        <v>258</v>
      </c>
      <c r="H2545" s="202">
        <f>H2544-B2545</f>
        <v>2967608</v>
      </c>
      <c r="I2545" s="253">
        <v>6088</v>
      </c>
      <c r="K2545" s="254"/>
      <c r="M2545" s="255">
        <f>+-B2545/I2545</f>
        <v>487.4520367936925</v>
      </c>
    </row>
    <row r="2546" spans="1:13" s="250" customFormat="1" ht="12.75">
      <c r="A2546" s="169"/>
      <c r="B2546" s="252">
        <f>SUM(B2545:B2545)</f>
        <v>-2967608</v>
      </c>
      <c r="C2546" s="247" t="s">
        <v>1254</v>
      </c>
      <c r="D2546" s="169"/>
      <c r="E2546" s="169"/>
      <c r="F2546" s="248"/>
      <c r="G2546" s="170" t="s">
        <v>258</v>
      </c>
      <c r="H2546" s="202">
        <v>0</v>
      </c>
      <c r="I2546" s="253">
        <f>B2546/M2546</f>
        <v>-5935.216</v>
      </c>
      <c r="K2546" s="251"/>
      <c r="M2546" s="250">
        <v>500</v>
      </c>
    </row>
    <row r="2547" ht="12.75"/>
    <row r="2548" ht="12.75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/>
    <row r="333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2011-02-27T22:23:05Z</dcterms:modified>
  <cp:category/>
  <cp:version/>
  <cp:contentType/>
  <cp:contentStatus/>
</cp:coreProperties>
</file>